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berto.mendoza\Downloads\"/>
    </mc:Choice>
  </mc:AlternateContent>
  <bookViews>
    <workbookView showSheetTabs="0" xWindow="0" yWindow="0" windowWidth="28800" windowHeight="12435" firstSheet="4" activeTab="6"/>
  </bookViews>
  <sheets>
    <sheet name="PAAC" sheetId="8" r:id="rId1"/>
    <sheet name="Componente 1 Riesgos" sheetId="5" r:id="rId2"/>
    <sheet name="Componente 2 Racionalizac" sheetId="2" r:id="rId3"/>
    <sheet name="Componente 3  Rendición" sheetId="4" r:id="rId4"/>
    <sheet name="Componente 4  Atención al Ciuda" sheetId="1" r:id="rId5"/>
    <sheet name="Componente 5  Transparencia " sheetId="3" r:id="rId6"/>
    <sheet name="Integridad- Gestión de Conflict" sheetId="7" r:id="rId7"/>
    <sheet name="MAPA RIESGOS UAEOS" sheetId="11" state="hidden" r:id="rId8"/>
    <sheet name="MAPA RIESGOS SEGURIDAD" sheetId="1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3" hidden="1">'Componente 3  Rendición'!$A$6:$S$16</definedName>
    <definedName name="_xlnm._FilterDatabase" localSheetId="4" hidden="1">'Componente 4  Atención al Ciuda'!$A$8:$J$23</definedName>
    <definedName name="_xlnm._FilterDatabase" localSheetId="5" hidden="1">'Componente 5  Transparencia '!$A$7:$S$32</definedName>
    <definedName name="_xlnm._FilterDatabase" localSheetId="6" hidden="1">'Integridad- Gestión de Conflict'!$A$3:$S$15</definedName>
    <definedName name="_xlnm._FilterDatabase" localSheetId="7" hidden="1">'MAPA RIESGOS UAEOS'!$A$9:$AQ$63</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_xlnm.Print_Area" localSheetId="7">'MAPA RIESGOS UAEOS'!$A$1:$AI$63</definedName>
    <definedName name="Ciencia__Tecnología_e_innovación">[1]TABLA!#REF!</definedName>
    <definedName name="clases1">[2]TABLA!$G$2:$G$5</definedName>
    <definedName name="Comercio__Industria_y_Turismo">[1]TABLA!#REF!</definedName>
    <definedName name="departamentos" localSheetId="2">[3]TABLA!$D$2:$D$36</definedName>
    <definedName name="Departamentos">#REF!</definedName>
    <definedName name="fdqs">'[4]Tablas instituciones'!$D$2:$D$9</definedName>
    <definedName name="Fuentes">#REF!</definedName>
    <definedName name="Indicadores">#REF!</definedName>
    <definedName name="MAPA_DE_RIESGOS_DE_SEGURIDAD_DIGITAL">#REF!</definedName>
    <definedName name="nivel" localSheetId="2">[3]TABLA!$C$2:$C$3</definedName>
    <definedName name="nivel">[1]TABLA!$C$2:$C$3</definedName>
    <definedName name="Objetivos">OFFSET(#REF!,0,0,COUNTA(#REF!)-1,1)</definedName>
    <definedName name="orden" localSheetId="2">[3]TABLA!$A$3:$A$4</definedName>
    <definedName name="orden">[1]TABLA!$A$3:$A$4</definedName>
    <definedName name="sector" localSheetId="2">[3]TABLA!$B$2:$B$26</definedName>
    <definedName name="sector">[1]TABLA!$B$2:$B$26</definedName>
    <definedName name="Tipos">[1]TABLA!$G$2:$G$4</definedName>
    <definedName name="_xlnm.Print_Titles" localSheetId="7">'MAPA RIESGOS UAEOS'!$1:$9</definedName>
    <definedName name="vigencias" localSheetId="2">[3]TABLA!$E$2:$E$7</definedName>
    <definedName name="vigencias">[1]TABLA!$E$2:$E$7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3" i="7" l="1"/>
  <c r="O9" i="7" l="1"/>
  <c r="O10" i="7"/>
  <c r="Y33" i="12"/>
  <c r="J33" i="12"/>
  <c r="H33" i="12"/>
  <c r="Y32" i="12"/>
  <c r="Y31" i="12"/>
  <c r="Y30" i="12"/>
  <c r="Y29" i="12"/>
  <c r="J29" i="12"/>
  <c r="H29" i="12"/>
  <c r="Y22" i="12"/>
  <c r="J22" i="12"/>
  <c r="H22" i="12"/>
  <c r="Y15" i="12"/>
  <c r="J15" i="12"/>
  <c r="H15" i="12"/>
  <c r="R13" i="12"/>
  <c r="R12" i="12"/>
  <c r="R10" i="12"/>
  <c r="Y9" i="12"/>
  <c r="R9" i="12"/>
  <c r="J9" i="12"/>
  <c r="H9" i="12"/>
  <c r="J65" i="11"/>
  <c r="AA63" i="11"/>
  <c r="T63" i="11"/>
  <c r="L63" i="11"/>
  <c r="J63" i="11"/>
  <c r="H63" i="11"/>
  <c r="AA62" i="11"/>
  <c r="Y62" i="11"/>
  <c r="T62" i="11"/>
  <c r="L62" i="11"/>
  <c r="J62" i="11"/>
  <c r="H62" i="11"/>
  <c r="AA61" i="11"/>
  <c r="Y61" i="11"/>
  <c r="T61" i="11"/>
  <c r="L61" i="11"/>
  <c r="J61" i="11"/>
  <c r="H61" i="11"/>
  <c r="J60" i="11"/>
  <c r="H60" i="11"/>
  <c r="J59" i="11"/>
  <c r="J57" i="11"/>
  <c r="AA56" i="11"/>
  <c r="L56" i="11"/>
  <c r="J56" i="11"/>
  <c r="AA55" i="11"/>
  <c r="L55" i="11"/>
  <c r="J55" i="11"/>
  <c r="AA54" i="11"/>
  <c r="L54" i="11"/>
  <c r="J54" i="11"/>
  <c r="AA53" i="11"/>
  <c r="L53" i="11"/>
  <c r="J53" i="11"/>
  <c r="AA51" i="11"/>
  <c r="L51" i="11"/>
  <c r="J51" i="11"/>
  <c r="AA50" i="11"/>
  <c r="L50" i="11"/>
  <c r="J50" i="11"/>
  <c r="AA48" i="11"/>
  <c r="L48" i="11"/>
  <c r="J48" i="11"/>
  <c r="AA47" i="11"/>
  <c r="L47" i="11"/>
  <c r="J47" i="11"/>
  <c r="H47" i="11"/>
  <c r="AA46" i="11"/>
  <c r="L46" i="11"/>
  <c r="J46" i="11"/>
  <c r="AA45" i="11"/>
  <c r="L45" i="11"/>
  <c r="J45" i="11"/>
  <c r="H45" i="11"/>
  <c r="AA44" i="11"/>
  <c r="L44" i="11"/>
  <c r="J44" i="11"/>
  <c r="AA43" i="11"/>
  <c r="L43" i="11"/>
  <c r="J43" i="11"/>
  <c r="AA42" i="11"/>
  <c r="L42" i="11"/>
  <c r="J42" i="11"/>
  <c r="H42" i="11"/>
  <c r="AA41" i="11"/>
  <c r="L41" i="11"/>
  <c r="J41" i="11"/>
  <c r="AA40" i="11"/>
  <c r="L40" i="11"/>
  <c r="J40" i="11"/>
  <c r="AA38" i="11"/>
  <c r="L38" i="11"/>
  <c r="J38" i="11"/>
  <c r="AA37" i="11"/>
  <c r="L37" i="11"/>
  <c r="J37" i="11"/>
  <c r="AA36" i="11"/>
  <c r="L36" i="11"/>
  <c r="J36" i="11"/>
  <c r="AA35" i="11"/>
  <c r="L35" i="11"/>
  <c r="J35" i="11"/>
  <c r="H35" i="11"/>
  <c r="AA34" i="11"/>
  <c r="L34" i="11"/>
  <c r="J34" i="11"/>
  <c r="H34" i="11"/>
  <c r="AA33" i="11"/>
  <c r="L33" i="11"/>
  <c r="J33" i="11"/>
  <c r="AA32" i="11"/>
  <c r="L32" i="11"/>
  <c r="J32" i="11"/>
  <c r="H32" i="11"/>
  <c r="AA31" i="11"/>
  <c r="L31" i="11"/>
  <c r="J31" i="11"/>
  <c r="AA30" i="11"/>
  <c r="L30" i="11"/>
  <c r="J30" i="11"/>
  <c r="AA29" i="11"/>
  <c r="L29" i="11"/>
  <c r="AA28" i="11"/>
  <c r="L28" i="11"/>
  <c r="AA27" i="11"/>
  <c r="L27" i="11"/>
  <c r="AA26" i="11"/>
  <c r="L26" i="11"/>
  <c r="AA25" i="11"/>
  <c r="L25" i="11"/>
  <c r="AA24" i="11"/>
  <c r="T24" i="11"/>
  <c r="L24" i="11"/>
  <c r="J24" i="11"/>
  <c r="AA23" i="11"/>
  <c r="T23" i="11"/>
  <c r="L23" i="11"/>
  <c r="J23" i="11"/>
  <c r="AA22" i="11"/>
  <c r="T22" i="11"/>
  <c r="L22" i="11"/>
  <c r="J22" i="11"/>
  <c r="AA21" i="11"/>
  <c r="T21" i="11"/>
  <c r="L21" i="11"/>
  <c r="J21" i="11"/>
  <c r="AA20" i="11"/>
  <c r="T20" i="11"/>
  <c r="L20" i="11"/>
  <c r="J20" i="11"/>
  <c r="AA19" i="11"/>
  <c r="L19" i="11"/>
  <c r="AA18" i="11"/>
  <c r="AA17" i="11"/>
  <c r="L17" i="11"/>
  <c r="AA16" i="11"/>
  <c r="AA15" i="11"/>
  <c r="L15" i="11"/>
  <c r="AA14" i="11"/>
  <c r="T14" i="11"/>
  <c r="L14" i="11"/>
  <c r="J14" i="11"/>
  <c r="AA13" i="11"/>
  <c r="L13" i="11"/>
  <c r="J13" i="11"/>
  <c r="AA12" i="11"/>
  <c r="L12" i="11"/>
  <c r="J12" i="11"/>
  <c r="Y11" i="11"/>
  <c r="L11" i="11"/>
  <c r="J11" i="11"/>
  <c r="Y10" i="11"/>
  <c r="L10" i="11"/>
  <c r="J10" i="11"/>
  <c r="O10" i="1" l="1"/>
  <c r="O11" i="1"/>
  <c r="O12" i="1"/>
  <c r="O13" i="1"/>
  <c r="O14" i="1"/>
  <c r="O15" i="1"/>
  <c r="O16" i="1"/>
  <c r="O17" i="1"/>
  <c r="O18" i="1"/>
  <c r="O19" i="1"/>
  <c r="O20" i="1"/>
  <c r="O21" i="1"/>
  <c r="O9" i="1"/>
  <c r="P7" i="4"/>
  <c r="P8" i="4"/>
  <c r="P9" i="4"/>
  <c r="P10" i="4"/>
  <c r="P11" i="4"/>
  <c r="P12" i="4"/>
  <c r="P13" i="4"/>
  <c r="P14" i="4"/>
  <c r="P15" i="4"/>
  <c r="P9" i="3" l="1"/>
  <c r="P10" i="3"/>
  <c r="P11" i="3"/>
  <c r="P12" i="3"/>
  <c r="P14" i="3"/>
  <c r="P15" i="3"/>
  <c r="P16" i="3"/>
  <c r="P17" i="3"/>
  <c r="P18" i="3"/>
  <c r="P19" i="3"/>
  <c r="P20" i="3"/>
  <c r="P21" i="3"/>
  <c r="P22" i="3"/>
  <c r="P23" i="3"/>
  <c r="P24" i="3"/>
  <c r="P25" i="3"/>
  <c r="P26" i="3"/>
  <c r="P28" i="3"/>
  <c r="P29" i="3"/>
  <c r="P30" i="3"/>
  <c r="P8" i="3"/>
  <c r="O23" i="3" l="1"/>
  <c r="O21" i="3"/>
  <c r="O28" i="3" l="1"/>
  <c r="O8" i="4"/>
  <c r="O9" i="4"/>
  <c r="O10" i="4"/>
  <c r="O11" i="4"/>
  <c r="O12" i="4"/>
  <c r="O13" i="4"/>
  <c r="O14" i="4"/>
  <c r="O15" i="4"/>
  <c r="O7" i="4"/>
  <c r="O8" i="7" l="1"/>
  <c r="O12" i="3" l="1"/>
  <c r="O9" i="3"/>
  <c r="O10" i="3"/>
  <c r="O11" i="3"/>
  <c r="O13" i="3"/>
  <c r="O14" i="3"/>
  <c r="O15" i="3"/>
  <c r="O16" i="3"/>
  <c r="O18" i="3"/>
  <c r="O19" i="3"/>
  <c r="O20" i="3"/>
  <c r="O22" i="3"/>
  <c r="O24" i="3"/>
  <c r="O25" i="3"/>
  <c r="O26" i="3"/>
  <c r="O27" i="3"/>
  <c r="P27" i="3" s="1"/>
  <c r="O29" i="3"/>
  <c r="O30" i="3"/>
  <c r="O8" i="3"/>
  <c r="P13" i="3" l="1"/>
  <c r="P31" i="3" s="1"/>
  <c r="O5" i="7"/>
  <c r="O6" i="7"/>
  <c r="O7" i="7"/>
  <c r="O11" i="7"/>
  <c r="O12" i="7"/>
  <c r="O13" i="7"/>
  <c r="O14" i="7"/>
  <c r="N4" i="7"/>
  <c r="O4" i="7" s="1"/>
  <c r="P4" i="7" s="1"/>
  <c r="N9" i="5" l="1"/>
  <c r="N10" i="5"/>
  <c r="N11" i="5"/>
  <c r="N12" i="5"/>
  <c r="N13" i="5"/>
  <c r="N14" i="5"/>
  <c r="N8" i="5"/>
  <c r="S17" i="2" l="1"/>
  <c r="S18" i="2" s="1"/>
  <c r="N21" i="1" l="1"/>
  <c r="P21" i="1" s="1"/>
  <c r="N20" i="1"/>
  <c r="P20" i="1" s="1"/>
  <c r="N19" i="1"/>
  <c r="P19" i="1" s="1"/>
  <c r="N18" i="1"/>
  <c r="P18" i="1" s="1"/>
  <c r="N17" i="1"/>
  <c r="P17" i="1" s="1"/>
  <c r="N16" i="1"/>
  <c r="P16" i="1" s="1"/>
  <c r="N15" i="1"/>
  <c r="P15" i="1" s="1"/>
  <c r="N14" i="1"/>
  <c r="P14" i="1" s="1"/>
  <c r="N13" i="1"/>
  <c r="P13" i="1" s="1"/>
  <c r="N12" i="1"/>
  <c r="P12" i="1" s="1"/>
  <c r="N11" i="1"/>
  <c r="P11" i="1" s="1"/>
  <c r="N10" i="1"/>
  <c r="P10" i="1" s="1"/>
  <c r="N9" i="1"/>
  <c r="P9" i="1" s="1"/>
  <c r="P22" i="1" l="1"/>
  <c r="N8" i="7"/>
  <c r="P8" i="7" s="1"/>
  <c r="R17" i="2"/>
  <c r="N8" i="4" l="1"/>
  <c r="N9" i="4"/>
  <c r="N10" i="4"/>
  <c r="N11" i="4"/>
  <c r="N12" i="4"/>
  <c r="N13" i="4"/>
  <c r="N14" i="4"/>
  <c r="N15" i="4"/>
  <c r="N7" i="4"/>
  <c r="O9" i="5" l="1"/>
  <c r="P9" i="5" s="1"/>
  <c r="O10" i="5"/>
  <c r="P10" i="5" s="1"/>
  <c r="O11" i="5"/>
  <c r="P11" i="5" s="1"/>
  <c r="O12" i="5"/>
  <c r="P12" i="5" s="1"/>
  <c r="O13" i="5"/>
  <c r="P13" i="5" s="1"/>
  <c r="O14" i="5"/>
  <c r="P14" i="5" s="1"/>
  <c r="O8" i="5"/>
  <c r="P8" i="5" s="1"/>
  <c r="N14" i="7"/>
  <c r="P14" i="7" s="1"/>
  <c r="P13" i="7"/>
  <c r="N12" i="7"/>
  <c r="P12" i="7" s="1"/>
  <c r="N11" i="7"/>
  <c r="P11" i="7" s="1"/>
  <c r="N10" i="7"/>
  <c r="P10" i="7" s="1"/>
  <c r="N9" i="7"/>
  <c r="P9" i="7" s="1"/>
  <c r="N7" i="7"/>
  <c r="P7" i="7" s="1"/>
  <c r="N6" i="7"/>
  <c r="P6" i="7" s="1"/>
  <c r="N5" i="7"/>
  <c r="P5" i="7" s="1"/>
  <c r="P15" i="7" l="1"/>
  <c r="P15" i="5"/>
  <c r="P16" i="4" l="1"/>
</calcChain>
</file>

<file path=xl/comments1.xml><?xml version="1.0" encoding="utf-8"?>
<comments xmlns="http://schemas.openxmlformats.org/spreadsheetml/2006/main">
  <authors>
    <author>Luz Miriam Diaz Diaz</author>
    <author>mprada</author>
    <author>Jaime Orlando Delgado Gordillo</author>
  </authors>
  <commentList>
    <comment ref="C5" authorId="0" shapeId="0">
      <text>
        <r>
          <rPr>
            <sz val="12"/>
            <color indexed="81"/>
            <rFont val="Tahoma"/>
            <family val="2"/>
          </rPr>
          <t>Escriba el nombre completo de la entidad</t>
        </r>
      </text>
    </comment>
    <comment ref="C7" authorId="0" shapeId="0">
      <text>
        <r>
          <rPr>
            <sz val="10"/>
            <color indexed="81"/>
            <rFont val="Tahoma"/>
            <family val="2"/>
          </rPr>
          <t>Seleccione el sector al que pertenece la entidad (sólo para entidades del orden nacional)</t>
        </r>
      </text>
    </comment>
    <comment ref="H7" authorId="0" shapeId="0">
      <text>
        <r>
          <rPr>
            <sz val="10"/>
            <color indexed="81"/>
            <rFont val="Tahoma"/>
            <family val="2"/>
          </rPr>
          <t>Seleccione el orden al que pertenece la entidad (nacional o territorial)</t>
        </r>
        <r>
          <rPr>
            <sz val="9"/>
            <color indexed="81"/>
            <rFont val="Tahoma"/>
            <family val="2"/>
          </rPr>
          <t xml:space="preserve">
</t>
        </r>
      </text>
    </comment>
    <comment ref="C9" authorId="0" shapeId="0">
      <text>
        <r>
          <rPr>
            <sz val="10"/>
            <color indexed="81"/>
            <rFont val="Tahoma"/>
            <family val="2"/>
          </rPr>
          <t>Seleccione el departamento donde está ubicada la entidad (solo para entidades del orden territorial)</t>
        </r>
      </text>
    </comment>
    <comment ref="H9" authorId="0" shapeId="0">
      <text>
        <r>
          <rPr>
            <sz val="10"/>
            <color indexed="81"/>
            <rFont val="Tahoma"/>
            <family val="2"/>
          </rPr>
          <t>Seleccione el año en que va a presentar la propuesta de racionalización</t>
        </r>
        <r>
          <rPr>
            <sz val="9"/>
            <color indexed="81"/>
            <rFont val="Tahoma"/>
            <family val="2"/>
          </rPr>
          <t xml:space="preserve">
</t>
        </r>
      </text>
    </comment>
    <comment ref="C11" authorId="0" shapeId="0">
      <text>
        <r>
          <rPr>
            <sz val="12"/>
            <color indexed="81"/>
            <rFont val="Tahoma"/>
            <family val="2"/>
          </rPr>
          <t>Escriba el nombre del Municipio donde se ubica la entidad (sólo para entidades del orden territorial)</t>
        </r>
      </text>
    </comment>
    <comment ref="C14" authorId="0" shapeId="0">
      <text>
        <r>
          <rPr>
            <sz val="12"/>
            <color indexed="81"/>
            <rFont val="Tahoma"/>
            <family val="2"/>
          </rPr>
          <t>Seleccione la modalidad de la mejora a realizar (normativa, administrativa o tecnológica)</t>
        </r>
      </text>
    </comment>
    <comment ref="D14" authorId="0" shapeId="0">
      <text>
        <r>
          <rPr>
            <sz val="12"/>
            <color indexed="81"/>
            <rFont val="Tahoma"/>
            <family val="2"/>
          </rPr>
          <t>Seleccione la opción de racionalización que aplica, según el tipo de racionalización elegido</t>
        </r>
      </text>
    </comment>
    <comment ref="E14" authorId="0" shapeId="0">
      <text>
        <r>
          <rPr>
            <sz val="12"/>
            <color indexed="81"/>
            <rFont val="Tahoma"/>
            <family val="2"/>
          </rPr>
          <t>De manera concreta describa como está u opera actualmente el trámite, proceso o procedimiento, es decir, antes de realizar la mejora a proponer</t>
        </r>
      </text>
    </comment>
    <comment ref="F14" authorId="1" shapeId="0">
      <text>
        <r>
          <rPr>
            <sz val="12"/>
            <color indexed="81"/>
            <rFont val="Tahoma"/>
            <family val="2"/>
          </rPr>
          <t>De manera concreta describa en qué consiste la acción de mejora o racionalización a realizar al trámite, proceso o procedimiento.</t>
        </r>
      </text>
    </comment>
    <comment ref="G14" authorId="0" shapeId="0">
      <text>
        <r>
          <rPr>
            <sz val="12"/>
            <color indexed="81"/>
            <rFont val="Tahoma"/>
            <family val="2"/>
          </rPr>
          <t>De manera concreta describa el impacto que tiene la mejora en el ciudadano y/o la entidad, expresada en reducción de tiempo o costos</t>
        </r>
      </text>
    </comment>
    <comment ref="H14" authorId="2" shapeId="0">
      <text>
        <r>
          <rPr>
            <sz val="12"/>
            <color indexed="81"/>
            <rFont val="Tahoma"/>
            <family val="2"/>
          </rPr>
          <t>Área dentro de la entidad que lidera la racionalización del trámite, proceso o procedimiento</t>
        </r>
      </text>
    </comment>
    <comment ref="I15" authorId="2" shapeId="0">
      <text>
        <r>
          <rPr>
            <sz val="12"/>
            <color indexed="81"/>
            <rFont val="Tahoma"/>
            <family val="2"/>
          </rPr>
          <t>Indique la fecha de inicio de las acciones de racionalización a realizar</t>
        </r>
      </text>
    </comment>
    <comment ref="J15" authorId="2" shapeId="0">
      <text>
        <r>
          <rPr>
            <sz val="12"/>
            <color indexed="81"/>
            <rFont val="Tahoma"/>
            <family val="2"/>
          </rPr>
          <t>Indique la fecha de terminación de las acciones de racionalización a realizar</t>
        </r>
      </text>
    </comment>
  </commentList>
</comments>
</file>

<file path=xl/comments2.xml><?xml version="1.0" encoding="utf-8"?>
<comments xmlns="http://schemas.openxmlformats.org/spreadsheetml/2006/main">
  <authors>
    <author>Jorge Chávez</author>
  </authors>
  <commentList>
    <comment ref="A5" authorId="0" shapeId="0">
      <text>
        <r>
          <rPr>
            <b/>
            <sz val="9"/>
            <color indexed="81"/>
            <rFont val="Tahoma"/>
            <family val="2"/>
          </rPr>
          <t>Jorge Chávez:</t>
        </r>
        <r>
          <rPr>
            <sz val="9"/>
            <color indexed="81"/>
            <rFont val="Tahoma"/>
            <family val="2"/>
          </rPr>
          <t xml:space="preserve">
Favor revisar autodiagnostico y Furag para verificar si no faltan actividades</t>
        </r>
      </text>
    </comment>
  </commentList>
</comments>
</file>

<file path=xl/comments3.xml><?xml version="1.0" encoding="utf-8"?>
<comments xmlns="http://schemas.openxmlformats.org/spreadsheetml/2006/main">
  <authors>
    <author>Dolly Alvarez Buitrago</author>
    <author>Jorge</author>
  </authors>
  <commentList>
    <comment ref="H12" authorId="0" shapeId="0">
      <text>
        <r>
          <rPr>
            <b/>
            <sz val="9"/>
            <color indexed="81"/>
            <rFont val="Tahoma"/>
            <family val="2"/>
          </rPr>
          <t>Dolly Álvarez Buitrago:</t>
        </r>
        <r>
          <rPr>
            <sz val="9"/>
            <color indexed="81"/>
            <rFont val="Tahoma"/>
            <family val="2"/>
          </rPr>
          <t xml:space="preserve">
Organizaciones creadas año 2020</t>
        </r>
      </text>
    </comment>
    <comment ref="H13" authorId="0" shapeId="0">
      <text>
        <r>
          <rPr>
            <b/>
            <sz val="9"/>
            <color indexed="81"/>
            <rFont val="Tahoma"/>
            <family val="2"/>
          </rPr>
          <t>Dolly Alvarez Buitrago:</t>
        </r>
        <r>
          <rPr>
            <sz val="9"/>
            <color indexed="81"/>
            <rFont val="Tahoma"/>
            <family val="2"/>
          </rPr>
          <t xml:space="preserve">
Seis convenio y 38 contratista en la Dirección de desarrollo. Total 44</t>
        </r>
      </text>
    </comment>
    <comment ref="H19" authorId="1" shapeId="0">
      <text>
        <r>
          <rPr>
            <b/>
            <sz val="9"/>
            <color indexed="81"/>
            <rFont val="Tahoma"/>
            <family val="2"/>
          </rPr>
          <t>Jorge Muñoz:</t>
        </r>
        <r>
          <rPr>
            <sz val="9"/>
            <color indexed="81"/>
            <rFont val="Tahoma"/>
            <family val="2"/>
          </rPr>
          <t xml:space="preserve">
Hay dos fuentes de información externa y una interna, teniendo en cuenta 12 meses, será una frecuencia de 36 veces.</t>
        </r>
      </text>
    </comment>
    <comment ref="H47" authorId="1" shapeId="0">
      <text>
        <r>
          <rPr>
            <b/>
            <sz val="9"/>
            <color indexed="81"/>
            <rFont val="Tahoma"/>
            <family val="2"/>
          </rPr>
          <t>Jorge:</t>
        </r>
        <r>
          <rPr>
            <sz val="9"/>
            <color indexed="81"/>
            <rFont val="Tahoma"/>
            <family val="2"/>
          </rPr>
          <t xml:space="preserve">
Cantidad de ingresos a las bases de datos, 3 ingresos por mes por 20 aplicativos =60 por 12 meses, da 720 frecuencias, más 96 ingresos físicos al año al data center.
 </t>
        </r>
      </text>
    </comment>
  </commentList>
</comments>
</file>

<file path=xl/sharedStrings.xml><?xml version="1.0" encoding="utf-8"?>
<sst xmlns="http://schemas.openxmlformats.org/spreadsheetml/2006/main" count="2621" uniqueCount="1068">
  <si>
    <t>Plan Anticorrupción 
 y de Atención al Ciudadano 2022</t>
  </si>
  <si>
    <t xml:space="preserve">      Componentes:</t>
  </si>
  <si>
    <t xml:space="preserve">Plan Anticorrupción y de Atención al Ciudadano                                                                                                                                                                                   </t>
  </si>
  <si>
    <t xml:space="preserve">CUATRIMESTRE 1 </t>
  </si>
  <si>
    <t>CUATRIMESTRE 2</t>
  </si>
  <si>
    <t>CUATRIMESTRE 3</t>
  </si>
  <si>
    <t>DESCRIPCION AVANCE 1ER CUATRIMESTRE</t>
  </si>
  <si>
    <t>DESCRIPCION AVANCE SEGUNDO</t>
  </si>
  <si>
    <t>DESCRIPCION AVANCE TERCERO</t>
  </si>
  <si>
    <t>Componente 1: Gestión del Riesgo de Corrupción</t>
  </si>
  <si>
    <t xml:space="preserve">TOTAL Alcanzado </t>
  </si>
  <si>
    <t>META</t>
  </si>
  <si>
    <t>CUMPLIMIENTO</t>
  </si>
  <si>
    <t>Subcomponente</t>
  </si>
  <si>
    <t xml:space="preserve"> Actividades</t>
  </si>
  <si>
    <t>Meta o producto</t>
  </si>
  <si>
    <t>Responsable</t>
  </si>
  <si>
    <t>Grupo</t>
  </si>
  <si>
    <t>Fecha programada</t>
  </si>
  <si>
    <t>EJECUTADO</t>
  </si>
  <si>
    <t xml:space="preserve">ESPERADO </t>
  </si>
  <si>
    <t xml:space="preserve">
Subcomponente/proceso 1
Política de administración de riesgos</t>
  </si>
  <si>
    <t>1.1</t>
  </si>
  <si>
    <t xml:space="preserve">Revisión  de la política de administración de riesgos de la Unidad, y en caso de ser necesario actualizarla </t>
  </si>
  <si>
    <t>Una Política de Administración de riesgos actualizada</t>
  </si>
  <si>
    <t>Director Técnico
Coordinador
Profesional especializado grado 17</t>
  </si>
  <si>
    <t>Dirección  de Investigaciones y Planeación</t>
  </si>
  <si>
    <t>Subcomponente/proceso 2
Construcción del mapa de Riesgos de Corrupción</t>
  </si>
  <si>
    <t>2.1</t>
  </si>
  <si>
    <t>1 Mapas de riesgo construido</t>
  </si>
  <si>
    <t xml:space="preserve">
Profesional Especializado grado 17 </t>
  </si>
  <si>
    <t>Planeación y Estadística</t>
  </si>
  <si>
    <t>01/07/2021 a 15/01/2022</t>
  </si>
  <si>
    <t>Subcomponente/proceso 3
Consulta y divulgación</t>
  </si>
  <si>
    <t>3.1</t>
  </si>
  <si>
    <t>1 Mapa de riesgos de corrupción publicado</t>
  </si>
  <si>
    <t>Socializar, capacitación o sensibilizar  a los funcionarios sobre los riesgos de corrupción identificados en la institución</t>
  </si>
  <si>
    <t xml:space="preserve">100% Actividades de socialización, capacitación o sensibilización realizadas </t>
  </si>
  <si>
    <t>Profesional especializado grado 17</t>
  </si>
  <si>
    <t>02/01/2022 a 31/12/2022</t>
  </si>
  <si>
    <t>Subcomponente/proceso 4
Monitoreo y Revisión</t>
  </si>
  <si>
    <t>4.1</t>
  </si>
  <si>
    <t>Acompañar la elaboración de planes de mejoramiento cuando se detecten desviaciones</t>
  </si>
  <si>
    <t xml:space="preserve">100% de Planes de mejoramiento  asesorados </t>
  </si>
  <si>
    <t>Subcomponente/proceso 5
Seguimiento</t>
  </si>
  <si>
    <t>5.1</t>
  </si>
  <si>
    <t xml:space="preserve">Realizar  seguimiento y  monitoreo a Mapas de riesgo de corrupción </t>
  </si>
  <si>
    <t>Lideres
Profesional especializado grado 17
Coordinador
Director Técnico</t>
  </si>
  <si>
    <t xml:space="preserve">Director de Investigaciones y Planeación, y Coordinación de Planeación y Estadística y lideres de proceso </t>
  </si>
  <si>
    <t xml:space="preserve">30/04/2022
30/08/2022
31/12/2022
</t>
  </si>
  <si>
    <t>5.2</t>
  </si>
  <si>
    <r>
      <t>Ejecutar plan de auditorías y seguimientos</t>
    </r>
    <r>
      <rPr>
        <i/>
        <sz val="10"/>
        <rFont val="Arial Narrow"/>
        <family val="2"/>
      </rPr>
      <t xml:space="preserve"> ( Informe de mapa de riesgos de corrupción)</t>
    </r>
  </si>
  <si>
    <t xml:space="preserve">3 Informes de monitoreos </t>
  </si>
  <si>
    <t>Jefe Oficina de Control Interno</t>
  </si>
  <si>
    <t>Oficina de Control Interno</t>
  </si>
  <si>
    <t>30/04/2022
30/08/2022
31/12/2022</t>
  </si>
  <si>
    <t>ESTRATEGIA DE RACIONALIZACIÓN DE TRAMITES</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</si>
  <si>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</si>
  <si>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</si>
  <si>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</si>
  <si>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</si>
  <si>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</si>
  <si>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</si>
  <si>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</si>
  <si>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</si>
  <si>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</si>
  <si>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</si>
  <si>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</si>
  <si>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</si>
  <si>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</si>
  <si>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</si>
  <si>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</si>
  <si>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</si>
  <si>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</si>
  <si>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</si>
  <si>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</si>
  <si>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</si>
  <si>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</si>
  <si>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CUATRIMESTRE 1</t>
  </si>
  <si>
    <t>TOTAL</t>
  </si>
  <si>
    <t>PORCENTAJE CUMPLIMIENTO</t>
  </si>
  <si>
    <t>FIN
dd/mm/aa</t>
  </si>
  <si>
    <t>INTERCAMBIO DE INFORMACIÓN (CADENAS DE TRÁMITES - VENTANILLAS ÚNICAS)</t>
  </si>
  <si>
    <t>Acreditación</t>
  </si>
  <si>
    <t>Otros</t>
  </si>
  <si>
    <t>Revisión de la normativa reguladora y entorno</t>
  </si>
  <si>
    <t>Grupo de Educación e Investigación
Oficina Asesora Jurídica</t>
  </si>
  <si>
    <t>Nombre del responsable:</t>
  </si>
  <si>
    <t>Número de teléfono:</t>
  </si>
  <si>
    <t>Línea celular:  +57 322 844 45- 59
PBX:  601 327 52 52</t>
  </si>
  <si>
    <t>Correo electrónico:</t>
  </si>
  <si>
    <t>Fecha aprobación del plan:</t>
  </si>
  <si>
    <t>Dirección de Investigación y Planeación</t>
  </si>
  <si>
    <t>Grupo de Educación e Investigación</t>
  </si>
  <si>
    <t xml:space="preserve">Enero 30 de Abril </t>
  </si>
  <si>
    <t xml:space="preserve">Mayo 30 de Agosto </t>
  </si>
  <si>
    <t xml:space="preserve">Septiembre a 30 Diciembre </t>
  </si>
  <si>
    <t xml:space="preserve">Plan Anticorrupción y de Atención al Ciudadano                                                                                                                                                                                                                                        </t>
  </si>
  <si>
    <t>Componente 3: Rendición de cuentas</t>
  </si>
  <si>
    <t xml:space="preserve">Subcomponente </t>
  </si>
  <si>
    <t>Actividades</t>
  </si>
  <si>
    <t xml:space="preserve">Responsable </t>
  </si>
  <si>
    <t xml:space="preserve">Grupo </t>
  </si>
  <si>
    <t xml:space="preserve"> Información</t>
  </si>
  <si>
    <t>Se gestionará con los entes encargados de la televisión pública y privada, la inclusión de espacios promocionales que divulguen la Economía Solidaria, teniendo en cuenta, además, la disponibilidad presupuestal para el 2022.</t>
  </si>
  <si>
    <t xml:space="preserve">2 Mensajes institucionales </t>
  </si>
  <si>
    <t>Coordinador</t>
  </si>
  <si>
    <t>Grupo de Comunicaciones y Prensa</t>
  </si>
  <si>
    <t>01/02/2022 a 31/12/2022</t>
  </si>
  <si>
    <t>1.2</t>
  </si>
  <si>
    <t>Aportar la información sobre la gestión de peticiones y el trámite de acreditación, como insumo para la audiencia pública de rendición de cuentas</t>
  </si>
  <si>
    <t>Un documento con la información del 100% de solicitudes de  atendidas</t>
  </si>
  <si>
    <t>Coordinador(a)</t>
  </si>
  <si>
    <t xml:space="preserve">Grupo de Educación e investigación 
</t>
  </si>
  <si>
    <t>1.3</t>
  </si>
  <si>
    <t>Socializar a la ciudadanía los resultados trImestrales de las peticiones y trámite gestionados, como parte de la estrategia de rendición de cuentas</t>
  </si>
  <si>
    <t>Coordinadores</t>
  </si>
  <si>
    <t>Grupo de Educación e Investigación
Grupo de Comunicaciones y Prensa</t>
  </si>
  <si>
    <t>1.4</t>
  </si>
  <si>
    <t>Generar campañas para dar a conocer a la ciudadanía y servidores de la UAEOS el nuevo documento de caracterización de usuarios y grupos de valor</t>
  </si>
  <si>
    <t>2 actividades de socialización sobre la Caracterización de Usuarios y Grupos de valor</t>
  </si>
  <si>
    <t>Grupo de Educación e investigación 
Grupo de Comunicaciones y Prensa</t>
  </si>
  <si>
    <t>30/06/2022
30/11/2022</t>
  </si>
  <si>
    <t>1.5</t>
  </si>
  <si>
    <t>Se elaborarán y publicarán piezas divulgativas con lenguaje ciudadano en los canales propios de la Unidad Administrativa sobre  la gestión y  resultados  de la planeación estratégica de la entidad, con temas de interés identificados con la ciudadanía</t>
  </si>
  <si>
    <t xml:space="preserve">100% estrategía de Comunicaciones implementada </t>
  </si>
  <si>
    <t xml:space="preserve">Coordinador </t>
  </si>
  <si>
    <t xml:space="preserve"> Diálogo </t>
  </si>
  <si>
    <t>Consultar  con la ciudadanía propuestas, necesidades, problemáticas, etc., por medio de consulta ciudadana dispuestos en la página web.</t>
  </si>
  <si>
    <t xml:space="preserve">4 Consulta Ciudadana </t>
  </si>
  <si>
    <t>2.2</t>
  </si>
  <si>
    <t>La Entidad seguirá los lineamientos establecidos para la realización de la audiencia pública, garantizando la participación de la ciudadanía en todo el proceso.</t>
  </si>
  <si>
    <t>Una audiencia realizada</t>
  </si>
  <si>
    <t>Director Técnico
Coordinadores</t>
  </si>
  <si>
    <t xml:space="preserve">Dirección de Investigación y Planeación
Grupo de Comunicaciones y Prensa
Grupo de Planeación Estadística </t>
  </si>
  <si>
    <t>1/10/2022 a 31/11/2022</t>
  </si>
  <si>
    <t xml:space="preserve">Responsabilidad </t>
  </si>
  <si>
    <t>Publicaciones de experiencias solidarias en la página WEB de la entidad y en revistas publicadas en el año</t>
  </si>
  <si>
    <t>1 informes de evidencias sobre las publicaciones en la WEB</t>
  </si>
  <si>
    <t>3.3</t>
  </si>
  <si>
    <t xml:space="preserve">Realizar Informe de rendición de cuentas identificando acciones de mejora y recomendaciones de la ciudadanía </t>
  </si>
  <si>
    <t xml:space="preserve">2 Informes realizados </t>
  </si>
  <si>
    <t xml:space="preserve">Grupo de Comunicaciones y Prensa </t>
  </si>
  <si>
    <t>16/07/2022
31/12/2022</t>
  </si>
  <si>
    <t>Plan Anticorrupción y de Atención al Ciudadano</t>
  </si>
  <si>
    <t>Actividad General</t>
  </si>
  <si>
    <t>Elaborar reportes sobre la oportunidad en la respuesta a peticiones y revisarlos en comités directivos mensuales</t>
  </si>
  <si>
    <t>11 reportes presentados</t>
  </si>
  <si>
    <t>Coordinador(a)
Director(a) Técnico(a)</t>
  </si>
  <si>
    <t>Grupo de Educación e investigación 
Dirección de Investigación y Planeación</t>
  </si>
  <si>
    <t>Diseñar piezas comunicativas para ser divulgadas al interior de la Unidad sobre el procedimiento aprobado para la gestión de peticiones</t>
  </si>
  <si>
    <t xml:space="preserve">3 actividades de socialización realizadas </t>
  </si>
  <si>
    <t>30/04/2022
30/08/2022
20/12/2022</t>
  </si>
  <si>
    <t>Diseñar piezas comunicativas para ser divulgadas a la ciudadanía sobre el marco normativo aprobado para el trámite de acreditación</t>
  </si>
  <si>
    <t>2.3</t>
  </si>
  <si>
    <t>Diseñar piezas comunicativas para ser divulgadas al interior de la Unidad sobre la prevención de riesgos de corrupción en el proceso de servicio al ciudadano</t>
  </si>
  <si>
    <t>Diseñar piezas comunicativas para ser divulgadas a la ciudadanía sobre los canales de atención al ciudadano disponibles</t>
  </si>
  <si>
    <t>3.2</t>
  </si>
  <si>
    <t>Identificar criterios aplicables para la Unidad acorde a lo señalado en la a Norma Técnica de Accesibilidad al Medio Físico NTC 6047 de 2013 para los espacios de atención presencial al ciudadano</t>
  </si>
  <si>
    <t>1 lista de chequeo diseñada y con seguimiento</t>
  </si>
  <si>
    <t>Grupo de Educación e investigación 
Grupo de Gestión Administrativa</t>
  </si>
  <si>
    <t>Elaborar informe sobre la participación de los servidores públicos de la Unidad en procesos de formación y/o capacitación que propendan por la cualificación de los servidores públicos en temas relacionados con la competencia de atención y orientación al ciudadano</t>
  </si>
  <si>
    <t xml:space="preserve">2 reportes de actividades de formación y/o capacitación  </t>
  </si>
  <si>
    <t xml:space="preserve">Grupo de Gestión humana
</t>
  </si>
  <si>
    <t xml:space="preserve">
30/08/2022
20/12/2022</t>
  </si>
  <si>
    <t>Componente 5: Transparencia y Acceso a la Información</t>
  </si>
  <si>
    <t>Indicadores</t>
  </si>
  <si>
    <t>Lineamientos de Transparencia Activa</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</si>
  <si>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</si>
  <si>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Porcentaje (Información mínima publicada / Información mínima obligada a publicar por la Ley) *100</t>
  </si>
  <si>
    <t>Jefe de Control Interno</t>
  </si>
  <si>
    <t xml:space="preserve">
31/08/2022
</t>
  </si>
  <si>
    <t>3 Reportes</t>
  </si>
  <si>
    <t>Grupo de Tecnologías de la Información</t>
  </si>
  <si>
    <t>30/04/2022
31/08/2022
31/12/2022</t>
  </si>
  <si>
    <t>Verificar la publicación de la Información sobre Contratación Pública en SECOP II</t>
  </si>
  <si>
    <t>Porcentaje de Información sobre Contratación Pública registrada en SECOP / Información sobre Contratación Pública Total de la Entidad</t>
  </si>
  <si>
    <t>Jefe Oficina Asesora Jurídica</t>
  </si>
  <si>
    <t>Oficina Asesora Jurídica</t>
  </si>
  <si>
    <t>Realizar el seguimiento y publicación de la información mínima, obligatoria en la página web, conforme se establece la resolución 1519 de 2020 y la Ley 1712 de 2014, sus decretos reglamentarios y la matriz ITA de la Procuraduría General de la Nación.</t>
  </si>
  <si>
    <t>2 Reportes</t>
  </si>
  <si>
    <t>Numero de Reportes de seguimiento y publicación de la información mínima, obligatoria en la página web,</t>
  </si>
  <si>
    <t>Grupo de Tecnologías de la Información
Grupo Comunicaciones</t>
  </si>
  <si>
    <t xml:space="preserve">
31/08/2022
31/12/2022</t>
  </si>
  <si>
    <t>Numero de Reportes de información Enviada de ejecución contractual para su respectiva publicación en el portal web</t>
  </si>
  <si>
    <t>1.6</t>
  </si>
  <si>
    <t xml:space="preserve">1 Encuesta </t>
  </si>
  <si>
    <t xml:space="preserve">Numero de encuesta de medición de percepción sobre transparencia de la información </t>
  </si>
  <si>
    <t>1.7</t>
  </si>
  <si>
    <t>Realizar acciones de divulgación (pagina Web e Intranet) donde se informe la consulta de datos abiertos en el portal de datos del gobierno</t>
  </si>
  <si>
    <t>3 piezas de divulgación elaboradas y socializadas por medios web e intranet</t>
  </si>
  <si>
    <t xml:space="preserve">Número de piezas publicadas </t>
  </si>
  <si>
    <t>Tecnologías de la información (elaboración)
Comunicaciones y Prensa (publicación)</t>
  </si>
  <si>
    <t>Grupo de Comunicaciones y Prensa - Grupo de Tecnologías de la Información</t>
  </si>
  <si>
    <t>1.8</t>
  </si>
  <si>
    <t>Seguimiento a los planes de Mejoramientos FURAG Y MIPG</t>
  </si>
  <si>
    <t xml:space="preserve">Porcentaje de Seguimiento de los Planes </t>
  </si>
  <si>
    <t>Grupo de Planeación</t>
  </si>
  <si>
    <t>1.9</t>
  </si>
  <si>
    <t>1.10</t>
  </si>
  <si>
    <t>Realizar la actualización del inventario de activos de información y el índice de información pública clasificada en el portal de datos abiertos.</t>
  </si>
  <si>
    <t>1 Documento</t>
  </si>
  <si>
    <t>Numero de Actualización del inventario de activos de información el índice de información pública clasificada en el portal de datos abiertos.</t>
  </si>
  <si>
    <t xml:space="preserve">
31/12/2022</t>
  </si>
  <si>
    <t>1.11</t>
  </si>
  <si>
    <t>Modificar, actualizar y aprobar el Plan Anual de Adquisiciones - PAA 2021, de acuerdo con solicitudes formuladas por dependencias</t>
  </si>
  <si>
    <t xml:space="preserve">Numero de Actualizaciones del Plan anual de adquisiciones </t>
  </si>
  <si>
    <t>Grupo de Gestión Administrativa</t>
  </si>
  <si>
    <t>1.12</t>
  </si>
  <si>
    <t>Actualizar contenidos de los enlaces publicados en la web a cargo del grupo de educación e investigación</t>
  </si>
  <si>
    <t>Numero de Reportes Actualización a los contenidos de los enlaces publicados en la web a cargo del grupo de educación e investigación</t>
  </si>
  <si>
    <t xml:space="preserve">Grupo de Educación e Investigación </t>
  </si>
  <si>
    <t>Lineamientos de Transparencia Pasiva</t>
  </si>
  <si>
    <t>Diseñar piezas comunicativas para ser divulgadas a la ciudadanía sobre la gratuidad y la no necesidad de intermediarios para la gestión de peticiones, trámite y servicios ofertados por la Unidad</t>
  </si>
  <si>
    <t>2 reportes de actualización de las bases de datos registradas ante la SIC</t>
  </si>
  <si>
    <t>Numero de reportes de actualización de las bases de datos registradas ante la SIC</t>
  </si>
  <si>
    <t>Elaborar y publicar en la pagina Web piezas publicitarias que inviten a la consulta de la política de tratamiento de datos personales.</t>
  </si>
  <si>
    <t>3 piezas de divulgación elaboradas</t>
  </si>
  <si>
    <t>2.4</t>
  </si>
  <si>
    <t>Elaboración los Instrumentos de Gestión de la Información</t>
  </si>
  <si>
    <t xml:space="preserve">Revisar y mantener actualizado el inventario de activos de información de la UAEOS. En pagina web </t>
  </si>
  <si>
    <t>2 reportes</t>
  </si>
  <si>
    <t>Numero de Reportes de Actualización y Publicación del Inventario de Activos de Información de la Entidad</t>
  </si>
  <si>
    <t>Publicación de Inventarios Documentales de conformidad con los criterios establecidos en la estrategia GEL y ley 1712 de 2014.</t>
  </si>
  <si>
    <t>16 Transferencias documentales primarias publicadas en la web institucional.</t>
  </si>
  <si>
    <t>Numero de Transferencias Grado de implementación de TRD.</t>
  </si>
  <si>
    <t xml:space="preserve">Actualización y Publicación de la Información mínima exigida por la Ley 1712 de 2014 relacionada con Gestión Documental. </t>
  </si>
  <si>
    <t>Porcentaje ((Información Mínima Publicada /Información Mínima Obligada a Publicar por la Ley) *100)</t>
  </si>
  <si>
    <t xml:space="preserve">
31/08/2022
30/12/2022</t>
  </si>
  <si>
    <t>3.4</t>
  </si>
  <si>
    <t>Actualizar y publicar el esquema de publicación de información. Permite identificar la información que debe ser publicada en la pagina web y la frecuencia con la que se debe actualizar esta información.</t>
  </si>
  <si>
    <t>Porcentaje de actualización y publicación del esquema</t>
  </si>
  <si>
    <t>3.5</t>
  </si>
  <si>
    <t>Numero de capacitaciones y publicación de los tips</t>
  </si>
  <si>
    <t>3.6</t>
  </si>
  <si>
    <t>Educación e investigación (elaboración)
Comunicaciones y Prensa (publicación)</t>
  </si>
  <si>
    <t>Grupo de Educación e Investigación - Grupo de Comunicaciones y Prensa</t>
  </si>
  <si>
    <t>3.7</t>
  </si>
  <si>
    <t>Actualizar el reporte de gestión del trámite de acreditación en el SUIT, en los cinco primeros días hábiles del mes siguiente al corte trimestral establecido por el DAFP para el SUIT</t>
  </si>
  <si>
    <t>2 reportes incluidos en el SUIT</t>
  </si>
  <si>
    <t>Numero de Reportes de gestión del trámite de acreditación en el SUIT</t>
  </si>
  <si>
    <t>Realizar publicación en la pagina Web de la entidad las instancias con las que cuentan los ciudadanos para recurrir en caso de no recibir respuesta ante una solicitud de información.</t>
  </si>
  <si>
    <t xml:space="preserve">1 piezas de divulgación elaboradas en la pagina web </t>
  </si>
  <si>
    <t>Grupo de Educación e Investigación 
Grupo de Comunicaciones y Prensa - Grupo de Tecnologías de la Información</t>
  </si>
  <si>
    <t xml:space="preserve">Componente 6: Iniciativas Adicionales -Integridad- Gestión de Conflictos de Interes </t>
  </si>
  <si>
    <t>Meta</t>
  </si>
  <si>
    <t>DESCRIPCION AVANCE 2° CUATRIMESTRE</t>
  </si>
  <si>
    <t>DESCRIPCION AVANCE 3° CUATRIMESTRE</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</si>
  <si>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</si>
  <si>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</si>
  <si>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</si>
  <si>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Planeación
Oficina Asesora Juridica
Gestión Humana</t>
  </si>
  <si>
    <t>Julio 30 de 2022</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</si>
  <si>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</si>
  <si>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</si>
  <si>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Comité de Gestión y Desempeño</t>
  </si>
  <si>
    <t>Hacer seguimiento a la implementación de la estrategia de gestión de conflicto de intereses a través del Comité Institucional de Gestión y Desempeño</t>
  </si>
  <si>
    <t>Numero de seguimientos a la implementación de la estrategia de gestión de conflicto de intereses a través del Comité Institucional de Gestión y Desempeño</t>
  </si>
  <si>
    <t xml:space="preserve">Dirección de Investigación y Planeación 
Subdirección </t>
  </si>
  <si>
    <t>Abril 30 de 2022
Agosto 30 de 2022
Diciembre 31 de 2022</t>
  </si>
  <si>
    <t>Procesos y procedimiento</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</si>
  <si>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</si>
  <si>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</si>
  <si>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Planeación
Oficina Asesora Jurídica
Gestión Humana</t>
  </si>
  <si>
    <t>Diciembre 31 de 2022</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</si>
  <si>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</si>
  <si>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</si>
  <si>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</si>
  <si>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4.2</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</si>
  <si>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</si>
  <si>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</si>
  <si>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Oficina Asesora Jurídica
Gestión Humana</t>
  </si>
  <si>
    <t>4.3</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</si>
  <si>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</si>
  <si>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</si>
  <si>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Gestión Humana</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</si>
  <si>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</si>
  <si>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</si>
  <si>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</si>
  <si>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</si>
  <si>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</si>
  <si>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</si>
  <si>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 xml:space="preserve">Porcentaje de seguimiento y y monitoreo a los registros de conflictos de intereses que han surtido tramite </t>
  </si>
  <si>
    <t>Control interno</t>
  </si>
  <si>
    <t>6.2</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</si>
  <si>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</si>
  <si>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Porcentaje de seguimiento y control a la implementación de las estrategias de gestión preventiva del conflicto de intereses</t>
  </si>
  <si>
    <t>Proceso:</t>
  </si>
  <si>
    <t>Todos los procesos</t>
  </si>
  <si>
    <t>Objetivo:</t>
  </si>
  <si>
    <t>identificar los riesgos que se establecieron para cada uno de los procesos de la unidad, su valoración y tratamiento a través de controles, y su posterior seguimiento periodico.</t>
  </si>
  <si>
    <t>Alcance:</t>
  </si>
  <si>
    <t>Consolidar mapas de riesgos de todos los procesos de la Entidad.</t>
  </si>
  <si>
    <t>Identificación del Riesgo</t>
  </si>
  <si>
    <t>Análisis del Riesgo Inherente</t>
  </si>
  <si>
    <t>Evaluación del riesgo - Valoración de los controles</t>
  </si>
  <si>
    <t>Evaluación del riesgo - Nivel del riesgo residual</t>
  </si>
  <si>
    <t>Plan de Acción</t>
  </si>
  <si>
    <t xml:space="preserve">Referencia </t>
  </si>
  <si>
    <t>Impacto</t>
  </si>
  <si>
    <t>Causa Inmediata</t>
  </si>
  <si>
    <t>Causa Raíz</t>
  </si>
  <si>
    <t>Descripción del Riesgo</t>
  </si>
  <si>
    <t>Clasificación del Riesgo</t>
  </si>
  <si>
    <t xml:space="preserve">Frecuencia (No. Veces en que se repite la actividad en un año)  </t>
  </si>
  <si>
    <t>Probabilidad Inherente</t>
  </si>
  <si>
    <t>%</t>
  </si>
  <si>
    <t>Impacto 
Inherente</t>
  </si>
  <si>
    <t>Zona de Riesgo Inherente</t>
  </si>
  <si>
    <t>No. Control</t>
  </si>
  <si>
    <t>Descripción del Control</t>
  </si>
  <si>
    <t>Afectación</t>
  </si>
  <si>
    <t>Atributos</t>
  </si>
  <si>
    <t>Probabilidad Residual Final</t>
  </si>
  <si>
    <t>Impacto Residual Final</t>
  </si>
  <si>
    <t xml:space="preserve">Zona de Riesgo </t>
  </si>
  <si>
    <t>Tratamiento</t>
  </si>
  <si>
    <t>Fecha Implementación</t>
  </si>
  <si>
    <t>Fecha Seguimiento</t>
  </si>
  <si>
    <t>Seguimiento</t>
  </si>
  <si>
    <t>Estado</t>
  </si>
  <si>
    <t>PROCESO</t>
  </si>
  <si>
    <t>Probabilidad</t>
  </si>
  <si>
    <t>Tipo</t>
  </si>
  <si>
    <t>Implementación</t>
  </si>
  <si>
    <t>Calificación</t>
  </si>
  <si>
    <t>Documentación</t>
  </si>
  <si>
    <t>Frecuencia</t>
  </si>
  <si>
    <t>Evidencia</t>
  </si>
  <si>
    <t>PDE</t>
  </si>
  <si>
    <t>Posibilidad de pérdida reputacional y económica</t>
  </si>
  <si>
    <t>No contar o desconocer  lineamientos para la formulación estratégica institucional</t>
  </si>
  <si>
    <r>
      <rPr>
        <sz val="10"/>
        <color rgb="FFFF0000"/>
        <rFont val="Arial Narrow"/>
        <family val="2"/>
      </rPr>
      <t>Debido</t>
    </r>
    <r>
      <rPr>
        <sz val="10"/>
        <rFont val="Arial Narrow"/>
        <family val="2"/>
      </rPr>
      <t xml:space="preserve">  a que no se actualiza o socializa el proceso de Pensamiento y Direccionamiento estratégico </t>
    </r>
  </si>
  <si>
    <r>
      <rPr>
        <sz val="10"/>
        <color rgb="FFFF0000"/>
        <rFont val="Arial Narrow"/>
        <family val="2"/>
      </rPr>
      <t>Posibilidad de perdida</t>
    </r>
    <r>
      <rPr>
        <sz val="10"/>
        <color theme="1"/>
        <rFont val="Arial Narrow"/>
        <family val="2"/>
      </rPr>
      <t xml:space="preserve"> reputacional y económica por planificación institucional que no responda a los lineamientos del gobierno nacional y a las necesidades reales del sector solidario, </t>
    </r>
    <r>
      <rPr>
        <sz val="10"/>
        <color rgb="FFFF0000"/>
        <rFont val="Arial Narrow"/>
        <family val="2"/>
      </rPr>
      <t>debido</t>
    </r>
    <r>
      <rPr>
        <sz val="10"/>
        <color theme="1"/>
        <rFont val="Arial Narrow"/>
        <family val="2"/>
      </rPr>
      <t xml:space="preserve"> que no se actualiza o socializa el proceso de Pensamiento y direccionamiento estratégico </t>
    </r>
  </si>
  <si>
    <t>Ejecución y Administración de Procesos</t>
  </si>
  <si>
    <t>Muy Baja</t>
  </si>
  <si>
    <t>Catastrófico</t>
  </si>
  <si>
    <t>Extremo</t>
  </si>
  <si>
    <t>Revisión, actualización y  desarrollo del proceso de Pensamiento y Direccionamiento Estratégico, para la formulación e implementación de la Planeación Estratégica Institucional.</t>
  </si>
  <si>
    <t>X</t>
  </si>
  <si>
    <t>Preventivo</t>
  </si>
  <si>
    <t>Manual</t>
  </si>
  <si>
    <t>Documentado</t>
  </si>
  <si>
    <t>Continua</t>
  </si>
  <si>
    <t>Registro Material</t>
  </si>
  <si>
    <t>Reducir</t>
  </si>
  <si>
    <t>1. Formulación de la Planeación estratégica Institucional de acuerdo a los lineamiento del gobierno nacional y necesidades del sector solidario.
2. Monitoreo y seguimiento de los Indicadores de la UAEOS: en el plan Nacional de Desarrollo, Plan Sectorial, Plan Estratégico y Plan de acción de la entidad, y presentados al Comité de Gestión y Desempeño Institucional.</t>
  </si>
  <si>
    <t>Director Nacional
Director de Investigación y Planeación
Director de Desarrollo de las organizaciones Solidarias
Líderes de Procesos</t>
  </si>
  <si>
    <t>Enero 1 de 2022</t>
  </si>
  <si>
    <t>Junio 30
Diciembre 31</t>
  </si>
  <si>
    <t>La identificación de riesgos y sus controles para combatirlos  no son los adecuados para reducir, evitar o compartir los riesgos.</t>
  </si>
  <si>
    <r>
      <rPr>
        <sz val="10"/>
        <color rgb="FFFF0000"/>
        <rFont val="Arial Narrow"/>
        <family val="2"/>
      </rPr>
      <t>Debido</t>
    </r>
    <r>
      <rPr>
        <sz val="10"/>
        <rFont val="Arial Narrow"/>
        <family val="2"/>
      </rPr>
      <t xml:space="preserve"> a la falta de actualización de las herramientas para la gestión y Administración de Riesgos en la entidad.
</t>
    </r>
    <r>
      <rPr>
        <sz val="10"/>
        <color rgb="FFFF0000"/>
        <rFont val="Arial Narrow"/>
        <family val="2"/>
      </rPr>
      <t xml:space="preserve">
</t>
    </r>
    <r>
      <rPr>
        <sz val="10"/>
        <color theme="1"/>
        <rFont val="Arial Narrow"/>
        <family val="2"/>
      </rPr>
      <t xml:space="preserve">
 </t>
    </r>
  </si>
  <si>
    <r>
      <rPr>
        <sz val="10"/>
        <color rgb="FFFF0000"/>
        <rFont val="Arial Narrow"/>
        <family val="2"/>
      </rPr>
      <t>Posibilidad</t>
    </r>
    <r>
      <rPr>
        <sz val="10"/>
        <rFont val="Arial Narrow"/>
        <family val="2"/>
      </rPr>
      <t xml:space="preserve"> de perdida reputa</t>
    </r>
    <r>
      <rPr>
        <sz val="10"/>
        <color theme="1"/>
        <rFont val="Arial Narrow"/>
        <family val="2"/>
      </rPr>
      <t xml:space="preserve">cional y económica por uso de mecanismos de administración de riesgos inadecuados y deficiente detección temprana de riesgos, </t>
    </r>
    <r>
      <rPr>
        <sz val="10"/>
        <color rgb="FFFF0000"/>
        <rFont val="Arial Narrow"/>
        <family val="2"/>
      </rPr>
      <t xml:space="preserve">debido </t>
    </r>
    <r>
      <rPr>
        <sz val="10"/>
        <rFont val="Arial Narrow"/>
        <family val="2"/>
      </rPr>
      <t>a la falta de actualización de las herramientas para la gestión y Administración de Riesgos en la entidad</t>
    </r>
  </si>
  <si>
    <t>Baja</t>
  </si>
  <si>
    <t>Moderado</t>
  </si>
  <si>
    <t>Actualizar y socializar las herramientas para la Administración de riesgos de la entidad (Política de administración de riesgos, formatos, manual y procedimientos) de acuerdo con la normatividad y lineamiento vigentes.</t>
  </si>
  <si>
    <t>Detectivo</t>
  </si>
  <si>
    <t>1.Mantener actualizada la documentación y herramientas para la gestión de riesgos. 
2. Realizar análisis a los seguimientos que reportan los líderes de procesos frente a los controles establecidos en los  Mapa de Riesgos de la entidad periódicamente.</t>
  </si>
  <si>
    <t xml:space="preserve">Posibilidad de pérdida económica y reputacional </t>
  </si>
  <si>
    <t xml:space="preserve">
Debilidad en el diagnostico socio empresarial </t>
  </si>
  <si>
    <r>
      <t>Debido</t>
    </r>
    <r>
      <rPr>
        <sz val="10"/>
        <rFont val="Arial Narrow"/>
        <family val="2"/>
      </rPr>
      <t xml:space="preserve"> a organizaciones solidarias que no son perdurables y sostenibles en el tiempo.</t>
    </r>
  </si>
  <si>
    <r>
      <rPr>
        <sz val="10"/>
        <color rgb="FFFF0000"/>
        <rFont val="Arial Narrow"/>
        <family val="2"/>
      </rPr>
      <t>Posibilidad de perdida</t>
    </r>
    <r>
      <rPr>
        <sz val="10"/>
        <color theme="1"/>
        <rFont val="Arial Narrow"/>
        <family val="2"/>
      </rPr>
      <t xml:space="preserve"> económica y reputacional, </t>
    </r>
    <r>
      <rPr>
        <sz val="10"/>
        <color rgb="FFFF0000"/>
        <rFont val="Arial Narrow"/>
        <family val="2"/>
      </rPr>
      <t>debido</t>
    </r>
    <r>
      <rPr>
        <sz val="10"/>
        <color theme="1"/>
        <rFont val="Arial Narrow"/>
        <family val="2"/>
      </rPr>
      <t xml:space="preserve"> a organizaciones solidarias que no son perdurables y sostenibles en el tiempo.</t>
    </r>
  </si>
  <si>
    <t>Media</t>
  </si>
  <si>
    <t>Mayor</t>
  </si>
  <si>
    <t>Alto</t>
  </si>
  <si>
    <t>Implementar el programa integral de intervención PII (ruta)</t>
  </si>
  <si>
    <t>Registro Sustancial</t>
  </si>
  <si>
    <t xml:space="preserve">Acompañamiento técnico  a las organizaciones solidarias  durante los cuatro años que dura cada proceso .haciendo actualización cada año. </t>
  </si>
  <si>
    <t>Dirección de Desarrollo</t>
  </si>
  <si>
    <t>Posibilidad de incurrir en perdida económica y reputacional</t>
  </si>
  <si>
    <t xml:space="preserve"> Alcance de cobertura  para atender a las organizaciones solidarias </t>
  </si>
  <si>
    <r>
      <rPr>
        <sz val="11"/>
        <color rgb="FFFF0000"/>
        <rFont val="Arial Narrow"/>
        <family val="2"/>
      </rPr>
      <t>Debido a</t>
    </r>
    <r>
      <rPr>
        <sz val="11"/>
        <color theme="1"/>
        <rFont val="Arial Narrow"/>
        <family val="2"/>
      </rPr>
      <t xml:space="preserve">   presupuesto insuficiente  </t>
    </r>
  </si>
  <si>
    <r>
      <rPr>
        <sz val="11"/>
        <color rgb="FFFF0000"/>
        <rFont val="Arial Narrow"/>
        <family val="2"/>
      </rPr>
      <t>Posibilidad de perdida</t>
    </r>
    <r>
      <rPr>
        <sz val="11"/>
        <color theme="1"/>
        <rFont val="Arial Narrow"/>
        <family val="2"/>
      </rPr>
      <t xml:space="preserve"> reputacional  Debido a  presupuesto insuficiente  </t>
    </r>
  </si>
  <si>
    <t xml:space="preserve">Gestionar ante el ministerio de hacienda y crédito las necesidades presupuestales para la atención de fomento de la economía solidaria </t>
  </si>
  <si>
    <t xml:space="preserve">Presentar ante el proyecto de presupuesto para atender las necesidades de las organizaciones </t>
  </si>
  <si>
    <t>Coaccionar a los funcionarios, contratistas o supervisores  de la Unidad</t>
  </si>
  <si>
    <t>Debido a  ejercer coacción a los funcionarios, contratistas o supervisores de la unidad para un beneficio particular o de un tercero.</t>
  </si>
  <si>
    <t>Posibilidad perdida económica y reputacional  debido a  ejercer coacción a los funcionarios, contratistas o supervisores de la unidad para un beneficio particular o de un tercero.</t>
  </si>
  <si>
    <t>Verificar   cumplimiento de la normativa vigente como. Circular para el supervisor.  resolución de funciones de supervisión, informes de supervisión   CIRCULAR 225 /15
Manual de contratación
Guía de Supervisión 
Guía de Financiero</t>
  </si>
  <si>
    <t>x</t>
  </si>
  <si>
    <t>Solicitar Informes de supervisión con evidencia de seguimiento de informes mensuales técnicos  del cooperante y contratista si aplica.</t>
  </si>
  <si>
    <t>Junio 30
Agosto 31
Diciembre 31</t>
  </si>
  <si>
    <t>La no formulación, gestión y actualización de los planes, programas y proyectos por los formuladores y responsables, que permitan su desarrollo y ejecución de los proyectos de inversión.</t>
  </si>
  <si>
    <r>
      <rPr>
        <sz val="10"/>
        <color rgb="FFFF0000"/>
        <rFont val="Arial Narrow"/>
        <family val="2"/>
      </rPr>
      <t>Debido</t>
    </r>
    <r>
      <rPr>
        <sz val="10"/>
        <rFont val="Arial Narrow"/>
        <family val="2"/>
      </rPr>
      <t xml:space="preserve"> a la no ejecución de los proyectos de inversión. 
</t>
    </r>
  </si>
  <si>
    <r>
      <rPr>
        <sz val="10"/>
        <color rgb="FFFF0000"/>
        <rFont val="Arial Narrow"/>
        <family val="2"/>
      </rPr>
      <t>Posibilidad de perdida</t>
    </r>
    <r>
      <rPr>
        <sz val="10"/>
        <color theme="1"/>
        <rFont val="Arial Narrow"/>
        <family val="2"/>
      </rPr>
      <t xml:space="preserve"> económica y reputacional por la devolución de recursos de inversión asignados a la entidad, </t>
    </r>
    <r>
      <rPr>
        <sz val="10"/>
        <color rgb="FFFF0000"/>
        <rFont val="Arial Narrow"/>
        <family val="2"/>
      </rPr>
      <t>debido</t>
    </r>
    <r>
      <rPr>
        <sz val="10"/>
        <color theme="1"/>
        <rFont val="Arial Narrow"/>
        <family val="2"/>
      </rPr>
      <t xml:space="preserve"> a la no ejecución de los proyectos de inversión o fallas en la formulación en sus diferentes etapas. 
</t>
    </r>
  </si>
  <si>
    <t>Verificar el estado de actualización de los planes, programas y proyectos en el SUIP Y SPI y alertar sobre acciones a ejecutar por parte de los formuladores.</t>
  </si>
  <si>
    <t>Validar el cumplimiento de las actualizaciones de los planes, programas y proyectos por parte de los formuladores.</t>
  </si>
  <si>
    <t>Correctivo</t>
  </si>
  <si>
    <t>Omisión del envío de información o bases de datos, necesarios para la realización de las operaciones estadísticas internas (gestión institucional) o externas (Sector Solidario).</t>
  </si>
  <si>
    <r>
      <rPr>
        <sz val="10"/>
        <color rgb="FFFF0000"/>
        <rFont val="Arial Narrow"/>
        <family val="2"/>
      </rPr>
      <t>Debido</t>
    </r>
    <r>
      <rPr>
        <sz val="10"/>
        <rFont val="Arial Narrow"/>
        <family val="2"/>
      </rPr>
      <t xml:space="preserve"> a la falta criterios y de herramientas para recolección, validación y procesamiento de la información</t>
    </r>
  </si>
  <si>
    <r>
      <rPr>
        <sz val="10"/>
        <color rgb="FFFF0000"/>
        <rFont val="Arial Narrow"/>
        <family val="2"/>
      </rPr>
      <t>Posibilidad de perdida</t>
    </r>
    <r>
      <rPr>
        <sz val="10"/>
        <color theme="1"/>
        <rFont val="Arial Narrow"/>
        <family val="2"/>
      </rPr>
      <t xml:space="preserve"> reputacional y económica por ausencia de información que permita realizar el procesamiento y análisis de las operaciones estadísticas que permitan generar informes o reportes oportunos y adecuados para la toma de decisiones por parte de la Alta Dirección, </t>
    </r>
    <r>
      <rPr>
        <sz val="10"/>
        <color rgb="FFFF0000"/>
        <rFont val="Arial Narrow"/>
        <family val="2"/>
      </rPr>
      <t>debido</t>
    </r>
    <r>
      <rPr>
        <sz val="10"/>
        <color theme="1"/>
        <rFont val="Arial Narrow"/>
        <family val="2"/>
      </rPr>
      <t xml:space="preserve"> a la falta criterios y de herramientas para recolección, validación y procesamiento de la información</t>
    </r>
  </si>
  <si>
    <t>Diseñar y actualizar el  Plan Estadístico Institucional, las fichas de cada operación estadística y las herramientas de recolección de información  internas y externas</t>
  </si>
  <si>
    <t>Menor</t>
  </si>
  <si>
    <t>Actualizar el Plan Estadístico Institucional, las fichas de operaciones estadísticas y las herramientas de recolección</t>
  </si>
  <si>
    <t>Coordinación Grupo de Planeación y Estadística.
Profesional Especializado</t>
  </si>
  <si>
    <t>Verificación y consistencia de la información para su procesamiento.</t>
  </si>
  <si>
    <t>Bajo</t>
  </si>
  <si>
    <t>Realizar reportes de las operaciones estadísticas conforme a su periodicidad, verificando los criterios de calidad estadística.</t>
  </si>
  <si>
    <r>
      <rPr>
        <sz val="11"/>
        <color rgb="FFFF0000"/>
        <rFont val="Arial Narrow"/>
        <family val="2"/>
      </rPr>
      <t>Posibilidad de incurrir</t>
    </r>
    <r>
      <rPr>
        <sz val="11"/>
        <color theme="1"/>
        <rFont val="Arial Narrow"/>
        <family val="2"/>
      </rPr>
      <t xml:space="preserve"> en perdida reputacional y económica</t>
    </r>
  </si>
  <si>
    <t>La información o bases de datos de la entidad sea manipulada por personas no autorizadas.</t>
  </si>
  <si>
    <r>
      <t>Debido</t>
    </r>
    <r>
      <rPr>
        <sz val="10"/>
        <rFont val="Arial Narrow"/>
        <family val="2"/>
      </rPr>
      <t xml:space="preserve">  a la utilización indebida de información privilegiada para satisfacer un interés particular o favorecimiento de un tercero.</t>
    </r>
  </si>
  <si>
    <r>
      <rPr>
        <sz val="10"/>
        <color rgb="FFFF0000"/>
        <rFont val="Arial Narrow"/>
        <family val="2"/>
      </rPr>
      <t>Posibilidad</t>
    </r>
    <r>
      <rPr>
        <sz val="10"/>
        <color theme="1"/>
        <rFont val="Arial Narrow"/>
        <family val="2"/>
      </rPr>
      <t xml:space="preserve"> de perdida reputacional y económica, por manipulación de las bases de datos de operaciones estadísticas, </t>
    </r>
    <r>
      <rPr>
        <sz val="10"/>
        <color rgb="FFFF0000"/>
        <rFont val="Arial Narrow"/>
        <family val="2"/>
      </rPr>
      <t>debido</t>
    </r>
    <r>
      <rPr>
        <sz val="10"/>
        <rFont val="Arial Narrow"/>
        <family val="2"/>
      </rPr>
      <t xml:space="preserve"> a la utilización indebida de información privilegiada</t>
    </r>
    <r>
      <rPr>
        <sz val="10"/>
        <color theme="1"/>
        <rFont val="Arial Narrow"/>
        <family val="2"/>
      </rPr>
      <t xml:space="preserve"> para satisfacer un interés particular o favorecimiento de un tercero.</t>
    </r>
  </si>
  <si>
    <t>Restricción del acceso a la información y a las bases de datos de operaciones estadísticas a personal no autorizado.</t>
  </si>
  <si>
    <t>Leve</t>
  </si>
  <si>
    <t>Coordinador Grupo de Planeación y Estadística</t>
  </si>
  <si>
    <t>Posibilidad de pérdida económica y  reputacional</t>
  </si>
  <si>
    <t>Falta de conocimiento de los referentes doctrinales de la UAEOS por profesionales que desarrollan investigaciones.</t>
  </si>
  <si>
    <r>
      <rPr>
        <sz val="11"/>
        <color rgb="FFFF0000"/>
        <rFont val="Arial Narrow"/>
        <family val="2"/>
      </rPr>
      <t>Debido</t>
    </r>
    <r>
      <rPr>
        <sz val="11"/>
        <color theme="1"/>
        <rFont val="Arial Narrow"/>
        <family val="2"/>
      </rPr>
      <t xml:space="preserve"> a desarrollos investigativos que no se alinean a los referentes doctrinales institucionales</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</si>
  <si>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desarrollos investigativos que no se alinean a los referentes doctrinales institucionales. </t>
    </r>
  </si>
  <si>
    <t>Mesa de trabajo con cooperantes y/o contratistas/ investigadores/ para socializar los referentes doctrinales institucionales.</t>
  </si>
  <si>
    <t>Realizar mesa de trabajo con cooperantes y/o contratistas/ investigadores/ para socializar los referentes doctrinales institucionales.</t>
  </si>
  <si>
    <t>Coordinación 
Grupo de Educación e Investigación</t>
  </si>
  <si>
    <t>Posibilidad de pérdida reputacional y pérdida económica</t>
  </si>
  <si>
    <t>Expedición de certificaciones de formación sin el cumplimiento de requisitos</t>
  </si>
  <si>
    <t xml:space="preserve">Debido a la emisión de certificados de procesos de formación sin el correspondiente cumplimiento de requisitos </t>
  </si>
  <si>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</si>
  <si>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t>Alta</t>
  </si>
  <si>
    <t>Socializar los requisitos asociados al procedimiento de emisión de certificados de procesos de formación desarrollados por la Caeos</t>
  </si>
  <si>
    <t>Divulgar internamente los requisitos asociados al procedimiento de emisión de certificados de procesos de formación desarrollados por la Caeos</t>
  </si>
  <si>
    <t>SC 01</t>
  </si>
  <si>
    <t>Posibilidad de pérdida reputacional</t>
  </si>
  <si>
    <t xml:space="preserve">Carencia de un desarrollo tecnológico integrado (para todos los canales de atención) que genere alertas preventivas, estadísticas y permita evidenciar la trazabilidad de las peticiones  </t>
  </si>
  <si>
    <r>
      <rPr>
        <sz val="11"/>
        <color rgb="FFFF0000"/>
        <rFont val="Arial Narrow"/>
        <family val="2"/>
      </rPr>
      <t>Debido</t>
    </r>
    <r>
      <rPr>
        <sz val="11"/>
        <color theme="1"/>
        <rFont val="Arial Narrow"/>
        <family val="2"/>
      </rPr>
      <t xml:space="preserve"> a peticiones resueltas de manera inoportuna y/o extemporánea</t>
    </r>
  </si>
  <si>
    <r>
      <rPr>
        <sz val="11"/>
        <color rgb="FFFF0000"/>
        <rFont val="Arial Narrow"/>
        <family val="2"/>
      </rPr>
      <t xml:space="preserve">Posibilidad </t>
    </r>
    <r>
      <rPr>
        <sz val="11"/>
        <color theme="1"/>
        <rFont val="Arial Narrow"/>
        <family val="2"/>
      </rPr>
      <t xml:space="preserve">de pérdida reputacional </t>
    </r>
    <r>
      <rPr>
        <sz val="11"/>
        <color rgb="FFFF0000"/>
        <rFont val="Arial Narrow"/>
        <family val="2"/>
      </rPr>
      <t>debido</t>
    </r>
    <r>
      <rPr>
        <sz val="11"/>
        <color theme="1"/>
        <rFont val="Arial Narrow"/>
        <family val="2"/>
      </rPr>
      <t xml:space="preserve"> a peticiones resueltas de manera inoportuna  y/o extemporánea.</t>
    </r>
  </si>
  <si>
    <t>Generar mecanismos de alerta temprana para recordar las peticiones asignadas a las diferentes áreas de la entidad.</t>
  </si>
  <si>
    <t>Remitir al menos dos veces por mes, a los jefes de cada área, la relación de peticiones pendientes</t>
  </si>
  <si>
    <t>Profesional Oficina de Servicio al ciudadano</t>
  </si>
  <si>
    <t>SC 02</t>
  </si>
  <si>
    <t>Soporte técnico del aplicativo SIIA en su programación y desarrollo de los  módulos que lo integran</t>
  </si>
  <si>
    <r>
      <rPr>
        <sz val="11"/>
        <color rgb="FFFF0000"/>
        <rFont val="Arial Narrow"/>
        <family val="2"/>
      </rPr>
      <t>Debido</t>
    </r>
    <r>
      <rPr>
        <sz val="11"/>
        <color theme="1"/>
        <rFont val="Arial Narrow"/>
        <family val="2"/>
      </rPr>
      <t xml:space="preserve"> al inadecuado funcionamiento del aplicativo SIIA</t>
    </r>
  </si>
  <si>
    <r>
      <rPr>
        <sz val="11"/>
        <color rgb="FFFF0000"/>
        <rFont val="Arial Narrow"/>
        <family val="2"/>
      </rPr>
      <t>Posibilidad</t>
    </r>
    <r>
      <rPr>
        <sz val="11"/>
        <color theme="1"/>
        <rFont val="Arial Narrow"/>
        <family val="2"/>
      </rPr>
      <t xml:space="preserve"> de pérdida económica y pérdida reputacional </t>
    </r>
    <r>
      <rPr>
        <sz val="11"/>
        <color rgb="FFFF0000"/>
        <rFont val="Arial Narrow"/>
        <family val="2"/>
      </rPr>
      <t>debido</t>
    </r>
    <r>
      <rPr>
        <sz val="11"/>
        <color theme="1"/>
        <rFont val="Arial Narrow"/>
        <family val="2"/>
      </rPr>
      <t xml:space="preserve"> al  inadecuado funcionamiento del aplicativo SIIA</t>
    </r>
  </si>
  <si>
    <t>Fallas Tecnológicas</t>
  </si>
  <si>
    <t xml:space="preserve">Reportar las necesidades de programación, mantenimiento y soporte al grupo de Tics </t>
  </si>
  <si>
    <t>Reportar las necesidades de programación, mantenimiento y soporte al grupo de Tics, cada vez que ocurran</t>
  </si>
  <si>
    <t xml:space="preserve">Profesional Especializado Grupo de educación e investigación </t>
  </si>
  <si>
    <t>SC 03</t>
  </si>
  <si>
    <t>Ejercer presión para agilizar la revisión de solicitudes de acreditación, no permitiendo la verificación de cumplimiento de requisitos</t>
  </si>
  <si>
    <r>
      <rPr>
        <sz val="11"/>
        <color rgb="FFFF0000"/>
        <rFont val="Arial Narrow"/>
        <family val="2"/>
      </rPr>
      <t>Debido</t>
    </r>
    <r>
      <rPr>
        <sz val="11"/>
        <color theme="1"/>
        <rFont val="Arial Narrow"/>
        <family val="2"/>
      </rPr>
      <t xml:space="preserve"> a la emisión de concepto favorable a solicitudes de acreditación sin el lleno de cumplimiento de requisitos.</t>
    </r>
  </si>
  <si>
    <r>
      <rPr>
        <sz val="11"/>
        <color rgb="FFFF0000"/>
        <rFont val="Arial Narrow"/>
        <family val="2"/>
      </rPr>
      <t>Posibilidad</t>
    </r>
    <r>
      <rPr>
        <sz val="11"/>
        <color theme="1"/>
        <rFont val="Arial Narrow"/>
        <family val="2"/>
      </rPr>
      <t xml:space="preserve"> de pérdida económica y pérdida reputacional</t>
    </r>
    <r>
      <rPr>
        <sz val="11"/>
        <color rgb="FFFF0000"/>
        <rFont val="Arial Narrow"/>
        <family val="2"/>
      </rPr>
      <t xml:space="preserve"> debido</t>
    </r>
    <r>
      <rPr>
        <sz val="11"/>
        <color theme="1"/>
        <rFont val="Arial Narrow"/>
        <family val="2"/>
      </rPr>
      <t xml:space="preserve"> a la emisión de concepto favorable a solicitudes de acreditación sin el lleno de cumplimiento de requisitos </t>
    </r>
  </si>
  <si>
    <t>Socializar las consecuencias de incurrir en actos de corrupción por no observar el marco normativo aplicable</t>
  </si>
  <si>
    <t xml:space="preserve">
Divulgar a la ciudadanía la gratuidad de las acciones que desarrolla la Caeos respecto del trámite
Socializar el marco normativo y procedimiento aplicable al trámite de acreditación.
</t>
  </si>
  <si>
    <t>GH 01</t>
  </si>
  <si>
    <r>
      <rPr>
        <sz val="10"/>
        <color rgb="FFFF0000"/>
        <rFont val="Arial Narrow"/>
        <family val="2"/>
      </rPr>
      <t>Debido</t>
    </r>
    <r>
      <rPr>
        <sz val="10"/>
        <color theme="1"/>
        <rFont val="Arial Narrow"/>
        <family val="2"/>
      </rPr>
      <t xml:space="preserve"> a la vinculación de los servidores públicos con documentación no idónea o sin el cumplimiento de los requisitos establecidos en la normatividad vigente.</t>
    </r>
  </si>
  <si>
    <t>GH 02</t>
  </si>
  <si>
    <t>Posibilidad de incurrir en perdida económica</t>
  </si>
  <si>
    <t>Relaciones Laborales</t>
  </si>
  <si>
    <t>Profesional Universitario Grupo de Gestión Humana
Coordinador Grupo de Gestión Humana
Subdirector Nacional</t>
  </si>
  <si>
    <t>GH 03</t>
  </si>
  <si>
    <t>Grupo de Gestión Humana
Coordinador Grupo de Gestión Humana</t>
  </si>
  <si>
    <t>GH 04</t>
  </si>
  <si>
    <t>Por no tener acceso a los archivos de historias laborales</t>
  </si>
  <si>
    <r>
      <t xml:space="preserve">Debido </t>
    </r>
    <r>
      <rPr>
        <sz val="10"/>
        <rFont val="Arial Narrow"/>
        <family val="2"/>
      </rPr>
      <t>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</si>
  <si>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</si>
  <si>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t>Coordinador Grupo de Gestión Humana.</t>
  </si>
  <si>
    <t>GH 05</t>
  </si>
  <si>
    <t>Posibilidad de incurrir en perdida reputacional</t>
  </si>
  <si>
    <t>Selección del rubro de Funcionamiento o inversión diferente al requerido.</t>
  </si>
  <si>
    <r>
      <rPr>
        <sz val="10"/>
        <color rgb="FFFF0000"/>
        <rFont val="Arial Narrow"/>
        <family val="2"/>
      </rPr>
      <t>Debido</t>
    </r>
    <r>
      <rPr>
        <sz val="10"/>
        <color theme="1"/>
        <rFont val="Arial Narrow"/>
        <family val="2"/>
      </rPr>
      <t xml:space="preserve"> a liquidación en la selección de los rubros de funcionamiento o inversión.</t>
    </r>
  </si>
  <si>
    <r>
      <rPr>
        <sz val="10"/>
        <color rgb="FFFF0000"/>
        <rFont val="Arial Narrow"/>
        <family val="2"/>
      </rPr>
      <t>Posibilidad</t>
    </r>
    <r>
      <rPr>
        <sz val="10"/>
        <color theme="1"/>
        <rFont val="Arial Narrow"/>
        <family val="2"/>
      </rPr>
      <t xml:space="preserve"> de perdida económica por concepto de solicitud de tiquetes aéreos y liquidación de viáticos de comisión de servicios de los servidores públicos y contratistas de la entidad, </t>
    </r>
    <r>
      <rPr>
        <sz val="10"/>
        <color rgb="FFFF0000"/>
        <rFont val="Arial Narrow"/>
        <family val="2"/>
      </rPr>
      <t>debido</t>
    </r>
    <r>
      <rPr>
        <sz val="10"/>
        <color theme="1"/>
        <rFont val="Arial Narrow"/>
        <family val="2"/>
      </rPr>
      <t xml:space="preserve"> a liquidación en la selección de los rubros de funcionamiento o inversión.</t>
    </r>
  </si>
  <si>
    <t>Grupo de Gestión Humana
Subdirección Nacional
Grupo de Gestión Financiera</t>
  </si>
  <si>
    <t>CPR 01</t>
  </si>
  <si>
    <t>Falta de control  en la publicación de contenidos y piezas, en los canales establecidos para tal fin.</t>
  </si>
  <si>
    <r>
      <rPr>
        <sz val="10"/>
        <color rgb="FFFF0000"/>
        <rFont val="Arial Narrow"/>
        <family val="2"/>
      </rPr>
      <t>Debido</t>
    </r>
    <r>
      <rPr>
        <sz val="10"/>
        <rFont val="Arial Narrow"/>
        <family val="2"/>
      </rPr>
      <t xml:space="preserve"> a incumplimiento de los estándares de imagen corporativa, contenido inadecuado para publicaciones, o publicaciones que no han sido autorizadas. </t>
    </r>
  </si>
  <si>
    <r>
      <rPr>
        <sz val="10"/>
        <color rgb="FFFF0000"/>
        <rFont val="Arial Narrow"/>
        <family val="2"/>
      </rPr>
      <t xml:space="preserve">Posibilidad </t>
    </r>
    <r>
      <rPr>
        <sz val="10"/>
        <rFont val="Arial Narrow"/>
        <family val="2"/>
      </rPr>
      <t>de perdida reputacional</t>
    </r>
    <r>
      <rPr>
        <sz val="10"/>
        <color theme="1"/>
        <rFont val="Arial Narrow"/>
        <family val="2"/>
      </rPr>
      <t xml:space="preserve">, </t>
    </r>
    <r>
      <rPr>
        <sz val="10"/>
        <color rgb="FFFF0000"/>
        <rFont val="Arial Narrow"/>
        <family val="2"/>
      </rPr>
      <t>debido</t>
    </r>
    <r>
      <rPr>
        <sz val="10"/>
        <color theme="1"/>
        <rFont val="Arial Narrow"/>
        <family val="2"/>
      </rPr>
      <t xml:space="preserve"> a incumplimiento de los estándares de imagen corporativa, contenido inadecuado para publicaciones, o publicaciones que no han sido autorizadas. </t>
    </r>
  </si>
  <si>
    <t>El líder responsable del proceso, verificará  que la publicación y su contenido sea el previamente revisado y autorizado, en los tiempos y parámetros definidos.</t>
  </si>
  <si>
    <t>Verificar el cumplimiento en la publicación de cada uno de los contenidos autorizados por el líder de proceso.</t>
  </si>
  <si>
    <t>Líder del Proceso de Comunicación y Prensa</t>
  </si>
  <si>
    <t>CPR 02</t>
  </si>
  <si>
    <t>Falta de control en la recolección de la información que se produce en la UAEOS</t>
  </si>
  <si>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</si>
  <si>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</si>
  <si>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t>El líder responsable del proceso deberá verificar y asegurar la recolección de contenidos dentro de los tiempos y estándares establecidos.</t>
  </si>
  <si>
    <t>Semanalmente mediante Consejo de  redacción el líder de proceso, verificará que la información que se produzca desde la UAEOS, se recolecte y difunda oportunamente a través de los canales establecidos para tal fin.</t>
  </si>
  <si>
    <t>GAD 01</t>
  </si>
  <si>
    <t>Posibilidad de pérdida económica</t>
  </si>
  <si>
    <t>Inventarios desactualizados</t>
  </si>
  <si>
    <r>
      <rPr>
        <sz val="10"/>
        <color rgb="FFFF0000"/>
        <rFont val="Arial Narrow"/>
        <family val="2"/>
      </rPr>
      <t xml:space="preserve">Debido </t>
    </r>
    <r>
      <rPr>
        <sz val="10"/>
        <color theme="1"/>
        <rFont val="Arial Narrow"/>
        <family val="2"/>
      </rPr>
      <t xml:space="preserve"> a extravio, sustracción,  fallas en la relación e identificación de los bienes, o administración de inventarios.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</si>
  <si>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extravio,  fallas en la relación e identificación de los bienes, o administración de inventarios.
</t>
    </r>
  </si>
  <si>
    <t xml:space="preserve">El profesional Especializado responsable de Inventarios, verifica cantidad y descripción de bienes contra factura, hoja de inventarios individual y diligenciamiento de los registros correspondientes de inventarios.           
</t>
  </si>
  <si>
    <t>Realizar toma física de inventarios de todos los bienes de la Entidad y presentar informe pormenorizado por funcionario (inventarios individuales) y por dependencia.</t>
  </si>
  <si>
    <t>Profesional Especializado Grupo de Gestión Administrativa</t>
  </si>
  <si>
    <t>GAD 02</t>
  </si>
  <si>
    <t>Disponer de un área inadecuada para el deposito provisional de los recursos de Caja Menor.</t>
  </si>
  <si>
    <r>
      <rPr>
        <sz val="10"/>
        <color rgb="FFFF0000"/>
        <rFont val="Arial Narrow"/>
        <family val="2"/>
      </rPr>
      <t>Debido</t>
    </r>
    <r>
      <rPr>
        <sz val="10"/>
        <color theme="1"/>
        <rFont val="Arial Narrow"/>
        <family val="2"/>
      </rPr>
      <t xml:space="preserve">  a sustracción de los recursos asignados a caja menor.</t>
    </r>
  </si>
  <si>
    <r>
      <rPr>
        <sz val="10"/>
        <color rgb="FFFF0000"/>
        <rFont val="Arial Narrow"/>
        <family val="2"/>
      </rPr>
      <t xml:space="preserve">Posibilidad </t>
    </r>
    <r>
      <rPr>
        <sz val="10"/>
        <rFont val="Arial Narrow"/>
        <family val="2"/>
      </rPr>
      <t>de perdida económica,</t>
    </r>
    <r>
      <rPr>
        <sz val="10"/>
        <color theme="1"/>
        <rFont val="Arial Narrow"/>
        <family val="2"/>
      </rPr>
      <t xml:space="preserve"> </t>
    </r>
    <r>
      <rPr>
        <sz val="10"/>
        <color rgb="FFFF0000"/>
        <rFont val="Arial Narrow"/>
        <family val="2"/>
      </rPr>
      <t>debido</t>
    </r>
    <r>
      <rPr>
        <sz val="10"/>
        <color theme="1"/>
        <rFont val="Arial Narrow"/>
        <family val="2"/>
      </rPr>
      <t xml:space="preserve"> a sustracción de los recursos asignados a caja menor.</t>
    </r>
  </si>
  <si>
    <t>Disponer de efectivo en montos no superiores a $500.000.</t>
  </si>
  <si>
    <t xml:space="preserve">Planear y programar las erogaciones de recursos de caja menor con base en necesidades estimadas o solicitudes de recursos por los diferentes conceptos. </t>
  </si>
  <si>
    <t>GAD 03</t>
  </si>
  <si>
    <t>Desconocimiento del Plan Institucional de Gestión Ambiental - PIGA y de las actividades  que lo contemplan.</t>
  </si>
  <si>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</si>
  <si>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</si>
  <si>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t>Socialización del Plan Institucional de Gestión Ambiental - PIGA y a su desarrollo y seguimiento a sus actividades.</t>
  </si>
  <si>
    <t>Socializar el Plan Institucional de Gestión Ambiental - PIGA en el primer semestre del año y realizar seguimiento semestralmente en el desarrollo y cumplimiento de las actividades programadas.</t>
  </si>
  <si>
    <t xml:space="preserve">Grupo de Gestión Administrativa
Grupo de Planeación y Estadística </t>
  </si>
  <si>
    <t>GAD 04</t>
  </si>
  <si>
    <t>Nivel de acceso de personal no autorizado a la áreas de la Entidad</t>
  </si>
  <si>
    <r>
      <rPr>
        <sz val="11"/>
        <color rgb="FFFF0000"/>
        <rFont val="Arial Narrow"/>
        <family val="2"/>
      </rPr>
      <t>Debido</t>
    </r>
    <r>
      <rPr>
        <sz val="10"/>
        <color theme="1"/>
        <rFont val="Arial Narrow"/>
        <family val="2"/>
      </rPr>
      <t xml:space="preserve"> a sustracción de los bienes.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</si>
  <si>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sustracción de los bienes.
</t>
    </r>
  </si>
  <si>
    <t>Verificación identidad del personal autorizado a accesar a la Entidad.</t>
  </si>
  <si>
    <t>Autorización de acceso a personal externo y visitantes, previa identificación. Y acompañamiento por parte de un funcionario de la Entidad.</t>
  </si>
  <si>
    <t>Grupo de Gestión Administrativa
Todos los funcionarios de la Entidad</t>
  </si>
  <si>
    <t>GDO 01</t>
  </si>
  <si>
    <t>Posibilidad de pérdida económica y reputacional</t>
  </si>
  <si>
    <t>Procesos archivísticos no aplicados conforme a la normatividad vigente.</t>
  </si>
  <si>
    <r>
      <rPr>
        <sz val="10"/>
        <color rgb="FFFF0000"/>
        <rFont val="Arial Narrow"/>
        <family val="2"/>
      </rPr>
      <t>Debido</t>
    </r>
    <r>
      <rPr>
        <sz val="10"/>
        <color theme="1"/>
        <rFont val="Arial Narrow"/>
        <family val="2"/>
      </rPr>
      <t xml:space="preserve"> al  extravio o no tener acceso oportuno a los documentos objeto de consulta.</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</si>
  <si>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al  extravio o no tener acceso oportuno a los documentos objeto de consulta.</t>
    </r>
  </si>
  <si>
    <t>Aplicación de instrumentos, tales como las tablas de retención documental - TRD, inventario documental, hoja de control, y demás formatos (formatos de afuera) que aseguren una adecuada gestión y conservación de la documentación.</t>
  </si>
  <si>
    <t>Sin Documentar</t>
  </si>
  <si>
    <t>Aleatoria</t>
  </si>
  <si>
    <t xml:space="preserve">Programar una (1) visita trimestral a una dependencia para verificar y validar la adecuada aplicación de los instrumentos de control citados.   </t>
  </si>
  <si>
    <t>Grupo de Gestión Administrativa
Profesional o Tecnólogo en Gestión Documental</t>
  </si>
  <si>
    <t>GDO 02</t>
  </si>
  <si>
    <t>Posibilidad de perdida económica y reputacional</t>
  </si>
  <si>
    <t>Inexistencia de protocolos y lineamientos  para la administración de las comunicaciones oficiales.</t>
  </si>
  <si>
    <r>
      <rPr>
        <sz val="10"/>
        <color rgb="FFFF0000"/>
        <rFont val="Arial Narrow"/>
        <family val="2"/>
      </rPr>
      <t>Debido</t>
    </r>
    <r>
      <rPr>
        <sz val="10"/>
        <color theme="1"/>
        <rFont val="Arial Narrow"/>
        <family val="2"/>
      </rPr>
      <t xml:space="preserve"> a la suscripción de documentos por personal no autorizado.</t>
    </r>
  </si>
  <si>
    <r>
      <rPr>
        <sz val="10"/>
        <color rgb="FFFF0000"/>
        <rFont val="Arial Narrow"/>
        <family val="2"/>
      </rPr>
      <t>Posibilidad</t>
    </r>
    <r>
      <rPr>
        <sz val="10"/>
        <color theme="1"/>
        <rFont val="Arial Narrow"/>
        <family val="2"/>
      </rPr>
      <t xml:space="preserve"> de incurrir en perdida económica y reputacional, </t>
    </r>
    <r>
      <rPr>
        <sz val="10"/>
        <color rgb="FFFF0000"/>
        <rFont val="Arial Narrow"/>
        <family val="2"/>
      </rPr>
      <t>debido</t>
    </r>
    <r>
      <rPr>
        <sz val="10"/>
        <color theme="1"/>
        <rFont val="Arial Narrow"/>
        <family val="2"/>
      </rPr>
      <t xml:space="preserve"> a la suscripción de documentos por personal no autorizado.</t>
    </r>
  </si>
  <si>
    <t>Elaboración de un protocolo y lineamientos para la administración y control de las comunicaciones oficiales.</t>
  </si>
  <si>
    <t>Socializar el protocolo y los lineamientos para la administración de las comunicaciones oficiales.</t>
  </si>
  <si>
    <t>GFI 01</t>
  </si>
  <si>
    <t>Comprometer recursos afectando rubros y usos presupuestales diferentes al objeto contractual.</t>
  </si>
  <si>
    <r>
      <rPr>
        <sz val="10"/>
        <color rgb="FFFF0000"/>
        <rFont val="Arial Narrow"/>
        <family val="2"/>
      </rPr>
      <t xml:space="preserve">Debido </t>
    </r>
    <r>
      <rPr>
        <sz val="10"/>
        <color theme="1"/>
        <rFont val="Arial Narrow"/>
        <family val="2"/>
      </rPr>
      <t xml:space="preserve"> a que se certifique erróneamente la disponibilidad de un rubro presupuestal.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</si>
  <si>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que se certifique erróneamente la disponibilidad de un rubro presupuestal.</t>
    </r>
  </si>
  <si>
    <t>Verificar y revisar que los rubros y usos presupuestales  se encuentren activos, creados y que sean acordes con el objeto contractual y las necesidades presentadas teniendo en cuenta la disponibilidad presupuestal por parte de los Funcionarios responsable de presupuesto.</t>
  </si>
  <si>
    <t>El Coordinador, técnico y auxiliar administrativo del Grupo de Gestión Financiera asesoraran en los rubros y usos presupuestales a utilizar.</t>
  </si>
  <si>
    <t>Profesional Especializado. Técnico y auxiliar Grupo de Gestión Financiera</t>
  </si>
  <si>
    <t>Brindar asesoría en la definición de los rubros y usos presupuestales para la adquisición de bienes o servicios por parte de los funcionario encargado del manejo de presupuesto.</t>
  </si>
  <si>
    <t>El Coordinador, contratista con funciones de contador, técnico,  auxiliar administrativo del Grupo de Gestión Financiera brindaran asesora para la definición de los rubros y usos presupuestales en la adquisición de bienes y servicios.</t>
  </si>
  <si>
    <t>Profesional Especializado, contratista con funciones de contador, Técnico y auxiliar Grupo de Gestión Financiera</t>
  </si>
  <si>
    <t>GFI 02</t>
  </si>
  <si>
    <t>Información que se presenta y alimenta el sistema es errada o se presenta por registros automaticos parametrizados..</t>
  </si>
  <si>
    <r>
      <rPr>
        <sz val="10"/>
        <color rgb="FFFF0000"/>
        <rFont val="Arial Narrow"/>
        <family val="2"/>
      </rPr>
      <t>Debido</t>
    </r>
    <r>
      <rPr>
        <sz val="10"/>
        <color theme="1"/>
        <rFont val="Arial Narrow"/>
        <family val="2"/>
      </rPr>
      <t xml:space="preserve"> a saldos de cuentas contables inconsistentes.</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</si>
  <si>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 a</t>
    </r>
    <r>
      <rPr>
        <sz val="10"/>
        <color theme="1"/>
        <rFont val="Arial Narrow"/>
        <family val="2"/>
      </rPr>
      <t xml:space="preserve"> saldos de cuentas contables inconsistentes.</t>
    </r>
  </si>
  <si>
    <t>Revisar y analizar la información de SIIF nación para realizar registros contables adecuados con base en la normatividad vigente.</t>
  </si>
  <si>
    <t>Orientar los diferentes grupos que suministran la información contable para que presenten la realidad económica de la Entidad, conforme a lo establecido por el Manual de Políticas y Prácticas Contables de la Unidad, la normatividad vigente y el material de apoyo de SIIF Nación.</t>
  </si>
  <si>
    <t>Profesional Especializado, Contratista con funciones de contador, Técnico y auxiliar Grupo de Gestión Financiera</t>
  </si>
  <si>
    <t>GFI 03</t>
  </si>
  <si>
    <t>Información presentada sin validación completa al momento de generarse la transmisión.</t>
  </si>
  <si>
    <r>
      <rPr>
        <sz val="10"/>
        <color rgb="FFFF0000"/>
        <rFont val="Arial Narrow"/>
        <family val="2"/>
      </rPr>
      <t>Debido</t>
    </r>
    <r>
      <rPr>
        <sz val="10"/>
        <color theme="1"/>
        <rFont val="Arial Narrow"/>
        <family val="2"/>
      </rPr>
      <t xml:space="preserve"> a inconsistencias en el reporte de información exogena y declaraciones tributarias.</t>
    </r>
  </si>
  <si>
    <r>
      <rPr>
        <sz val="10"/>
        <color rgb="FFFF0000"/>
        <rFont val="Arial Narrow"/>
        <family val="2"/>
      </rPr>
      <t>Posibilidad</t>
    </r>
    <r>
      <rPr>
        <sz val="10"/>
        <color theme="1"/>
        <rFont val="Arial Narrow"/>
        <family val="2"/>
      </rPr>
      <t xml:space="preserve"> de perdida economica y reputacional </t>
    </r>
    <r>
      <rPr>
        <sz val="10"/>
        <color rgb="FFFF0000"/>
        <rFont val="Arial Narrow"/>
        <family val="2"/>
      </rPr>
      <t>debido</t>
    </r>
    <r>
      <rPr>
        <sz val="10"/>
        <color theme="1"/>
        <rFont val="Arial Narrow"/>
        <family val="2"/>
      </rPr>
      <t xml:space="preserve"> a inconsistencias en el reporte de información exogena y declaraciones tributarias.</t>
    </r>
  </si>
  <si>
    <t>Revisar y conciliar la información exogena a reportar contra los saldos acumulados contables al cierre del periodo fiscal.</t>
  </si>
  <si>
    <t>Verificar que la información sea consistente antes de generar la trasmisión, con dos (2) dias como mínimo de antelación a la fecha de vencimiento de su presentación.</t>
  </si>
  <si>
    <t>Profesional Especializado Grado 13 y Contratista de apoyo a los medios magnéticos.</t>
  </si>
  <si>
    <t>GFI 04</t>
  </si>
  <si>
    <t>Selección del beneficiario final sin verificar.</t>
  </si>
  <si>
    <r>
      <rPr>
        <sz val="10"/>
        <color rgb="FFFF0000"/>
        <rFont val="Arial Narrow"/>
        <family val="2"/>
      </rPr>
      <t>Debido</t>
    </r>
    <r>
      <rPr>
        <sz val="10"/>
        <color theme="1"/>
        <rFont val="Arial Narrow"/>
        <family val="2"/>
      </rPr>
      <t xml:space="preserve"> a errada selección del beneficiario con traspaso a pagaduría, de acuerdo a los pagos establecidos a través de este medio.</t>
    </r>
  </si>
  <si>
    <r>
      <t xml:space="preserve">Posibilidad </t>
    </r>
    <r>
      <rPr>
        <sz val="10"/>
        <rFont val="Arial Narrow"/>
        <family val="2"/>
      </rPr>
      <t xml:space="preserve">de perdida reputacional </t>
    </r>
    <r>
      <rPr>
        <sz val="10"/>
        <color rgb="FFFF0000"/>
        <rFont val="Arial Narrow"/>
        <family val="2"/>
      </rPr>
      <t xml:space="preserve">debido </t>
    </r>
    <r>
      <rPr>
        <sz val="10"/>
        <rFont val="Arial Narrow"/>
        <family val="2"/>
      </rPr>
      <t>a errada selección del beneficiario con traspaso a pagaduría, de acuerdo a los pagos establecidos a través de este medio.</t>
    </r>
  </si>
  <si>
    <t>Revisar reporte de SIIF Nación de ordenes de pago no presupuestales.</t>
  </si>
  <si>
    <t>Verificar el tipo de beneficiario final</t>
  </si>
  <si>
    <t>Profesional Especializado Grado 13</t>
  </si>
  <si>
    <t>GIN 01</t>
  </si>
  <si>
    <t>Perdida reputacional y económica</t>
  </si>
  <si>
    <t>No disponer recursos presupuestales suficientes.</t>
  </si>
  <si>
    <r>
      <t>Debido</t>
    </r>
    <r>
      <rPr>
        <sz val="10"/>
        <rFont val="Arial Narrow"/>
        <family val="2"/>
      </rPr>
      <t xml:space="preserve"> a la no contratación de los procesos indispensables (mantenimiento preventivo y correctivo de hardware y software, obsolescencia de equipos tecnológicos) para el funcionamiento de la UAEOS.</t>
    </r>
  </si>
  <si>
    <r>
      <rPr>
        <sz val="10"/>
        <color rgb="FFFF0000"/>
        <rFont val="Arial Narrow"/>
        <family val="2"/>
      </rPr>
      <t>Posibilidad de perdida</t>
    </r>
    <r>
      <rPr>
        <sz val="10"/>
        <color theme="1"/>
        <rFont val="Arial Narrow"/>
        <family val="2"/>
      </rPr>
      <t xml:space="preserve"> reputacional y económica , </t>
    </r>
    <r>
      <rPr>
        <sz val="10"/>
        <color rgb="FFFF0000"/>
        <rFont val="Arial Narrow"/>
        <family val="2"/>
      </rPr>
      <t>debido</t>
    </r>
    <r>
      <rPr>
        <sz val="10"/>
        <color theme="1"/>
        <rFont val="Arial Narrow"/>
        <family val="2"/>
      </rPr>
      <t xml:space="preserve"> a la no contratación de los procesos indispensables (mantenimiento preventivo y correctivo de hardware y software, obsolescencia de equipos tecnológicos) para el funcionamiento de la UAEOS.</t>
    </r>
  </si>
  <si>
    <t>Realizar planeación (establecer prioridades y necesidades) de los recursos presupuestales necesarios para adelantar las actividades de contratación.</t>
  </si>
  <si>
    <t xml:space="preserve">Seguimiento  a los procesos de contratación del Grupo TICS conforme al Plan Anual de Adquisiciones </t>
  </si>
  <si>
    <t>Coordinador Grupo de Tecnologías de la Información</t>
  </si>
  <si>
    <t>GIN 02</t>
  </si>
  <si>
    <t>Interrupción o fallas en los suministros de servicios (energía eléctrica, internet, y desastres naturales)</t>
  </si>
  <si>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</si>
  <si>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</si>
  <si>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t>Verificar informes ejecución del Plan de mantenimiento de software y hardware</t>
  </si>
  <si>
    <t>Ejecutar plan de mantenimiento de software y hardware</t>
  </si>
  <si>
    <t>Grupo TICS</t>
  </si>
  <si>
    <t>GIN 03</t>
  </si>
  <si>
    <t>Perdida económica y reputacional</t>
  </si>
  <si>
    <t>No contar con protocolos de seguridad informática, herramientas y aplicaciones de seguridad perimetral.</t>
  </si>
  <si>
    <r>
      <rPr>
        <sz val="10"/>
        <color rgb="FFFF0000"/>
        <rFont val="Arial Narrow"/>
        <family val="2"/>
      </rPr>
      <t>Debido</t>
    </r>
    <r>
      <rPr>
        <sz val="10"/>
        <rFont val="Arial Narrow"/>
        <family val="2"/>
      </rPr>
      <t xml:space="preserve">  a uso de software sin licencia, a fallas en la seguridad informática, de sus redes y bases de datos por manejo de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</si>
  <si>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uso de software sin licencia, </t>
    </r>
    <r>
      <rPr>
        <sz val="10"/>
        <color theme="1"/>
        <rFont val="Arial Narrow"/>
        <family val="2"/>
      </rPr>
      <t>a fallas en la seguridad informática, de sus redes y bases de datos por manejo de personal no autorizado.</t>
    </r>
  </si>
  <si>
    <t>Verificar el software instalado en los equipos de computo de la Entidad.</t>
  </si>
  <si>
    <t>Coordinador Grupo de Tecnologías de la Información y el Supervisor del contrato designado</t>
  </si>
  <si>
    <t>GIN 04</t>
  </si>
  <si>
    <t>Sistemas de información no cuentan con controles adecuados y suficientes.</t>
  </si>
  <si>
    <r>
      <rPr>
        <sz val="10"/>
        <color rgb="FFFF0000"/>
        <rFont val="Arial Narrow"/>
        <family val="2"/>
      </rPr>
      <t>Debido</t>
    </r>
    <r>
      <rPr>
        <sz val="10"/>
        <color theme="1"/>
        <rFont val="Arial Narrow"/>
        <family val="2"/>
      </rPr>
      <t xml:space="preserve">  a sistemas de información susceptibles de manipulación o adulteración por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</si>
  <si>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sistemas de información susceptibles de manipulación o adulteración por personal no autorizado.</t>
    </r>
  </si>
  <si>
    <t>Actualizar los Usuarios con accesos, permisos de Administrador y contraseñas, para los diferentes aplicativos, Servidores y equipos de Cómputo.</t>
  </si>
  <si>
    <t>Automático</t>
  </si>
  <si>
    <t xml:space="preserve">Realizar jornadas de actualización de permisos de acceso a los roles de administrador, cada cuatro (4) meses; registrando los mismos en el formato "Dispositivos por IP". 
 </t>
  </si>
  <si>
    <t>Coordinador Grupo de Tecnologías de la Información y el Profesional Especializado</t>
  </si>
  <si>
    <t>GCO 01</t>
  </si>
  <si>
    <t>Intereses propios o particulares en procesos de contratación aperturados por la UAEOS.</t>
  </si>
  <si>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</si>
  <si>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</si>
  <si>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t>Revisar Plan Anual de Adquisiciones para adelantar el proceso de contratación, acorde a las necesidades reales y definidas previamente.</t>
  </si>
  <si>
    <t>Revisar Plan anual de adquisiciones frente a solicitudes de procesos de contratación.</t>
  </si>
  <si>
    <t>Oficina Jurídica
Subdirección Nacional
Director de Investigación y Planeación
Director de Desarrollo de las organizaciones Solidarias</t>
  </si>
  <si>
    <t>Diligenciar formato con los requisitos establecidos en la norma para realizar estudios (formato de documento y estudios previos conforme a lo enunciado en la ley 1150 de 2007)</t>
  </si>
  <si>
    <t>Presentación y revisión de documentos de estudios previos conforme a lo indicado en la ley 1150 de 2.007</t>
  </si>
  <si>
    <t>GCO 02</t>
  </si>
  <si>
    <t>Interés particular del supervisor en la entrega del cumplido a satisfacción sin el lleno de los requisitos contractuales.</t>
  </si>
  <si>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</si>
  <si>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</si>
  <si>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t>Revisar informes de supervisión de conformidad al objeto contractual del contratos o convenio.</t>
  </si>
  <si>
    <t>Informes de supervisión revisados</t>
  </si>
  <si>
    <t>Oficina Jurídica
Subdirección Nacional</t>
  </si>
  <si>
    <t>GCO 03</t>
  </si>
  <si>
    <t>Satisfacer un interés particular de carácter económico, de prestigio o de notoriedad.</t>
  </si>
  <si>
    <r>
      <rPr>
        <sz val="10"/>
        <color rgb="FFFF0000"/>
        <rFont val="Arial Narrow"/>
        <family val="2"/>
      </rPr>
      <t>Debido</t>
    </r>
    <r>
      <rPr>
        <sz val="10"/>
        <color theme="1"/>
        <rFont val="Arial Narrow"/>
        <family val="2"/>
      </rPr>
      <t xml:space="preserve"> a vínculos de parentesco, consanguíneo, civil, o legal entre un contratista y su supervisor.</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</si>
  <si>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debido</t>
    </r>
    <r>
      <rPr>
        <sz val="10"/>
        <rFont val="Arial Narrow"/>
        <family val="2"/>
      </rPr>
      <t xml:space="preserve"> a vínculos de parentesco, consanguíneo, civil, o legal entre un contratista y su supervisor o en acciones que insidan directamente en su configuración.</t>
    </r>
  </si>
  <si>
    <t>Efectuar revisión regimen de inhabilidades e incompatibilidades, consagrado en la Ley 80 de 1.993; y ley 1474 de 2.011.</t>
  </si>
  <si>
    <t>Mitigar</t>
  </si>
  <si>
    <t>Efectuar consulta ante el aplicativo de la Procuraduría General de la Nación, en el que permita a la UAEOS conocer si el futuro cooperante o contratista se encuentra incurso en causal de inhabilidad o incompatibilidad. 
Solicitar a los futuros cooperantes o contratistas, declaración de no encontrarse incursos en causal de inhabilidad o incompatibilidad sobreviniente frente a directivos y funcionarios públicos que participan en  un proceso contractual al interior de la UAEOS.</t>
  </si>
  <si>
    <t>Solicitar a los futuros contratistas y/o supervisores de contratos y/o convenios de la UAEOS, declaración de estar incurso o no en causal de conflicto de intereses, frente al futuro contratista o cooperante.</t>
  </si>
  <si>
    <t xml:space="preserve">Validar diligenciamiento  de declaración de estar incurso o no, en la causal de conflicto de intereses. </t>
  </si>
  <si>
    <t>GJU 01</t>
  </si>
  <si>
    <t>Falta de planeación en la asignación del apoderado judicial.</t>
  </si>
  <si>
    <r>
      <rPr>
        <sz val="11"/>
        <color rgb="FFFF0000"/>
        <rFont val="Arial Narrow"/>
        <family val="2"/>
      </rPr>
      <t xml:space="preserve">Debido </t>
    </r>
    <r>
      <rPr>
        <sz val="11"/>
        <color theme="1"/>
        <rFont val="Arial Narrow"/>
        <family val="2"/>
      </rPr>
      <t>a la asignación de apoderado judicial sin idoneidad y experiencia.</t>
    </r>
  </si>
  <si>
    <r>
      <rPr>
        <sz val="11"/>
        <color rgb="FFFF0000"/>
        <rFont val="Arial Narrow"/>
        <family val="2"/>
      </rPr>
      <t>Posibilidad</t>
    </r>
    <r>
      <rPr>
        <sz val="11"/>
        <rFont val="Arial Narrow"/>
        <family val="2"/>
      </rPr>
      <t xml:space="preserve"> de perdida reputacional y económica por p</t>
    </r>
    <r>
      <rPr>
        <sz val="11"/>
        <color theme="1"/>
        <rFont val="Arial Narrow"/>
        <family val="2"/>
      </rPr>
      <t xml:space="preserve">rocesos judiciales sin defensa técnica, en favor de los intereses de la Entidad; lo anterior </t>
    </r>
    <r>
      <rPr>
        <sz val="11"/>
        <color rgb="FFFF0000"/>
        <rFont val="Arial Narrow"/>
        <family val="2"/>
      </rPr>
      <t>debido</t>
    </r>
    <r>
      <rPr>
        <sz val="11"/>
        <color theme="1"/>
        <rFont val="Arial Narrow"/>
        <family val="2"/>
      </rPr>
      <t xml:space="preserve"> a la designación de apoderado judicial sin idoneidad y experiencia.</t>
    </r>
    <r>
      <rPr>
        <sz val="11"/>
        <color rgb="FFFF0000"/>
        <rFont val="Arial Narrow"/>
        <family val="2"/>
      </rPr>
      <t/>
    </r>
  </si>
  <si>
    <t>Estudiar hojas de vida de apoderados judiciales de procesos  a favor o en contra de la UAEOS.</t>
  </si>
  <si>
    <t>Validación y verificación de hojas de vida de los apoderados judiciales Consejo Superior de la Judicatura.</t>
  </si>
  <si>
    <t>GJU 02</t>
  </si>
  <si>
    <t>Deficiente Planeación en la designación oportuna de apoderado judicial en las diferentes etapas de los procesos.</t>
  </si>
  <si>
    <r>
      <rPr>
        <sz val="11"/>
        <color rgb="FFFF0000"/>
        <rFont val="Arial Narrow"/>
        <family val="2"/>
      </rPr>
      <t>Debido</t>
    </r>
    <r>
      <rPr>
        <sz val="11"/>
        <color theme="1"/>
        <rFont val="Arial Narrow"/>
        <family val="2"/>
      </rPr>
      <t xml:space="preserve"> a  Procesos sin asignación de apoderado judicial, Procesos judiciales sin oportuno seguimiento, Procesos judiciales sin intervención oportuna</t>
    </r>
  </si>
  <si>
    <r>
      <rPr>
        <sz val="11"/>
        <color rgb="FFFF0000"/>
        <rFont val="Arial Narrow"/>
        <family val="2"/>
      </rPr>
      <t xml:space="preserve">Posibilidad </t>
    </r>
    <r>
      <rPr>
        <sz val="11"/>
        <rFont val="Arial Narrow"/>
        <family val="2"/>
      </rPr>
      <t xml:space="preserve">de perdida reputacional y económica por Procesos sin defensa judicial oportuna.                            </t>
    </r>
    <r>
      <rPr>
        <sz val="11"/>
        <color theme="1"/>
        <rFont val="Arial Narrow"/>
        <family val="2"/>
      </rPr>
      <t xml:space="preserve">                 </t>
    </r>
    <r>
      <rPr>
        <sz val="11"/>
        <color rgb="FFFF0000"/>
        <rFont val="Arial Narrow"/>
        <family val="2"/>
      </rPr>
      <t xml:space="preserve"> Debido </t>
    </r>
    <r>
      <rPr>
        <sz val="11"/>
        <color theme="1"/>
        <rFont val="Arial Narrow"/>
        <family val="2"/>
      </rPr>
      <t>a  Procesos sin designación de apoderado judicial, Procesos judiciales sin oportuno seguimiento, Procesos judiciales sin intervención oportuna</t>
    </r>
  </si>
  <si>
    <t>Designar oportuna y adecuadamente los apoderados judiciales</t>
  </si>
  <si>
    <t>Apoderados judiciales designados en las etapas procesales</t>
  </si>
  <si>
    <t>GJU 03</t>
  </si>
  <si>
    <t>No establecimientos de controles y seguimientos a las PQRDS radicadas al interior de la UAEOS</t>
  </si>
  <si>
    <r>
      <rPr>
        <sz val="11"/>
        <color rgb="FFFF0000"/>
        <rFont val="Arial Narrow"/>
        <family val="2"/>
      </rPr>
      <t xml:space="preserve"> Debido</t>
    </r>
    <r>
      <rPr>
        <sz val="11"/>
        <color theme="1"/>
        <rFont val="Arial Narrow"/>
        <family val="2"/>
      </rPr>
      <t xml:space="preserve"> a  Respuestas a las PQRDS fuera de los términos establecidos, Respuestas a las PQRDS no congruentes con lo solicitado,  y PQRDS sin traslado oportuno.</t>
    </r>
  </si>
  <si>
    <r>
      <rPr>
        <sz val="11"/>
        <color rgb="FFFF0000"/>
        <rFont val="Arial Narrow"/>
        <family val="2"/>
      </rPr>
      <t>Posibilidad</t>
    </r>
    <r>
      <rPr>
        <sz val="11"/>
        <rFont val="Arial Narrow"/>
        <family val="2"/>
      </rPr>
      <t xml:space="preserve"> de perdida reputacional y económica po</t>
    </r>
    <r>
      <rPr>
        <sz val="11"/>
        <color theme="1"/>
        <rFont val="Arial Narrow"/>
        <family val="2"/>
      </rPr>
      <t xml:space="preserve">r Respuesta a PQRDS sin el lleno de los requisitos legales. </t>
    </r>
    <r>
      <rPr>
        <sz val="11"/>
        <color rgb="FFFF0000"/>
        <rFont val="Arial Narrow"/>
        <family val="2"/>
      </rPr>
      <t xml:space="preserve"> Debido </t>
    </r>
    <r>
      <rPr>
        <sz val="11"/>
        <color theme="1"/>
        <rFont val="Arial Narrow"/>
        <family val="2"/>
      </rPr>
      <t>a  Respuestas a las PQRDS fuera de los términos establecidos, Respuestas a las PQRDS no congruentes con lo solicitado,  y PQRDS sin traslado oportuno.</t>
    </r>
  </si>
  <si>
    <t>Revisión oportuna de las PQRDS presentadas con respuestas dentro de los términos de Ley</t>
  </si>
  <si>
    <t>PQRDS resueltas en los términos de Ley</t>
  </si>
  <si>
    <t>GJU 04</t>
  </si>
  <si>
    <t>La no verificación de existencia de incompatibilidad o conflicto de intereses entre el apoderado designado por la UAEOS y la parte demandante o demandada según corresponda.</t>
  </si>
  <si>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</si>
  <si>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r>
      <rPr>
        <sz val="11"/>
        <color rgb="FFFF0000"/>
        <rFont val="Arial Narrow"/>
        <family val="2"/>
      </rPr>
      <t>Posibilidad</t>
    </r>
    <r>
      <rPr>
        <sz val="11"/>
        <color theme="1"/>
        <rFont val="Arial Narrow"/>
        <family val="2"/>
      </rPr>
      <t xml:space="preserve"> de perdida reputacional, </t>
    </r>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</si>
  <si>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t>Asignación de apoderados judiciales con verificación por proceso, del régimen de inhabilidades e incompatibilidades y conflicto de interés</t>
  </si>
  <si>
    <t>GME 01</t>
  </si>
  <si>
    <t xml:space="preserve">La prestación de un servicio o producto no conforme contrario con los criterios establecidos para la prestación de un servicio o producto con los estándares de calidad y/o a los términos o condiciones establecidas contractualmente. </t>
  </si>
  <si>
    <r>
      <t>Debido</t>
    </r>
    <r>
      <rPr>
        <sz val="10"/>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</si>
  <si>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r>
      <rPr>
        <sz val="10"/>
        <color rgb="FFFF0000"/>
        <rFont val="Arial Narrow"/>
        <family val="2"/>
      </rPr>
      <t>Posibilidad de perdida</t>
    </r>
    <r>
      <rPr>
        <sz val="10"/>
        <color theme="1"/>
        <rFont val="Arial Narrow"/>
        <family val="2"/>
      </rPr>
      <t xml:space="preserve"> reputacional y económica por presencia de un producto o servicio no conforme,  en la producción o prestación de servicios al sector solidario, </t>
    </r>
    <r>
      <rPr>
        <sz val="10"/>
        <color rgb="FFFF0000"/>
        <rFont val="Arial Narrow"/>
        <family val="2"/>
      </rPr>
      <t>debido</t>
    </r>
    <r>
      <rPr>
        <sz val="10"/>
        <color theme="1"/>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</si>
  <si>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t>El líder responsable del proceso respectivo donde se presta el servicio o producto, verificará el cumplimiento de las característica y criterios establecidos para la conformidad de los productos o servicios de la Unidad.</t>
  </si>
  <si>
    <t xml:space="preserve">Mayor </t>
  </si>
  <si>
    <t>El Director Técnico del área donde se lleva a cavo la prestación del producto o servicio respectivo, validará el cumplimiento de los requisitos, características y criterios establecidos para la conformidad de los productos o servicios de la Unidad.</t>
  </si>
  <si>
    <t>GME 02</t>
  </si>
  <si>
    <r>
      <rPr>
        <sz val="10"/>
        <color rgb="FFFF0000"/>
        <rFont val="Arial Narrow"/>
        <family val="2"/>
      </rPr>
      <t>Po</t>
    </r>
    <r>
      <rPr>
        <sz val="10"/>
        <color theme="1"/>
        <rFont val="Arial Narrow"/>
        <family val="2"/>
      </rPr>
      <t>r quejas o reclamos de la ciudadanía en general o sanciones por entes de control de índole administrativo o disciplinario.</t>
    </r>
  </si>
  <si>
    <r>
      <rPr>
        <sz val="10"/>
        <color rgb="FFFF0000"/>
        <rFont val="Arial Narrow"/>
        <family val="2"/>
      </rPr>
      <t>Debido</t>
    </r>
    <r>
      <rPr>
        <sz val="10"/>
        <rFont val="Arial Narrow"/>
        <family val="2"/>
      </rPr>
      <t xml:space="preserve"> a fallas en el aseguramiento de los documentos que se encuentran disponible para el uso de los funcionarios o para consulta de la ciudadanía en general. </t>
    </r>
    <r>
      <rPr>
        <sz val="10"/>
        <color theme="1"/>
        <rFont val="Arial Narrow"/>
        <family val="2"/>
      </rPr>
      <t xml:space="preserve">
 </t>
    </r>
  </si>
  <si>
    <r>
      <rPr>
        <sz val="10"/>
        <color rgb="FFFF0000"/>
        <rFont val="Arial Narrow"/>
        <family val="2"/>
      </rPr>
      <t>Posibilidad de perdida</t>
    </r>
    <r>
      <rPr>
        <sz val="10"/>
        <color theme="1"/>
        <rFont val="Arial Narrow"/>
        <family val="2"/>
      </rPr>
      <t xml:space="preserve"> reputacional por el uso de un documento desactualizado o obsoleto en la gestión interna o para la prestación de un servicio o producto de la Unidad. </t>
    </r>
    <r>
      <rPr>
        <sz val="10"/>
        <color rgb="FFFF0000"/>
        <rFont val="Arial Narrow"/>
        <family val="2"/>
      </rPr>
      <t>Debido</t>
    </r>
    <r>
      <rPr>
        <sz val="10"/>
        <color theme="1"/>
        <rFont val="Arial Narrow"/>
        <family val="2"/>
      </rPr>
      <t xml:space="preserve"> a fallas en el aseguramiento de los criterios del producto o servicio no conforme documentos que se encuentran disponible para el uso de los funcionarios o para consulta de la ciudadanía en general. </t>
    </r>
  </si>
  <si>
    <t xml:space="preserve">El líder de proceso responsable de actualizar y socializar los documentos aprobados, realizará el aseguramiento de los documentos que se encuentran disponible para el uso de los funcionarios o para consulta de la ciudadanía en general. </t>
  </si>
  <si>
    <t xml:space="preserve">El profesional responsable de revisión y actualización de documentos, verificará que la última versión vigente se encuentre disponible para el uso de los funcionarios o para consulta de la ciudadanía en general. </t>
  </si>
  <si>
    <t>GME 03</t>
  </si>
  <si>
    <r>
      <rPr>
        <sz val="10"/>
        <color rgb="FFFF0000"/>
        <rFont val="Arial Narrow"/>
        <family val="2"/>
      </rPr>
      <t>Posibilidad de incurri</t>
    </r>
    <r>
      <rPr>
        <sz val="10"/>
        <color theme="1"/>
        <rFont val="Arial Narrow"/>
        <family val="2"/>
      </rPr>
      <t>r en perdida repuacional y económica</t>
    </r>
  </si>
  <si>
    <r>
      <rPr>
        <sz val="10"/>
        <color rgb="FFFF0000"/>
        <rFont val="Arial Narrow"/>
        <family val="2"/>
      </rPr>
      <t>Por</t>
    </r>
    <r>
      <rPr>
        <sz val="10"/>
        <color theme="1"/>
        <rFont val="Arial Narrow"/>
        <family val="2"/>
      </rPr>
      <t xml:space="preserve"> la presentación de un bajo desempeño institucional y no atención oportuna de la prestación de los servicios a cargo de la entidad.</t>
    </r>
  </si>
  <si>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t>
    </r>
  </si>
  <si>
    <r>
      <rPr>
        <sz val="10"/>
        <color rgb="FFFF0000"/>
        <rFont val="Arial Narrow"/>
        <family val="2"/>
      </rPr>
      <t>Posibilidad</t>
    </r>
    <r>
      <rPr>
        <sz val="10"/>
        <color theme="1"/>
        <rFont val="Arial Narrow"/>
        <family val="2"/>
      </rPr>
      <t xml:space="preserve"> de incurrir en perdida económica por deficiencia en la gestión integral en todas áreas de la Unidad, generada por incumplimiento de realizar oportunidades de mejoramiento, </t>
    </r>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 FURAG.</t>
    </r>
  </si>
  <si>
    <t>El líder de proceso y su equipo adelantaran revisión general periódica de la documentación y herramientas disponibles para el desempeño, así mismo revisará y atenderá las recomendaciones, observaciones y hallazgos provenientes de evaluaciones internas o externas, como también las sugerencias de los ciudadanos, con el fin de adelantar los planes de mejoramiento y las acciones necesarias que den respuesta a los hallazgos y que respondan a éstas.</t>
  </si>
  <si>
    <t xml:space="preserve">El profesional líder del Proceso de Mejoramiento, realizará seguimientos conjuntos con los líderes de procesos de la entidad, de forma periódica, de las oportunidades de mejora, observaciones, recomendaciones y hallazgos provenientes de diferentes fuentes, con el fin que se implementen o se realicen acciones de mejora con el fin de atender la gestión institucional. 
</t>
  </si>
  <si>
    <t>GCE 01</t>
  </si>
  <si>
    <t>Recibimiento de dadivas por parte de un funcionario de la oficina de Control Interno para alterar el informe de auditoria.</t>
  </si>
  <si>
    <r>
      <rPr>
        <sz val="10"/>
        <color rgb="FFFF0000"/>
        <rFont val="Arial Narrow"/>
        <family val="2"/>
      </rPr>
      <t>Debido</t>
    </r>
    <r>
      <rPr>
        <sz val="10"/>
        <color theme="1"/>
        <rFont val="Arial Narrow"/>
        <family val="2"/>
      </rPr>
      <t xml:space="preserve"> a hallazgos con presuntas incidencias fiscales, penales y disciplinarias  que no sean reportados por la Oficina de Control Interno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</si>
  <si>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hallazgos con presuntas incidencias fiscales, penales y disciplinarias  que no sean reportados por la Oficina de Control Interno en las auditorias de evaluación independiente.</t>
    </r>
  </si>
  <si>
    <t xml:space="preserve">Revisión y aprobación de los informes que proyectan los funcionarios de la Oficina de Control Interno, por parte del jefe de la Oficina de Control Interno, cada vez que se reciba un informe proyectado por un funcionario, dejando como evidencia de la revisión y aprobación la firma del Jefe de la Oficina de Control Interno en el informe final. </t>
  </si>
  <si>
    <t>Los informes emitidos por la Oficina de Control Interno, serán presentados ante los miembros de Comité Institucional de Coordinación de Control Interno para su conocimiento.</t>
  </si>
  <si>
    <t>GCE 02</t>
  </si>
  <si>
    <t>Suministro de la información  solicitada del proceso de forma extemporáneamente o no entregada.</t>
  </si>
  <si>
    <r>
      <rPr>
        <sz val="10"/>
        <color rgb="FFFF0000"/>
        <rFont val="Arial Narrow"/>
        <family val="2"/>
      </rPr>
      <t>Debido</t>
    </r>
    <r>
      <rPr>
        <sz val="10"/>
        <color theme="1"/>
        <rFont val="Arial Narrow"/>
        <family val="2"/>
      </rPr>
      <t xml:space="preserve">  a la no presentación de las mediciones e informes establecidos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</si>
  <si>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la no presentación de las mediciones e informes establecidos en las auditorias de evaluación independiente.</t>
    </r>
  </si>
  <si>
    <t xml:space="preserve">Revisar y hacer seguimiento del Cronograma de evaluación Independiente y presentación de informes de los procesos de la Entidad o de la Oficina de Control Interno. </t>
  </si>
  <si>
    <t>Suscripción de acta de apertura a los procesos de evaluación independiente, incluyendo el compromiso por parte de los líderes de proceso, de suministrar la información necesaria y requerida.</t>
  </si>
  <si>
    <t>GCE 03</t>
  </si>
  <si>
    <t>Desconocimiento de la importancia e impacto de las recomendaciones realizadas por la  Oficina de Control Interno y las consecuencias de incumplimiento por los diferentes procesos.</t>
  </si>
  <si>
    <r>
      <rPr>
        <sz val="10"/>
        <color rgb="FFFF0000"/>
        <rFont val="Arial Narrow"/>
        <family val="2"/>
      </rPr>
      <t>Debido</t>
    </r>
    <r>
      <rPr>
        <sz val="10"/>
        <color theme="1"/>
        <rFont val="Arial Narrow"/>
        <family val="2"/>
      </rPr>
      <t xml:space="preserve">  a que no se tienen en cuenta las recomendaciones hechas por la Oficina de Control Interno y su oportuna implementación en los diferentes procesos</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</si>
  <si>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que no se tienen en cuenta las recomendaciones hechas por la Oficina de Control Interno y su oportuna implementación en los diferentes procesos.</t>
    </r>
  </si>
  <si>
    <t>Verificar y hacer seguimiento a las recomendaciones realizadas a los Procesos de la Entidad y su respectiva tratamiento con base en los hallazgos.</t>
  </si>
  <si>
    <t>Suscribir acta de compromiso de realización de acciones de mejoramiento.</t>
  </si>
  <si>
    <t>Líderes de proceso</t>
  </si>
  <si>
    <t>TABLA DE PROBABILIDAD</t>
  </si>
  <si>
    <t>TABLA DE IMPACTO</t>
  </si>
  <si>
    <t>ZOA DE RIESGO</t>
  </si>
  <si>
    <t>TRATAMIENTO RIESGO</t>
  </si>
  <si>
    <t>Aceptar</t>
  </si>
  <si>
    <t>Transferir</t>
  </si>
  <si>
    <t>Muy Alta</t>
  </si>
  <si>
    <t>Evitar</t>
  </si>
  <si>
    <t>La Uaeos cuenta con un solo trámite que es el de la acreditación, este trámite se encuentra completamente racionalizado. No obstante, hay varias normas que regulan el trámite (resolución 227 de 2018, resolución 110 de 2016, resolución 332 de 2017); actualmente los tiempos establecidos en la revisión de las solicitudes del trámite toman 10 días hábiles, y se han detectado posibilidades de reducir pasos y tiempos en la gestión del mismo trámite. A la vez se ha evidenciado la necesidad de ampliar la oferta de programas educativos que pueden acreditar las entidades privadas sin ánimo de lucro con la Uaeos.</t>
  </si>
  <si>
    <r>
      <t xml:space="preserve">Se </t>
    </r>
    <r>
      <rPr>
        <sz val="12"/>
        <color rgb="FF000000"/>
        <rFont val="Arial Narrow"/>
        <family val="2"/>
      </rPr>
      <t>contará con un marco normativo unificado y actualizado del trámite de acreditación</t>
    </r>
  </si>
  <si>
    <t xml:space="preserve">Contar con un marco normativo unificado, actualizado que reduzca tiempos y pasos para hacer el trámite un proceso más ágil y sencillo de gestionar </t>
  </si>
  <si>
    <t>nidia.patino@uaeos.gov.co</t>
  </si>
  <si>
    <t>3 Informes de peticiones , quejas y reclamos</t>
  </si>
  <si>
    <t>30/04/2022
30/07/2022
30/11/2022</t>
  </si>
  <si>
    <t xml:space="preserve">2 actividades de socialización realizadas </t>
  </si>
  <si>
    <t>30/10/2022
20/12/2022</t>
  </si>
  <si>
    <t>Grupo de Comunicaciones y Prensa
Gestión Humana</t>
  </si>
  <si>
    <t>Incluir en el procedimiento de acreditación, dentro del SIGOS, la actuación que debe surtir un profesional en rol de evaluador del trámite de acreditación ante posibles conflictos de interés</t>
  </si>
  <si>
    <t>Número de Procedimientos actualizados</t>
  </si>
  <si>
    <t>Grupo de educación e investigación</t>
  </si>
  <si>
    <t>Actualizado el 25/04/2022</t>
  </si>
  <si>
    <t>Actualizado  25/04/2022</t>
  </si>
  <si>
    <t xml:space="preserve">Actualizar  documento de caracterizacion de ciudadanos,  usuarios y grupos de interés </t>
  </si>
  <si>
    <t xml:space="preserve">1 documento actualizado </t>
  </si>
  <si>
    <t>Coordinador(a)  y profesional encargado</t>
  </si>
  <si>
    <t xml:space="preserve">
2. Fortalecimiento del talento humano al servicio del ciudadano</t>
  </si>
  <si>
    <t>Actualizado 11/07/2022</t>
  </si>
  <si>
    <t>30/06/2022
20/11/2022</t>
  </si>
  <si>
    <t>Presentar la necesidad a la alta dirección de la creación del grupo interno de Relacionamiento con el ciudadano, en  cumplimiento del artículo 17 de la Ley 2052 de 2020</t>
  </si>
  <si>
    <t>1 Necesidad presentada a la dirección nacional en comité directivo</t>
  </si>
  <si>
    <t>Actualizar el Manual Protocolo Reglamento de servicio al ciudadano  a la normatividad vigente.</t>
  </si>
  <si>
    <t xml:space="preserve">1 Documento actualizado </t>
  </si>
  <si>
    <t xml:space="preserve">
3.5</t>
  </si>
  <si>
    <t xml:space="preserve">
3.6</t>
  </si>
  <si>
    <t xml:space="preserve">
3.7</t>
  </si>
  <si>
    <t xml:space="preserve">4.1 </t>
  </si>
  <si>
    <t xml:space="preserve">Registrar todas las solicitudes de los ciudadanos en el formato de registro diario  de atención al ciudadano </t>
  </si>
  <si>
    <t>100% de las solicitudes registradas</t>
  </si>
  <si>
    <t>Profesional encargada</t>
  </si>
  <si>
    <t>Diario</t>
  </si>
  <si>
    <t>Diseñar e implementar encuesta web por grupo de valor para identificar la percepción ciudadana frente a la complejidad de los documentos emitidos desde el proceso de servicio al ciudadano</t>
  </si>
  <si>
    <t>1 encuesta web diseñada e implementada</t>
  </si>
  <si>
    <t>Coordinador (a) y profesional encargada</t>
  </si>
  <si>
    <t>5. Evaluación de gestión y medición de la percepción ciudadana</t>
  </si>
  <si>
    <t>Elaborar y publicar informes trimestrales de atención al ciudadano, que incluyan la medición de la satisfacción de los mismos</t>
  </si>
  <si>
    <t>3 informes elaborados y publicados</t>
  </si>
  <si>
    <t xml:space="preserve">15/05/2022
15/07/2022
15/10/2022
</t>
  </si>
  <si>
    <t>3. Gestión de relacionamiento con los ciudadanos</t>
  </si>
  <si>
    <t>DESCRIPCION AVANCE 2 DO CUATRIMESTRE</t>
  </si>
  <si>
    <t>Mensual</t>
  </si>
  <si>
    <t>Actualizado el 14/07/2022</t>
  </si>
  <si>
    <t>Actualizado v3  14-07-2022</t>
  </si>
  <si>
    <t>A corte de 31 de agosto, se elaboró el segundo informe trimestral de servicio al ciudadano y se publicó en el mes de julio en el  siguiente link https://www.uaeos.gov.co/sites/default/files/archivos/2do%20Informe%20Trimestral%20Oficina%20de%20Servicio%20al%20Ciudadano%202022%20.pdf
Por redes sociales se compartieron los resultados obtenidos en el primer semestre en la gestión de peticiones  y trámite, destacando la satisfacción en la atención, los canales más utilizados, y el trámite como el mayor consulta  en las peticiones. (22, 23, 25 agosto)</t>
  </si>
  <si>
    <t xml:space="preserve">Se  realizó campaña interna con los servidores públicos a través del correo institucional para destacar los grupos principales  que el documento  caracterización de usuarios identificó. (28 de junio). Con la actualización de cifras del documento,  a partir del 26 de agosto se invitó a la ciudadanía a conocerlo. </t>
  </si>
  <si>
    <t xml:space="preserve">No se esperaban acciones en este primer cuatrimestre. 
De acuerdo al plan de trabajo de actualización del SIGOS-MIPG se proyecta estar revisando minuciosamente el procedimiento en el mes de agosto. </t>
  </si>
  <si>
    <t xml:space="preserve">A corte de 30 de abril, se enviaron a la dirección técnica  los 4 informes de oportunidad en las respuestas a peticiones correspondientes a los comités directivos de los meses de enero, febrero, marzo y abril. La evidencia de las remisiones se encuentra en la carpeta compartida del grupo. </t>
  </si>
  <si>
    <t>A corte de 30 de abril, se diseñó una pieza comunicativa donde se socializó el horario de atención presencial al ciudadano.  Se compartíó por redes sociales el 11 de abril.</t>
  </si>
  <si>
    <t xml:space="preserve">A corte del 30 de abril, se elaboró el primer informe trimestral de servicio al ciudadano que se publicó en https://www.uaeos.gov.co/Atenci%C3%B3n-al-ciudadano/Mecanismos-de-participaci%C3%B3n/resultados-de-mediciones-satisfacci%C3%B3n-ciudadana/Informe-consolidado-2022 </t>
  </si>
  <si>
    <t xml:space="preserve">A corte  de 30 de abril, se remitió al grupo de comunicaciones la propuesta de divulgación del procedimiento de gestión de peticiones a partir de destacar  4 puntos claves. Se compartió a través de una nota en la intranet institucional para el conocimiento de todos los servidores públicos. </t>
  </si>
  <si>
    <t>A corte de 31 de agosto, se realizó la actualizacion del documento de caracterización con los datos correspondientes a 2021. https://www.uaeos.gov.co/sites/default/files/archivos/Caracterizaci%C3%B3n%20de%20Usuarios%20UAEOS%202022.pdf</t>
  </si>
  <si>
    <t xml:space="preserve">A corte de de 31 de agosto, se diseñó encuesta de percepción ciudadana teniendo en cuenta el instrumento de medición de la DAFP en la aplicación de criterios de lenguaje claros en documentos. La eviencia se encuentra en carpeta compartida del grupo de educación e investigación </t>
  </si>
  <si>
    <t>A corte de 30 de abril, se realizó un video recordando a los funcionarios qué respuesta dar a las personas que pregunten sobre el costo del trámite de acreditación y la importancia de prevenir los actos de corrupción al interior de la entidad. Se compartíó por correo electrónico el 27 de abril.</t>
  </si>
  <si>
    <t>A corte de de 31 de agosto, se elaboró el segundo informe trimestral de servicio al ciudadano que se publicó en https://www.uaeos.gov.co/sites/default/files/archivos/2do%20Informe%20Trimestral%20Oficina%20de%20Servicio%20al%20Ciudadano%202022%20.pdf</t>
  </si>
  <si>
    <t xml:space="preserve">A corte de de 31 de agosto, se registró diariamente las peticiones  allegadas por los ciudadanos en el Formato de Solicitudes de Atención al ciudadano por los diferentes canales de atención. La evidencia se encuentra en la carpeta compartida del grupo de educación e investigación. </t>
  </si>
  <si>
    <t>A corte del 31 de agosto se elaboró un banner web  que relaciona  los canales de atención a los que pueden recurrir un  ciudadano primera instancia, en caso de no recibir respuesta</t>
  </si>
  <si>
    <t xml:space="preserve"> </t>
  </si>
  <si>
    <t>Se diseñó una infografía  y con esta, el 10 de agosto se actualizó la página web para socializar los canales de atención a la ciudadanía. https://www.uaeos.gov.co/sites/default/files/archivos/Canales%20de%20atenci%C3%B3n%20a%20la%20ciudadan%C3%ADa.pdf</t>
  </si>
  <si>
    <t xml:space="preserve">A corte de 31 de agosto, se actualizó la version 12 del 21 de septiembre de 2021 del Manual de Protocolo Reglamento de Servicio al Ciudadano, con la precisión de los de canales de atención, inclusión de las denuncias por actos de corrupción, su tratamiento y el papel del oficial de transparencia, configurando así  la versión 13 aprobada el 2 de agosto, como se encuentra en el Sistema de Gestión de la Calidad y aplicativo ISOLUCION. </t>
  </si>
  <si>
    <t>Se realizó un video indicando a los funcionarios qué se debe contestar si les preguntan el costo del trámite o si recomiendan una entidad para acreditarse y se envió por correo electrónico el 25 de agosto de 2022.</t>
  </si>
  <si>
    <t xml:space="preserve">Se diseñó una pieza sobre el proceso de servicio al ciudadano ubicando el procedimiento de gestión de peticiones y destacando los temas que introdujo la actualización del Manual Protocolo de Servicio al Ciudadano que se compartió  por correo electrónico a todos los funcionarios de la UAEOS, el 25 de agosto, y en una nota en intranet. </t>
  </si>
  <si>
    <t xml:space="preserve">A corte de 31 de agosto, se enviaron los 4 informes de oportunidad en las respuestas a peticiones a la dirección técnica para ser presentado en los comités directivos de mayo, junio, julio y agosto. La evidencia se encuentra en la carpeta compartida  del grupo.  </t>
  </si>
  <si>
    <t>De acuerdo al reporte del grupo de gestión humana: En el marco del Plan Institucional de Capacitación - PIC - 2022, durante el segundo cuatrimestre la UAEOS fortaleció competencias del saber y saber hacer de Atención al Ciudadano dirigido a Servidores Públicos y Contratistas, a través del Formar para Servir UAEOS 2022 (Intensidad horaria 12 horas)</t>
  </si>
  <si>
    <t xml:space="preserve">De acuerdo al reporte del grupo de gestión humana: A pesar de que no se esperaban actividades en este primer cuatrimestre, se destaca que la UAEOS, en el marco del Plan Institucional de Capacitación-PIC-2022, formuló para ejecución durante la vigencia el fortalecimiento de competencias de Atención al Ciudadano a los Servidores públicos y contratistas,  a través de los cursos virtuales que ofrece la Esap, Función Pública, entre otros. </t>
  </si>
  <si>
    <t xml:space="preserve">De acuerdo con el reporte del grupo de gestión administrativa: A corte de 31 de agosto, se realizó el autodiagnóstico de espacios físicos  de acuerdo a la norma técnica y aplicable a los espacios de atención al ciudadano. Una copia del autodiagnóstico diligenciado por el Grupo de Gestión Administrativa se encuentra en la carpeta compartida del Grupo de Educación. </t>
  </si>
  <si>
    <t xml:space="preserve">En la reunión convocada por la Dirección Nacional y Dirección Técnica de Planeación e Investigación el 16 de junio, se presentó  la necesidad  de la conformación de un grupo interno de relacionamiento  con el ciudadano. La evidencia  del acta de reunión se encuentra en la carpeta compartida del grupo. </t>
  </si>
  <si>
    <t xml:space="preserve">Desde  el 1 de agosto en redes sociales y con el diseño y publicación de un banner web en la página institucional se  invitó a conocer la nueva reglamentación del trámite de acreditación: https://www.uaeos.gov.co/Prensa/Noticias/Nueva-reglamentacion-tramite-acreditacion </t>
  </si>
  <si>
    <t>En el primer cuatrimestre los profesionales que han relaizado acciones del procedimiento de gestión de peticiones han registrado en el formato establecido las peticiones allegadas a la oficina de atención al ciudadano</t>
  </si>
  <si>
    <t>No se esperaban avances en el primer cuatrimestre</t>
  </si>
  <si>
    <t>Se construyeron los mapas de riesgos para la vigencia 2022 para los 16 procesos que desarrolla la Unidad Administrativa, de conformidad con la nueva Guía para la Administración de Riesgos y Diseño de Controles en Entidades Públicas, en su versión No.5. donde se actualizaron y precisaron algunos elementos metodológicos para mejorar el ejercicio de identificación y valoración del riesgo y se tuvieron en cuenta los factores de riesgo y sus clasificaciones.</t>
  </si>
  <si>
    <t>En el primer cuatrimestre de 2022 se realizó sesión del comité coordinador de Control Interno, en el cual se aprobó el plan anual de auditoría que contempla los seguimientos al mapa institucional de riesgos. Así mismo, en cumplimiento del plan anual de auditoría, la oficina de control interno realizó seguimiento al mapa institucional de riesgos con la participación de los líderes de los procesos correspondientes. 
Teniendo en cuenta que los anteriores mapas de riesgos de procesos y mapa de riesgos corrupción se fusionaron en el Mapa institucional de riesgos, de conformidad con la actual guía de administración de riesgos, se ajustan las fechas de seguimiento a las establecidas en el plan anticorrupción y de atención al ciudadano en los meses de abril, agosto y diciembre</t>
  </si>
  <si>
    <t>Se realizaron 2 mensajes institucionales, aprobados por la drección nacional, se hizo la traducción de lenguaje a señas, se enviaron a MinTrabajo para cargue en la plataforma SAMI y en el momento se espera la aprobación de Presidencia de la República.</t>
  </si>
  <si>
    <t>Durante los meses de junio y julio se adelantó una campaña de redes sociales para socializar  la gestión y  resultados  de la planeación estratégica de la entidad.</t>
  </si>
  <si>
    <t>El 25 de julio se realizó una encuesta de evaluaciónde la audiencia pública de rendición de cuentas en Villanueva, La Guajira, conla participación de 39 personas asistentes al evento.
El 23 de agosto realizó la consulta ciudadana sobre la información publicada en el portal web de la UAEOS, disponible hatsa el 9 de septiembre de 2021.</t>
  </si>
  <si>
    <t>El 25 de julio se adelantó la audiencia de rendición de cuentas en Villanueva, La Guajira, junto con el Ministerio del Trabajo. Transmisión en vivo por Facebook Live de a Entidad .</t>
  </si>
  <si>
    <t xml:space="preserve">La publicaciones se pueden verificar en el link: https://www.uaeos.gov.co/experiencias  </t>
  </si>
  <si>
    <t>Se incluyó dentro del Plan Institucional 2022, publicado antes del 30 de enero de 2022, adoptado mediante la resolución No 036 del 24 de enero de 2022.  Meta cumplida.</t>
  </si>
  <si>
    <t xml:space="preserve">La Oficina Asesora Juridica y Grupo de -Gestión Humana continuan el seguimiento de conformidad con  la medtodología de función pública, durante el II Cuatrimestre de la vigenia.  </t>
  </si>
  <si>
    <t>En reunión de Comité insitucional realizado el 29 de julio se diò continuidad al realiza el seguimiento.</t>
  </si>
  <si>
    <t>La Oficina Asesora Juridica, Grupo de Planeación y Grupo de -Gestión Humana continuan el seguimiento.</t>
  </si>
  <si>
    <t>La entidad continua el fortalecimiento del Código de Integridad, a través de la revista interna, correos  y carteleras institucionales.</t>
  </si>
  <si>
    <t>De conformidad con el  Plan Institucional de Capacitación PIC 2022, la actividad se tiene programada para la Inducci´ón y Reinducción de la vigencia.</t>
  </si>
  <si>
    <t>El Grupo de Gestiòn Humana continua inscripciones y seguimiento a los contratistas con el Curso Virtual de Integridad, Transparenci y  Lucha contr la Corrupción.</t>
  </si>
  <si>
    <t>Todos los servidores públicos cumplieron con la publicación de su declaración de bienes y rentas en el aplicativo de Función Pública, dentro del término establecido.</t>
  </si>
  <si>
    <t>Durante el segundo cuatrimestre de 2022 no se ha recibido reportes de conflictos de interés, por tanto no se han tramitado.</t>
  </si>
  <si>
    <t>Se realizó segumiento a la implementación del componente en el marco del seguimiento al plan anticorrupción y de atención al ciudadano para el segundo cuatrimestre de 2022, publicado en la página web de la entidad.</t>
  </si>
  <si>
    <t>Se avanzó en las mejoras en plataforma para aplicar los lineamientos de la resolución 152 de 2022 y manual de usuario. Se alcanzó a realizar  actualización de formato de evaluación de solicitud. 
Se encuentra en firme la resolución 190 del 25 de agosto de 2022, "Por medio de la cual se renueva la acreditación y autorización para impartir Educación en Economía Solidaria en el programa denominado Curso Básico de Economía Solidaria en la modalidad educacación presencial y se otorga acreditación y autorización para impartir Educación en Economía Solidaria en los programas denominados Curso Medio de Economía Solidaria, Curso Avanzado de Economía Solidaria y Curso en Educación Economía Solidaria y Financiera para organizaciones de Economía Solidaria en las modalidades de educación presencial y educación en línea".</t>
  </si>
  <si>
    <t>El 29 de marzo el jefe de la OAJ reporta el comité que: 
a. Ya se elaboró, aprobó y publicó el procedimiento para que se presenten manifestaciones de conflicto de intereses. 
b. Se va a coordinar con el grupo de comunicaciones y prensa para que mediante boletines se promocione esta actividad. 
c. Para el segundo cuatrimestre se programará una capacitación a los servidores públicos sobre el tema</t>
  </si>
  <si>
    <t>Se realizó publicación de los conjuntos de datos abiertos correspondientes a "Entidades Acreditadas" en el portal de datos abiertos del estado colombiano. La publicación corresponde a los meses de enero, febrero y marzo de la presente vigencia.</t>
  </si>
  <si>
    <t>107 procesos de contratación en el periodo del 01 de enero al 30 de abril de 2022</t>
  </si>
  <si>
    <t>Se realizó  pieza tipo banner para nuestra página web para invitar a la ciudadanía a consultar los datos abiertos. También, hicimos la invitación a través de nuestras redes sociales los días 25 de marzo y 11 de abril, entre otros.
https://www.uaeos.gov.co</t>
  </si>
  <si>
    <t>Se elaboró primer informe trimestral sobre el avance de implementación de la política de Gobierno Digital de la UAEOS y se realizó publicación en la página web institucional; el informe se encuentra publicado en el siguiente link:
https://www.uaeos.gov.co/Planeación-gestión-y-control/Gestión/Informes/Informe-Pol%C3%ADtica-De-Gobierno-Digital-Y-Seguridad-Digital</t>
  </si>
  <si>
    <t>A corte del 30 de abril, se actualizó la información relacionada con el trámite de acreditación en la página institucional, presentándola con un lenguaje más cercano a la ciudadanía. 
https://www.uaeos.gov.co/Tr%C3%A1mites-y-servicios/acreditaci%C3%B3n</t>
  </si>
  <si>
    <t xml:space="preserve">Realizamos un video que compartimos en redes sociales indicando la gratuidad de los servicios y trámite de acreditación de la UAEOS. Se comenzó a publicar en las diferentes redes sociales el 27 de abril de 2022.
A corte de 30 de abril, se publicaron en redes sociales diferentes piezas comunicativas sobre la gratuidad de los servicios de la Unidad. El 19 de abril estaba la relacionada con gestión peticiones; el 27 de abril en el trámite. Las evidencias se encuentran en carpeta interna del grupo. </t>
  </si>
  <si>
    <t>Se elaboro tip informativo sobre la secretaría de transparencia, algunas de sus funciones principales e iniciativas en materia de lucha contra la corrupción en la gestión pública, el tip fue enviado por correo electrónico a los funcionarios.
Evidencia: Correo electrónico tip secretaría de transparencia</t>
  </si>
  <si>
    <t>Se realizó transferencia documental del área de Gestión Financiera, gestión Administrativa y Desarrollo Asociativo.</t>
  </si>
  <si>
    <t xml:space="preserve">Publicamos en la página web el informe de los resultados de la gestión de peticiones del año 2022, respecto de la atención a los ciudadanos, que hacen uso de nuestros servicios y trámites a través de los diferentes canales que la entidad tiene a disposición.
A corte del 30 de abril, se elaboró el primer informe trimestral de servicio al ciudadano que se publicó en https://www.uaeos.gov.co/Atenci%C3%B3n-al-ciudadano/Mecanismos-de-participaci%C3%B3n/resultados-de-mediciones-satisfacci%C3%B3n-ciudadana/Informe-consolidado-2022 </t>
  </si>
  <si>
    <t xml:space="preserve">A corte del 30 de abril, se realizó el reporte del trámite en el SUIT, registrando la racionalización de la estrategia 2022 y los avances en el plan de implementación. En evidencia en la carpeta interna del grupo de PAyAC </t>
  </si>
  <si>
    <t>La oficina de control interno verificó la información publicada en la Web Institucional que determina la Ley 1712 de 2014 y la Resolución 1519 de 2020 del Ministerio de la información y las comunicaciones.</t>
  </si>
  <si>
    <t>Se realizó segunda pieza publicitaria y se publico en el banner principal de la Web institucional con el fin de informar sobre el uso y la consulta de los conjuntos de datos abiertos publicados por la entidad. Evidencia (Banner Datos Abiertos)
https://www.uaeos.gov.co
Evidencia: publicación pagina Web Datos Abiertos.PNG
El 6 de agosto, se diseñó y publicó un nuevo banner en a página web invitando a la ciudadanía a consultar la información de los datos abiertos. Y simultáneamente se hizo difusión a través de las redes sociales.</t>
  </si>
  <si>
    <t>A corte de 31 de Agosto, se realizó actualización del Plan Anual de Adquisiciones con corte a 30 de Junio de 2022 y el 29 de julio de 2022 se realizó publicación en Secop II y pagina Web de la Unidad Administrativa Especial de Organizaciones Solidarias-UAEOS.</t>
  </si>
  <si>
    <t>Se realizó segunda pieza publicitaria y se publico en el banner principal de la Web institucional con el fin de informar sobre la consulta de la política de tratamiento de datos personales por la entidad. Evidencia (Banner Tratamiento de Datos Personales) la publicación se realizó el 10 de Agosto de 2022.
https://www.uaeos.gov.co
Evidencia: publicación Protección Datos Personales.PNG</t>
  </si>
  <si>
    <t>En sitio web de la unidad en el link https://www.uaeos.gov.co/tr%C3%A1mites-y-servicios/atenci%C3%B3n-al-ciudadano/ley-de-transparencia-y-del-derecho-de-acceso-la-informaci%C3%B3n-p%C3%BAblica/articulo-11  relacionado con instrumentos relacionados con la gestión publica se cumple con los lineamientos dados Ley 1712 de 2014 y su Decreto Reglamentario 103 de 2015, Articulo 4.</t>
  </si>
  <si>
    <t xml:space="preserve">A corte de 31 de agosto se realizó la publicación del esquema de publicación en la página web. https://www.uaeos.gov.co/Planeaci%C3%B3n-gesti%C3%B3n-y-control/Gesti%C3%B3n/gestion-de-informacion/Administraci%C3%B3n-Web  </t>
  </si>
  <si>
    <t>Se realizó registro de la base de datos de información exógena en el aplicativo RNBD de la SIC con número de radicado 22-298029--000000-000 con el fin de dar cumplimiento a la normativa vigente. Evidencia: Bases de datos registradas en RNBD de SIC.png</t>
  </si>
  <si>
    <t>Se proyectó tip relacionado sobre la secretaria de transparencia relacionado con su estructura y componentes para combatir la corrupción, el tip fue enviado al Grupo de Comunicaciones para su publicación.
Evidencia: Correo Tip Transparencia.pdf</t>
  </si>
  <si>
    <t>A corte del segundo cuatrimestre de la presente vigencia se ha realizado revisión y actualización del inventario de activos de información, se han revisado los procesos de gestión informática, gestión humana, control interno, y  gestión administrativa.
Evidencia: Inventario de activos de información UAEOS 2022</t>
  </si>
  <si>
    <t xml:space="preserve">Se dio inicio a la  revisión de  la Política de Administración de Riesgos, para verificar si se requiere  actualizarla </t>
  </si>
  <si>
    <t>Se ha realizado monitoreo y seguimiento a los Mapas de Riesgos en general, con cortes a abril 30 y junio 30 de la presente vigencia.</t>
  </si>
  <si>
    <t xml:space="preserve">Bajo la Resolución 036 del 24 de enero de 2022, se adoptó el plan de acción institucional y los 18 planes estratégicos e institucionales integrados al plan de acción, el mapa de riesgos, todos estos documentos se encuentran publicados en la página web de la entidad 
https://www.uaeos.gov.co/Planeaci%C3%B3n-gesti%C3%B3n-y-control/Planeaci%C3%B3n/Planes/Planes-integrados-2022x 
</t>
  </si>
  <si>
    <t xml:space="preserve">Con corte a 30 de abril  los líderes de proceso adelantarán el  monitoreo y seguimiento a los Riesgos de Corrupción  que se identificaron teniendo en cuenta la metodología establecida por el DAFP,  los cuales se compilaran y retroalimentarán por parte del Grupo de Planeación y Estadística  antes del 10 de mayo </t>
  </si>
  <si>
    <t xml:space="preserve">En el mes de abril se publicó el informe de los resultados de la gestión de peticiones del año 2022, respecto de la atención a los ciudadanos, que hacen uso de nuestros servicios y trámites a través de los diferentes canales que la entidad tiene a disposición. 
El documento se puede consultar  en el siguiente : https://www.uaeos.gov.co/Atenci%C3%B3n-al-ciudadano/Mecanismos-de-participaci%C3%B3n/resultados-de-mediciones-satisfacci%C3%B3n-ciudadana/Informe-consolidado-2022 </t>
  </si>
  <si>
    <t>Se realizaron campañas de redes sociales para compartir avances y resultados en la implementación del Planfes, compromisos en el Conpes 4051, trabajo y apoyo a la mujer rural, entre otros.</t>
  </si>
  <si>
    <t xml:space="preserve">En la página web de la Entidad se publicó una consulta ciudadana donde preguntamos ¿Qué información le gustaría conocer de la gestión de la Entidad?, disponible del 29 de abril al 20 de mayo. https://www.uaeos.gov.co/Prensa/Noticias-consulta-ciudadana-que-le-gustaria-conocer-de-la-gestion-de-la-UAEOS </t>
  </si>
  <si>
    <t>El 8 de abril se hicieron mejoras de diseño en la página web para presentar la información de una manera clara y de fácil entendimeinto del marco normativo vigente del  trámite de Acreditación.
https://www.uaeos.gov.co/Tr%C3%A1mites-y-servicios/acreditaci%C3%B3n
También se realizó una campaña de redes sobre el trámite de acreditación que inició el 25 de abril.</t>
  </si>
  <si>
    <t>Se publicó en la página web el esquema de publicación web y el registro de publicaciones para consulta de la ciudadanía. La actividad se cumplió el 27 de abril de 2022 y se puede evidenciar en el link: https://www.uaeos.gov.co/Planeaci%C3%B3n-gesti%C3%B3n-y-control/Gesti%C3%B3n/gestion-de-informacion/Administraci%C3%B3n-Web</t>
  </si>
  <si>
    <t>Líderes de Procesos (1ra. Y 2da. Línea de defensa)
Profesional Especializado Grado 17 Grupo de Planeación y Estadística</t>
  </si>
  <si>
    <t>CFO 01</t>
  </si>
  <si>
    <t>CFO 02</t>
  </si>
  <si>
    <t>CFO 03</t>
  </si>
  <si>
    <t>GPP 01</t>
  </si>
  <si>
    <t>Profesional Especializado Grupo de Planeación y Estadística
Coordinador Grupo de Planeación y Estadística</t>
  </si>
  <si>
    <t>Verificar la información de ejecución de los proyectos de inversión registrada en el SPI,  para establecer alertas en caso de presentar inconsistencias en la información reportada mensualmente.</t>
  </si>
  <si>
    <t>GSM 01</t>
  </si>
  <si>
    <t>GSM 02</t>
  </si>
  <si>
    <t>Acceso a la información de las bases de datos catalogadas como sensibles de las operaciones estadísticas, únicamente al personal autorizado: al Coordinador del Grupo de Planeación y Estadístico y al contratista encargado del procesamiento de las bases de datos estadisticos.</t>
  </si>
  <si>
    <t>GES 01</t>
  </si>
  <si>
    <t>GES 02</t>
  </si>
  <si>
    <r>
      <rPr>
        <sz val="11"/>
        <color rgb="FFFF0000"/>
        <rFont val="Arial Narrow"/>
        <family val="2"/>
      </rPr>
      <t>Posibilidad</t>
    </r>
    <r>
      <rPr>
        <sz val="11"/>
        <color theme="1"/>
        <rFont val="Arial Narrow"/>
        <family val="2"/>
      </rPr>
      <t xml:space="preserve"> de pérdida reputacional y económica</t>
    </r>
  </si>
  <si>
    <t>Por sanciones por parte de los entes de control e insatisfacción de los funcionarios de la entidad</t>
  </si>
  <si>
    <r>
      <rPr>
        <sz val="10"/>
        <color rgb="FFFF0000"/>
        <rFont val="Arial Narrow"/>
        <family val="2"/>
      </rPr>
      <t>Posibilidad  de perdida</t>
    </r>
    <r>
      <rPr>
        <sz val="10"/>
        <color theme="1"/>
        <rFont val="Arial Narrow"/>
        <family val="2"/>
      </rPr>
      <t xml:space="preserve"> reputacional y economica, </t>
    </r>
    <r>
      <rPr>
        <sz val="10"/>
        <color rgb="FFFF0000"/>
        <rFont val="Arial Narrow"/>
        <family val="2"/>
      </rPr>
      <t>debido</t>
    </r>
    <r>
      <rPr>
        <sz val="10"/>
        <color theme="1"/>
        <rFont val="Arial Narrow"/>
        <family val="2"/>
      </rPr>
      <t xml:space="preserve"> a la vinculación de los servidores públicos con conflicto de intereses, documentación no idónea o sin el cumplimiento de los requisitos establecidos en la normatividad vigente para ocupar el cargo.</t>
    </r>
  </si>
  <si>
    <t xml:space="preserve">Verificar por parte del profesional  responsable  la documentación presentada por el aspirante  frente a los requisitos establecidos el Manual especifico de Funciones y Competencias de la entidad, para posteriormente ser validado y aprobado por el Coordinador del área de gestión Humana. </t>
  </si>
  <si>
    <t>Verificar la documentación en la plataforma de SIGEP II y cumplimiento de la normatividad vigente.</t>
  </si>
  <si>
    <t>30 de junio de 2022</t>
  </si>
  <si>
    <r>
      <rPr>
        <sz val="11"/>
        <color rgb="FFFF0000"/>
        <rFont val="Arial Narrow"/>
        <family val="2"/>
      </rPr>
      <t>Posibilidad</t>
    </r>
    <r>
      <rPr>
        <sz val="11"/>
        <color theme="1"/>
        <rFont val="Arial Narrow"/>
        <family val="2"/>
      </rPr>
      <t xml:space="preserve"> de incurrir en perdida económica</t>
    </r>
  </si>
  <si>
    <t xml:space="preserve">Por sanciones por entes de control o demandas por pagos inadecuados en la nomina </t>
  </si>
  <si>
    <r>
      <rPr>
        <sz val="10"/>
        <color rgb="FFFF0000"/>
        <rFont val="Arial Narrow"/>
        <family val="2"/>
      </rPr>
      <t>Debido</t>
    </r>
    <r>
      <rPr>
        <sz val="10"/>
        <color theme="1"/>
        <rFont val="Arial Narrow"/>
        <family val="2"/>
      </rPr>
      <t xml:space="preserve"> la falta de actualización y soporte técnico del aplicativo de nómina NOVASOFT este presena inconsistencias en los reportes.
 </t>
    </r>
  </si>
  <si>
    <r>
      <rPr>
        <sz val="10"/>
        <color rgb="FFFF0000"/>
        <rFont val="Arial Narrow"/>
        <family val="2"/>
      </rPr>
      <t>Posibilidad</t>
    </r>
    <r>
      <rPr>
        <sz val="10"/>
        <color theme="1"/>
        <rFont val="Arial Narrow"/>
        <family val="2"/>
      </rPr>
      <t xml:space="preserve"> de incurrir en perdida económica debido a  ña fañta de actualización y soporte técnico del aplicativo de nómina de NOVASOFT.</t>
    </r>
  </si>
  <si>
    <t>Realizar la contratación de la actualización y soporte técnico del aplicativo de nómina NOVASOFT para cada vigenica.</t>
  </si>
  <si>
    <t>Verificar la contratación anual de la actualización y soporte técnico del aplicativo de nómina NOVASOFT de conformidad con el Plan anual de Adquisiciones.</t>
  </si>
  <si>
    <r>
      <rPr>
        <sz val="11"/>
        <color rgb="FFFF0000"/>
        <rFont val="Arial Narrow"/>
        <family val="2"/>
      </rPr>
      <t>Posibilidad</t>
    </r>
    <r>
      <rPr>
        <sz val="11"/>
        <color theme="1"/>
        <rFont val="Arial Narrow"/>
        <family val="2"/>
      </rPr>
      <t xml:space="preserve"> de perdida reputacional</t>
    </r>
  </si>
  <si>
    <t>Por modificación de los criterios de los estandares mínimos en Segurida de Salud en el Trabajo.</t>
  </si>
  <si>
    <r>
      <rPr>
        <sz val="10"/>
        <color rgb="FFFF0000"/>
        <rFont val="Arial Narrow"/>
        <family val="2"/>
      </rPr>
      <t xml:space="preserve">Debido </t>
    </r>
    <r>
      <rPr>
        <sz val="10"/>
        <color theme="1"/>
        <rFont val="Arial Narrow"/>
        <family val="2"/>
      </rPr>
      <t>a la modificación de los criterios de los estándares mínimos en Seguridad y Salud en el Trabajo, se incumpla la normatividad en relación al responsable designados para la gestión del mismo.</t>
    </r>
  </si>
  <si>
    <r>
      <rPr>
        <sz val="10"/>
        <color rgb="FFFF0000"/>
        <rFont val="Arial Narrow"/>
        <family val="2"/>
      </rPr>
      <t>Posibilidad</t>
    </r>
    <r>
      <rPr>
        <sz val="10"/>
        <color theme="1"/>
        <rFont val="Arial Narrow"/>
        <family val="2"/>
      </rPr>
      <t xml:space="preserve"> de incurrir en perdida reputacional por modificación de los criterios de los estándares mínimos en Seguridad y Salud en el Trabajo.</t>
    </r>
  </si>
  <si>
    <t>Verificar el cumplimiento de cada item de los estándares mínimos en Seguridad y Salud en el Trabajo.</t>
  </si>
  <si>
    <t>Realizar la evaluación de los estándares mínimos de Seguridad y Salud en el Trabajo.</t>
  </si>
  <si>
    <r>
      <rPr>
        <sz val="11"/>
        <color rgb="FFFF0000"/>
        <rFont val="Arial Narrow"/>
        <family val="2"/>
      </rPr>
      <t>Posibilidad</t>
    </r>
    <r>
      <rPr>
        <sz val="11"/>
        <color theme="1"/>
        <rFont val="Arial Narrow"/>
        <family val="2"/>
      </rPr>
      <t xml:space="preserve"> de  perdida reputacional y económica</t>
    </r>
  </si>
  <si>
    <t>Cargar la información de tiempos laborados y salarios en la plataforma CETIL, previa verificación y validación de la información en las Historia Laborales de los exfuncionarios y funcionarios de la Entidad.</t>
  </si>
  <si>
    <t>Revisar Historias laborales para validación y cargue de la información en el aplicativo CETIL, para su revisión y firma del Coordinador Grupo de Gestión Humana.</t>
  </si>
  <si>
    <t>Cargar la información en el SIIF, verificar y aprobar las solicitudes de tiquetes aéreos y viáticos de comisión de servicios de los funcionarios públicos.</t>
  </si>
  <si>
    <t>Verificar cumplimiento cronograma remitido por el área correspondiente, aprobación por la Dirección Nacional</t>
  </si>
  <si>
    <t>GFI 05</t>
  </si>
  <si>
    <t>Fallas en el sistema de pagos de las plataformas virtuales.</t>
  </si>
  <si>
    <r>
      <rPr>
        <sz val="11"/>
        <color rgb="FFFF0000"/>
        <rFont val="Arial Narrow"/>
        <family val="2"/>
      </rPr>
      <t>Debido</t>
    </r>
    <r>
      <rPr>
        <sz val="11"/>
        <color theme="1"/>
        <rFont val="Arial Narrow"/>
        <family val="2"/>
      </rPr>
      <t xml:space="preserve"> a realizar doble pago.</t>
    </r>
  </si>
  <si>
    <r>
      <rPr>
        <sz val="11"/>
        <color rgb="FFFF0000"/>
        <rFont val="Arial Narrow"/>
        <family val="2"/>
      </rPr>
      <t>Posibilidad</t>
    </r>
    <r>
      <rPr>
        <sz val="11"/>
        <color theme="1"/>
        <rFont val="Arial Narrow"/>
        <family val="2"/>
      </rPr>
      <t xml:space="preserve"> de perdida económica y reputacional </t>
    </r>
    <r>
      <rPr>
        <sz val="11"/>
        <color rgb="FFFF0000"/>
        <rFont val="Arial Narrow"/>
        <family val="2"/>
      </rPr>
      <t>debido</t>
    </r>
    <r>
      <rPr>
        <sz val="11"/>
        <color theme="1"/>
        <rFont val="Arial Narrow"/>
        <family val="2"/>
      </rPr>
      <t xml:space="preserve"> a realizar doble pago.</t>
    </r>
  </si>
  <si>
    <t>Revisar saldos cuentas bancos</t>
  </si>
  <si>
    <t>Verificar los saldos cuenta bancaria cada vez que se realice un pago</t>
  </si>
  <si>
    <t>Mayo 1 de 2022</t>
  </si>
  <si>
    <r>
      <rPr>
        <sz val="11"/>
        <rFont val="Calibri"/>
        <family val="2"/>
        <scheme val="minor"/>
      </rPr>
      <t xml:space="preserve">Realizar jornadas de verificación de software no autorizado dentro de las actividades programadas de mantenimiento preventivo y correctivo.
Realizar actualización y seguimiento al Mapa de Riesgos de Seguridad Digital. </t>
    </r>
    <r>
      <rPr>
        <u/>
        <sz val="11"/>
        <color theme="10"/>
        <rFont val="Calibri"/>
        <family val="2"/>
        <scheme val="minor"/>
      </rPr>
      <t xml:space="preserve">
'MAPA RIESGOS SEGURIDAD'</t>
    </r>
    <r>
      <rPr>
        <sz val="11"/>
        <color theme="10"/>
        <rFont val="Calibri"/>
        <family val="2"/>
        <scheme val="minor"/>
      </rPr>
      <t xml:space="preserve">
</t>
    </r>
  </si>
  <si>
    <t>Verificar que el procedimiento de Producto y Servicio no conforme describa las caracteristicas y criterios establecidos para la conformidad de los productos o servicios de la Unidad, y socializar a los lideres dicha información.</t>
  </si>
  <si>
    <t xml:space="preserve">Profesional Especializado Grado 17 Grupo de Planeación y Estadística. </t>
  </si>
  <si>
    <t>Revisar y gestionar la identificación de producto o servicio no conforme reportada porlos líderes de Proceso, de acuerdo con el Procedimiento de producto o Servicio no Conforme.</t>
  </si>
  <si>
    <t>Profesional Especializado Grado 17 Grupo de Planeación y Estadística. 
Coordinador Grupo de Planeación y Estadística.</t>
  </si>
  <si>
    <t xml:space="preserve">Director de Investigación y Planeación
Coordinador Grupo de Planeación y Estadística.
Profesional Especializado Grado 17 Grupo de Planeación y Estadística. </t>
  </si>
  <si>
    <r>
      <rPr>
        <sz val="10"/>
        <color rgb="FFFF0000"/>
        <rFont val="Arial Narrow"/>
        <family val="2"/>
      </rPr>
      <t>Posibilidad</t>
    </r>
    <r>
      <rPr>
        <sz val="10"/>
        <color theme="1"/>
        <rFont val="Arial Narrow"/>
        <family val="2"/>
      </rPr>
      <t xml:space="preserve"> de pérdida reputacional</t>
    </r>
  </si>
  <si>
    <r>
      <rPr>
        <sz val="10"/>
        <color rgb="FFFF0000"/>
        <rFont val="Arial Narrow"/>
        <family val="2"/>
      </rPr>
      <t>Posibilidad</t>
    </r>
    <r>
      <rPr>
        <sz val="10"/>
        <color theme="1"/>
        <rFont val="Arial Narrow"/>
        <family val="2"/>
      </rPr>
      <t xml:space="preserve"> de perdida reputacional</t>
    </r>
  </si>
  <si>
    <r>
      <rPr>
        <sz val="10"/>
        <color rgb="FFFF0000"/>
        <rFont val="Arial Narrow"/>
        <family val="2"/>
      </rPr>
      <t>Posibilidad</t>
    </r>
    <r>
      <rPr>
        <sz val="10"/>
        <color theme="1"/>
        <rFont val="Arial Narrow"/>
        <family val="2"/>
      </rPr>
      <t xml:space="preserve"> de incurrir en perdida económica y reputacional</t>
    </r>
  </si>
  <si>
    <r>
      <t xml:space="preserve">Se aperturó la </t>
    </r>
    <r>
      <rPr>
        <b/>
        <sz val="11"/>
        <color theme="1"/>
        <rFont val="Arial Narrow"/>
        <family val="2"/>
      </rPr>
      <t>Acción de Mejora No.134:</t>
    </r>
    <r>
      <rPr>
        <sz val="11"/>
        <color theme="1"/>
        <rFont val="Arial Narrow"/>
        <family val="2"/>
      </rPr>
      <t xml:space="preserve"> "Existe matriz de riesgos de la UAEOS vigencia 2022, conforme a la Guía de Administración de Riesgos y Diseño de Controles para Entidades Públicas, versión 5 del DAFP, se identificó la necesidad de revisar la matriz en cuanto a las actividades y los controles establecidos a los riesgos."
Se realiza seguimientos a las actividades del Plan de Acción. Presenta un avance del 100%. Fecha de cierre 30 de junio de 2022.
</t>
    </r>
  </si>
  <si>
    <r>
      <t xml:space="preserve">Se aperturó la </t>
    </r>
    <r>
      <rPr>
        <b/>
        <sz val="11"/>
        <color theme="1"/>
        <rFont val="Arial Narrow"/>
        <family val="2"/>
      </rPr>
      <t>Acción de Mejora No.134:</t>
    </r>
    <r>
      <rPr>
        <sz val="11"/>
        <color theme="1"/>
        <rFont val="Arial Narrow"/>
        <family val="2"/>
      </rPr>
      <t xml:space="preserve"> "Existe matriz de riesgos de la UAEOS vigencia 2022, conforme a la Guía de Administración de Riesgos y Diseño de Controles para Entidades Públicas, versión 5 del DAFP, se identifico la necesidad de revisar la matriz en cuanto a las actividades y los controles establecidos a los riesgos."
Se realiza seguimientos a las actividades del Plan de Acción. Presenta un avance del 100%. Fecha de cierre 30 de junio de 2022.
</t>
    </r>
  </si>
  <si>
    <t xml:space="preserve">Publicación en firme del mapa de riesgos de corrupción página Web de la Entidad  teniendo en cuenta las observaciones o  recomendaciones realizadas por la ciudadanía </t>
  </si>
  <si>
    <r>
      <rPr>
        <sz val="11"/>
        <rFont val="Arial Narrow"/>
        <family val="2"/>
      </rPr>
      <t>La    Matriz de Riesgos de la Entidad se encuentra actualizada en:</t>
    </r>
    <r>
      <rPr>
        <u/>
        <sz val="11"/>
        <color theme="10"/>
        <rFont val="Arial Narrow"/>
        <family val="2"/>
      </rPr>
      <t xml:space="preserve">
https://www.uaeos.gov.co/sites/default/files/archivos/MAPA_RIESGOS_UAEOS_2022_V3_0.xlsx</t>
    </r>
  </si>
  <si>
    <t>Se adelantaron  capacitación a todos los lideres de proceso y sus equipos de trabajo  en temas relacionados con  MIPG, haciendo énfasis en riesgos y Producto y servicios no conforme, así mismo se han enviado piezas de comunicación a todo los funcionarios a través de correo electrónico</t>
  </si>
  <si>
    <t xml:space="preserve">3 Monitoreos consolidados y retroalimentado </t>
  </si>
  <si>
    <t>Durante el segundo cuatrimestre de 2022 se dio inicio a las auditorías de evaluación independiente, basadas en riesgos. Con corte a 31 de agosto de 2022 se han emitido los informes correspondientes a los procesos Gestión Humana, gestión informática, gestión jurídica y gestión contractual.</t>
  </si>
  <si>
    <t xml:space="preserve">Acompañamiento y asesoría en la construcción de  mapa de riesgos de corrupción : revisar, actualizar y validar los riesgos de corrupción identificados </t>
  </si>
  <si>
    <t xml:space="preserve">A 30 de abril se adelantaron las siguientes acciones en la unificación y actualización del marco normativo del trámite de acreditación: 
02/02/2022 se remitieron las ayudas de memoria de encuentros sostenidos con la OAJ
14/02/2022 se realizó mesa de trabajo para revisar el concepto emitido por la OAJ  relacionado con la posibilidad de acreditar otros programas educativos
11/03/2022 Se realizó reunión con dirección nacional, direcciones técnicas y oficina asesora jurídica donde se priorizó  la revisión y actualización del marco normativo interno que reglamenta la acreditación, revisando los requisitos y el procedimiento de tal foma que el trámite sea mas ágil y fácil para la ciudadanía.
16/03/2022: Se realizó reunión con la dirección técnica, con el propósito de dar a conocer en más detalle el funcionamiento del trámite, para contribuir a la mejora de actualización normativa.
16/03/2022: Se realizó reunión con la dirección técnica y la OAJ con el propósito de realizar recomendaciones relacionadas con el trámite y su actualización normativa.
18/03/2022: Se realizó reunión de trabajo del grupo base de acreditación para revisar la reglamentación del trámite e iniciar el proceso de actualización.
18/03/2022: Se realizó reunión con la dirección nacional, la dirección técnica, la OAJ y el grupo de planeación, con el objetivo de presentar una propuesta inicial de actualización al trámite que disminuya el número de días de revisión y los requisitos de solicitud. El grupo de educación presento una propuesta inicial.
18/03/2022: reunión con la dirección técnica, OAJ y grupo para realizar recomendaciones frente a la propuesta presentada por el grupo de educación.
22/03//2022:  Se realizó reunión de trabajo del grupo base de acreditación para continuar con la  revisión de la reglamentación del trámite y el proceso de actualización.
24/03/2022: Se realizó reunión con dirección técnica para socializar el avance en la revisión de la reglamentación del trámite y del proceso de actualización.
25/03//2022:  Se realizó reunión de trabajo del grupo base de acreditación para continuar con la  revisión de la reglamentación del trámite y el proceso de actualización.
28/03/2020: Se realizó reunión con la dirección técnica y se presento flujograma del trámite de acreditación
30/03/2022: Se realizó mesa de trabajo con Jurídica y dirección técnica para socializar la propuesta de actualización de la reglamentación del trámite.
31/03/2022 Se realizó reunión de trabajo con jurídica para revisar los aportes realizados por esta dependencia. 
06/04/2022 se remitió versión 5 a la OAJ
07/04/2022 se remitió  versión 6 a la OAJ y DT
08/04/2022 mesa de trabajo con dirección nacional, se aprobó versión 6 como el texto final a publicar y se dio aval para elaborar cronograma de participación ciudadana
08/04/2022 se estructuró plan cronograma de participación ciudadana y se envió a la DT; desde la DT se envió ese mismo día a la OAJ para comentarios
En la 3ra y 4ta semana de abril se trabajó en el anexo técnico que acompaña la resolución </t>
  </si>
  <si>
    <t xml:space="preserve"> A corte de 31 de agosto, se realizó el proceso de actualización, unificación y mejora al marco normativo del trámite de acreditación; para lo cual se desarrolló proceso de participación ciudadana https://www.uaeos.gov.co/participa/Proyectos-Normativos y se expidió la resolución 152 de 2022, publicada en Diario Oficial 52.096 de 2022. 
4/08/2022 Se  hizo la respectiva  actualización de la información del  trámite en el SUIT.
Se espera medir los beneficios en el tercer cuatrimestre del año. </t>
  </si>
  <si>
    <t xml:space="preserve">Grupo de Educación e Investigación - Nidia Yamile Patiño Cortés
Grupo de Tecnologías de la Información y las Telecomunicaciones Tics - Laura Malaver
Oficina Asesora Jurídica - Marlon Torres </t>
  </si>
  <si>
    <t>Actualizar y publicación los sets de datos abiertos de la UAEOS, asegurando su publicación en el sitio web www.datos.gov.co</t>
  </si>
  <si>
    <t>Número de Reportes Actualizados y publicación de los sets de datos abiertos de la UAEOS</t>
  </si>
  <si>
    <t>Se realizó la publicación de los conjuntos de datos abiertos correspondientes a los meses de abril, mayo, junio, julio de la presente vigencia, el portal de datos abiertos incluyo un nuevo proceso de validación de calidad de los datos, al publicar los conjuntos de datos de la vigencia 2022 estos conjuntos fueron rechazados debido al proceso de calidad, para lo cual sugirieron unificar en un solo archivo los datos de (enero, febrero, marzo, abril, mayo, junio y julio) para publicarlos nuevamente el  portal, la publicación se realizó el 29 de agosto de la presente vigencia.
Evidencia: carpeta Publicación Datos Abiertos</t>
  </si>
  <si>
    <t>Durante el segundo cuatrimestre el Grupo de Tecnologías de la Información ha realizado seguimientos al menú de transparencia y acceso a la información pública lo cual se puede validar en el primer informe semestral de seguimiento a la menú de transparencia y acceso a la información pública de la sede electrónica UAEOS
Evidencia: Primer Informe semestral Transparencia.</t>
  </si>
  <si>
    <t xml:space="preserve">Enviar los informes de ejecución contractual para su respectiva publicación en el portal web, de acuerdo a y la Ley 1712 de 2014 transparencia y Acceso a la información publica. </t>
  </si>
  <si>
    <t xml:space="preserve">14 Procesos de contratación en el periodo del 01 de mayo al 31 de agosto de 2022 que fueron publicados en la portal web
Evidencia: imágenes de publicación de contratos </t>
  </si>
  <si>
    <t>Realizar una Encuesta a los funcionarios  de la entidad acerca de la información publicada con el fin medir la satisfacción del contenido de la información para mejorar la calidad de la información</t>
  </si>
  <si>
    <t>Se definió encuesta con el fin de medir el nivel de satisfacción de los usuarios de la entidad frente a la publicación de la información en el menú de Transparencia de la página web institucional, la encuesta se publicará el 31 de agosto por el Grupo de Comunicaciones y se puede consultar a través del siguiente link:
https://forms.office.com/r/G8SFPXV9Yh
Evidencia: Correo publicación Participa en nuestra encuesta.pdf</t>
  </si>
  <si>
    <t xml:space="preserve">Publicación y divulgación de los  informes de avance de la política de gobierno digital. </t>
  </si>
  <si>
    <t>Numero de Reportes de Publicación y divulgación de los  informes de avance de la política de gobierno digital.</t>
  </si>
  <si>
    <t>Se elaboró segundo informe trimestral sobre el avance de implementación de la política de gobierno digital de la UAEOS, este informe se realizo con corte a 31 de Julio de 2022. Evidencia: Segundo informe trimestral avance política de gobierno digital
Evidencia: Correo solicitud de publicación 
https://www.uaeos.gov.co/Planeación-gestión-y-control/Gestión/Informes/Informe-Pol%C3%ADtica-De-Gobierno-Digital-Y-Seguridad-Digital</t>
  </si>
  <si>
    <t xml:space="preserve">A corte de 31 de agosto, se envió el seguimiento de enlaces de los procesos a cargo del grupo de educación a los grupos de Comunicaciones y  Tics (25 julio). Lo que permitió en este periodo  la actualización de  la información de carta de trato digno a la ciudadanía y de canales de atención, principalmente. </t>
  </si>
  <si>
    <t xml:space="preserve">3 piezas de divulgación elaboradas y  socialización </t>
  </si>
  <si>
    <t xml:space="preserve">A corte de 31 de agosto,  en la página institucional se publicó un banner web en el que  finaliza recordando que los servicios de la entidad son gratuitos (19 agosto) en redes sociales se publicaron  piezas comunicativas sobre la gratuidad de los servicio que ofrece la Unidad. Se hizo énfasis en el trámite de acreditación por los cambios originados por los cambios de resolución. (25 agosto)
</t>
  </si>
  <si>
    <t>Registrar en el aplicativo de la SIC las bases de datos con información personal identificadas en la vigencia 2022.</t>
  </si>
  <si>
    <t>Realizar publicación en la intranet y tips enviados por correo electrónico de la entidad para dar a conocer la existencia de la Secretaría de Transparencia</t>
  </si>
  <si>
    <t>1 Pieza de publicación en la intranet y  2 tips enviados por correo electrónico</t>
  </si>
  <si>
    <t>A corte 31 de agosto de 2022: en cumplimiento del cronograma propuesto se han realizado 11 transferencias primarias correspondientes a las áreas de: Gestión Financiera, Desarrollo Asociativo, Gestión Administrativa, Dirección Nacional, Control Interno, Subdirección Nacional, Grupo Tics, Dirección de Planeación, Comunicación, Grupo de Educación y Prensa  y Grupo de Planeación en cumplimiento al cronograma propuesto.</t>
  </si>
  <si>
    <t>Realizar 1 capacitación y publicaciones a funcionarios de la UAEOS sobre ley 1712 ley de transparencia y acceso a la información Pública y Accesibilidad a la Información</t>
  </si>
  <si>
    <t>1 capacitación y  6 tips en la intranet o enviados por  página Web</t>
  </si>
  <si>
    <t>En el mes de mayo Función Pública socializó los resultados de Furag ( Índice de desempeño Institucional) vigencia 2021,  se analizó los resultado y se formulo un plan de mejoramiento con lo lideres de proceso y desde el Grupo de Planeación se realizan los seguimientos al plan</t>
  </si>
  <si>
    <t xml:space="preserve">A corte de 31 de agosto, se realizó el reporte actualizando la información del trámite dada la expedición de la nueva resolución de acreditación  para impartir programas de  educación en economía solidaria.  La evidencia se encuentra en la carpeta interna del grupo. </t>
  </si>
  <si>
    <r>
      <t xml:space="preserve">Componente 4: </t>
    </r>
    <r>
      <rPr>
        <b/>
        <sz val="11"/>
        <rFont val="Arial"/>
        <family val="2"/>
      </rPr>
      <t xml:space="preserve">Mecanismos para mejorar el servicio al ciudadano </t>
    </r>
  </si>
  <si>
    <r>
      <t xml:space="preserve">
</t>
    </r>
    <r>
      <rPr>
        <b/>
        <i/>
        <sz val="11"/>
        <rFont val="Arial Narrow"/>
        <family val="2"/>
      </rPr>
      <t>1. Planeación estratégica del servicio al ciudadano</t>
    </r>
  </si>
  <si>
    <r>
      <t xml:space="preserve">
2.1</t>
    </r>
    <r>
      <rPr>
        <b/>
        <i/>
        <sz val="11"/>
        <color theme="8" tint="-0.249977111117893"/>
        <rFont val="Arial Narrow"/>
        <family val="2"/>
      </rPr>
      <t xml:space="preserve"> </t>
    </r>
  </si>
  <si>
    <r>
      <t xml:space="preserve">
</t>
    </r>
    <r>
      <rPr>
        <b/>
        <i/>
        <sz val="11"/>
        <rFont val="Arial Narrow"/>
        <family val="2"/>
      </rPr>
      <t>4. Conocimiento al servicio del ciudadano</t>
    </r>
    <r>
      <rPr>
        <b/>
        <i/>
        <sz val="11"/>
        <color theme="8" tint="-0.249977111117893"/>
        <rFont val="Arial Narrow"/>
        <family val="2"/>
      </rPr>
      <t xml:space="preserve"> </t>
    </r>
  </si>
  <si>
    <t xml:space="preserve">A corte de diciembre, se enviaron a la dirección técnica los 3 informes de oportunidad en las respuestas a peticiones presentados en los comités directivos de septiembre, octubre y noviembre. La evidencia se encuentra en la carpeta compartida del grupo. </t>
  </si>
  <si>
    <t>Actividad cumplida al 100%</t>
  </si>
  <si>
    <t>A corte de diciembre, se elaboró el tercer informe trimestral de servicio al ciudadano que se encuentra publicado en el siguiente enlace https://www.uaeos.gov.co/sites/default/files/archivos/Informe%203er%20Trimestre%20Oficina%20de%20Servicio%20al%20Ciudadano%202022.pdf</t>
  </si>
  <si>
    <t>DESCRIPCION AVANCE 3ER CUATRIMESTRE</t>
  </si>
  <si>
    <t xml:space="preserve">A corte de diciembre, se aportó la información sobre gestión de peticiones y del trámite de acreditación, y las actividades que adelanta el grupo de educación para la rendición de cuentas. Las evidencias se encuentran en la carpeta compartida del grupo de educación </t>
  </si>
  <si>
    <t xml:space="preserve">A corte de diciembre, en la actualización del procedimiento de acreditación se incorporó en el documento como condiciones genereales el caso de conflicto de interés de los profesionales que desempeñan  el rol de evaluación de las solicitudes del trámite.  </t>
  </si>
  <si>
    <t>A corte de diciembre, se publicó en redes sociales pieza comunicativa sobre canales de atención donde se le recuerda a la ciudadanía que los servicios de la Unidad no tienen costo ni requieren de intermediarios. (nota 19 de diciembre)</t>
  </si>
  <si>
    <t>Se adelantó la audiencia pública de rendición de cuentas el 25 de julio de 2022 en el  municipio de Villanueva, La Guajira. Evidencia: https://www.youtube.com/watch?v=eVfzd2LoPyQ</t>
  </si>
  <si>
    <t>Se construyeron los mapas de riesgos para la vigencia 2023 para los 16 procesos que desarrolla la Unidad Administrativa, de conformidad con la nueva Guía para la Administración de Riesgos y Diseño de Controles en Entidades Públicas, en su versión No.5. donde se actualizaron y precisaron algunos elementos metodológicos para mejorar el ejercicio de identificación y valoración del riesgo y se tuvieron en cuenta los factores de riesgo y sus clasificaciones.</t>
  </si>
  <si>
    <t>Se diseñó un banner que se encuentra publicado de manera permanente en nuestra página web www.uaeos.gov.co el cual dirige al link: https://www.uaeos.gov.co/sites/default/files/archivos/isolución%20-%20Tratamiento%20de%20Datos.pdf</t>
  </si>
  <si>
    <r>
      <rPr>
        <sz val="11"/>
        <rFont val="Arial Narrow"/>
        <family val="2"/>
      </rPr>
      <t>La    Matriz de Riesgos de la Entidad se encuentra actualizada en:</t>
    </r>
    <r>
      <rPr>
        <u/>
        <sz val="11"/>
        <color theme="10"/>
        <rFont val="Arial Narrow"/>
        <family val="2"/>
      </rPr>
      <t xml:space="preserve">
https://www.uaeos.gov.co/sites/default/files/archivos/MAPA_RIESGOS_UAEOS_2022_V3_0.xlsx</t>
    </r>
  </si>
  <si>
    <t xml:space="preserve">Se adelantaron 2 videos en la calidad y características solicitadas por la CRC. Se enviaron a MinTrabajo desde el 19 de agosto de 2022 para ser subidos a la plataforma SAMI y ser tramitados, pero en la oficina de comunicaciones de Min Trabajo nos dijeron que fue imposible tramitarlos. Las evidencias de su producción y trámite en: https://solidariasmy.sharepoint.com/:f:/g/personal/maria_nunez_uaeos_gov_co/EoUT3hHzywdGqUWu_TCSNb4BJ0JUZXHs6WhDvE6zcAVZAA?e=KmcuRx </t>
  </si>
  <si>
    <t>A corte de diciembre, se elaboró el tercer informe trimestral de servicio al ciudadano y se publicó en el mes de octubre en el siguiente link https://www.uaeos.gov.co/sites/default/files/archivos/Informe%203er%20Trimestre%20Oficina%20de%20Servicio%20al%20Ciudadano%202022.pdf En las redes sociales se destacaron algunos resultados de la gestión de peticiones y trámite, destacando los canales más utilizados. (nota del 30 de noviembre)</t>
  </si>
  <si>
    <t>A corte de diciembre, se evidencia que se dirigió campaña a la ciudadanía sobre el documento de caracterización que identifica y diferencias a las poblaciones con las que UAEOS trabaja. Nota del 9 de septiembre.  En la Revista interna Yo Soy UAEOS de noviembre, enviada por correo a los funcionarios y publicada en la intranet el 30 de noviembre, se invita a conocer el documento de caracterización de usuarios.</t>
  </si>
  <si>
    <t>Se adelantaron campañas en redes sociales donde se socializaron los resultados de la gestión de la UAEOS durante la vigencia 2022.</t>
  </si>
  <si>
    <t>Todas las experiencias que se grabaron en la vigencia 2022 se publicaron en la página web en https://www.uaeos.gov.co/experiencias</t>
  </si>
  <si>
    <t>De acuerdo al reporte del grupo de gestión humana: La Unidad Administrativa Especial en el marco del Plan Institucional de Capacitación-PIC-2022, fortaleció competencias de Atención al Ciudadano a los 64 Servidores Públicos de la Planta de Personal y 50 Contratistas, con las inscripciones, seguimiento de los cursos virtuales de MIPG e Integridad, Transparencia y Lucha contra la Corrupción ofrecidos por Función Pública.</t>
  </si>
  <si>
    <t xml:space="preserve">A corte de diciembre; se diseñó una pieza que presenta a la ciudadanía los canales de atención. Se publicó a través de redes sociales el 19 de diciembre. </t>
  </si>
  <si>
    <t xml:space="preserve">A corte de diciembre, se realizó informe de seguimiento a partir del autodiagnóstico presentado por el grupo de gestión administrativa. Además, se observó que durante este periodo los letreros de todas las dependencias tenían impresión en lenguaje Braille y se ubicaron a la altura que lo estipula la norma.   Una copia de informe se encuentra en la carpeta compartida del grupo. </t>
  </si>
  <si>
    <t xml:space="preserve">A corte de diciembre, se diseñó una infografía sobre el proceso de gestión de peticiones, donde se destacó lo mínimo que debe contener una petición. Se divulgó internamente a los y las servidores públicos a través de correo electrónico de 20 de diciembre. </t>
  </si>
  <si>
    <t xml:space="preserve">A corte de diciembre, se elaboró un vídeo que se difundió a través de redes sociales sobre los 5 cursos educativos que puede acreditar una organización que hace educación solidaria, de esta manera se promocionó el trámite de acreditación y su nueva reglamentación. Se publicó el 29 de noviembre. </t>
  </si>
  <si>
    <t xml:space="preserve">Se realizó pieza gráfica que se compartió a los servidores públicos de la Unidad recordando que el servicio a la ciudadanía es responsabilidad de todos, por consiguiente, prevenir actos de corrupción es tarea de todos. Se publicó   correo electrónico el 19 de diciembre. </t>
  </si>
  <si>
    <t xml:space="preserve">A corte de diciembre, se registró diariamente en el Formato de Solicitudes de Atención al Ciudadano las peticiones que llegan por los diferentes canales de los ciudadanos. La evidencia se encuentra en la carpeta compartida del grupo de educación. </t>
  </si>
  <si>
    <t xml:space="preserve">A corte de diciembre, se aplicó la encuesta de percepción ciudadana sobre los documentos institucionales de servicio al ciudadano. Se lanzó la consulta a la ciudadanía en noticia del 3 de noviembre, la consulta estuvo disponible del 3 al 17 de noviembre. Desde el grupo de educación se envió correos personalizados para apoyar la convocatoria de consulta. Los resultados obtenidos se encuentran en informe en la carpeta compartidas del grupo de educación. </t>
  </si>
  <si>
    <t>Se realizó la publicación de los conjuntos de datos abiertos correspondientes a los meses de septiembre, octubre, de la presente vigencia, el portal de datos abiertos incluyo un nuevo proceso de validación de calidad de los datos, al publicar los conjuntos de datos de la vigencia 2022 estos conjuntos fueron rechazados debido al proceso de calidad, para lo se está revisando el correo recibido por datos abiertos.  Evidencia: carpeta Publicación Datos Abiertos</t>
  </si>
  <si>
    <t>La UAEOS obtuvo un índice de desempeño institucional del 94,1% (vigencia 2021), en aras de mejorar éste resultado para vigencia 2022, se adelantó un plan de mejoramiento y  se realizaron informes trimestrales a la implementación de MIPG, por cada dimensión y política, los cuales permitieron monitorear la gestión institucional</t>
  </si>
  <si>
    <t xml:space="preserve">A corte de diciembre, se remitió (8 de noviembre) el seguimiento de enlaces de los procesos a cargo del grupo de educación a los grupos de comunicaciones y Tics., para el mejoramiento de la información a la ciudadanía. </t>
  </si>
  <si>
    <t>Se realizó registro de la base de datos de información exógena en el aplicativo RNBD de la SIC con número de radicado 22-298029--000000-000 con el fin de dar cumplimiento a la normativa vigente. En el segundo cuatrimestre evidencia: Bases de datos registradas en RNBD de SIC.png</t>
  </si>
  <si>
    <t>Se realiza la actualización del inventario de activos del 2022 el cual se encuentra publicado en la página de la entidad.  Evidencia: Inventario de Información UAEOS_2022 https://www.uaeos.gov.co/Planeaci%C3%B3n-gesti%C3%B3n-y-control/Gesti%C3%B3n/gestion-de-informacion/Registro-de-Activos-de-informaci%C3%B3n</t>
  </si>
  <si>
    <t>A corte 31 de diciembre de 2022: en cumplimiento del cronograma propuesto se realizaron  13 transferencias primarias correspondientes a las áreas de:  Se realizó transferencia documental de las área de: Gestión Financiera, Desarrollo Asociativo, Gestión Administrativa, Dirección Nacional, Control Interno, Subdirección Nacional, Grupo Tics, Dirección de Planeación,  Grupo de Planeación,  Educación,  Comunicaciones, Grupo Especial a Poblaciones y Oficina Asesora Jurídica en cumplimiento al cronograma propuesto.</t>
  </si>
  <si>
    <t>En sitio web de la unidad en el link https://www.uaeos.gov.co/tr%C3%A1mites-y-servicios/atenci%C3%B3n-al-ciudadano/ley-de-transparencia-y-del-derecho-de-acceso-la-informaci%C3%B3n-p%C3%BAblica/articulo-11 relacionado con instrumentos relacionados con la gestión pública se cumple con los lineamientos dados Ley 1712 de 2014 y su Decreto Reglamentario 103 de 2015, Articulo 4.</t>
  </si>
  <si>
    <t xml:space="preserve">A corte de 30 de diciembre se realizó la actualización de la publicación del esquema de publicación en la página web. https://www.uaeos.gov.co/Planeaci%C3%B3n-gesti%C3%B3n-y-control/Gesti%C3%B3n/gestion-de-informacion/Administraci%C3%B3n-Web  </t>
  </si>
  <si>
    <t>15 procesos de contratación en el periodo del 01 de septiembre al 31 de diciembre de 2022 que fueron publicados en el portal web</t>
  </si>
  <si>
    <t>Se realizó actualización el día 13 de octubre de la pieza tipo banner para nuestra página web para invitar a la ciudadanía a consultar los datos abiertos https://www.uaeos.gov.co</t>
  </si>
  <si>
    <t xml:space="preserve"> Se realiza la actualización del inventario de activos del 2022 el cual se encuentra publicado en la página de la entidad.Evidencia: Inventario de Información UAEOS_2022 https://www.uaeos.gov.co/Planeaci%C3%B3n-gesti%C3%B3n-y-control/Gesti%C3%B3n/gestion-de-informacion/Registro-de-Activos-de-informaci%C3%B3n</t>
  </si>
  <si>
    <t>A corte de diciembre, se realizó el reporte al SUIT actualizando la información del trámite relacionado con número de solicitudes, pqrs recibidas. La evidencia se encuentra en la carpeta compartida.</t>
  </si>
  <si>
    <t>Se realizaron las siguientes capacitaciones: (i) Capacitación seguridad y privacidad de la información. (ii) Accesibilidad web. (iii) Transparencia y Acceso a la Información Pública. ü Estas capacitaciones se realizaron el 24 de noviembre de 2022 de 11:00 a 12:00 de manera virtual a todos los funcionarios y contratistas de la Entidad que se conectaron. Evidencia: Carpeta Capacitaciones</t>
  </si>
  <si>
    <t>Se publica nota de las denuncias por actos de corrupción, esta nueva estrategia diseñada por la Vicepresidencia de la República a través de la Secretaría de Transparencia y está conformada por las entidades del gobierno nacional, 11/23/2021</t>
  </si>
  <si>
    <t xml:space="preserve">Durante el II cuatrimestre de 2022, la Oficina Asesora Jurídica y el Grupo de Gestión Humana continuaron el seguimiento de conformidad con directrices y metodología de Función Pública.  </t>
  </si>
  <si>
    <t>Se dio cumplimiento a la implementación del plan de trabajo durante la vigencia 2022, trabajo conjunto de la Oficina Asesora Jurídica y Grupo de Gestión Humana.</t>
  </si>
  <si>
    <t>En la reunion del  4 Comité de Gestión Institucional, realizado el pasado 31 de octubre se realizo el ultimo seguimiento a la estrategia de gestion de conflictos de interes. El acta reposa en la carpeta correspondiente.</t>
  </si>
  <si>
    <t>Se realizó de conformidad con la Ley 909 de 2004 y el Plan Institucional de Capacitación PIC - 2022, la Inducción y Reinducción 2022 para los Servidores Públicos de la Planta de Personal de la entidad.</t>
  </si>
  <si>
    <t>El Grupo de Gestión Humana continúo las inscripciones y seguimiento al Curso Virtual de Integridad, Transparencia y Lucha contra la Corrupción (Planta y Contratistas).</t>
  </si>
  <si>
    <t>Los servidores públicos cumplieron con la publicación de su declaración de bienes y rentas en el aplicativo de Función Pública, dentro del término establecido.</t>
  </si>
  <si>
    <t>En el marco de la Política de Integridad los Grupos de Comunicaciones y Gestión Humana, continuaron la socialización y fortalecimiento del Código de Integridad, a través de la revista interna, correos y carteleras institucionales.
En el mes de diciembre se compartió un banner en la intranet invitando a los funcionarios a compartir los valores del código de Integridad.</t>
  </si>
  <si>
    <t>Se actualizó la Política de Administración de Riesgos, siendo aprobada por el Comité Institucional de  Coordinación de Control Interno el 29 de diciembre de 2022.</t>
  </si>
  <si>
    <t xml:space="preserve">Se realizó seguimiento a todas las acciones de mejora y se documentó el acompañamiento a los planes de mejoramiento los cuales evidenciaron un avance del 100% </t>
  </si>
  <si>
    <t>Se  realizó monitoreo y seguimiento al  Mapa de Riesgo Institucional, con cortes a abril 30, junio 30, agosto 31 y con corte a 31 de diciembre de la presente vigencia.</t>
  </si>
  <si>
    <t>Durante el tercer cuatrimestre de 2022 se realizó el seguimiento a los mapas de riesgos de los siguientes procesos en el marco de las auditorías de evaluación independiente:
Fomento de las organizaciones solidarias
Gestión financiera
Pensamiento y direccionamiento estratégico
Gestión de programas y proyectos
Gestión del seguimiento y la medición
Gestión del mejoramiento
Servicio al ciudadano
Gestión de la educación solidaria
Gestión administrativa
Gestión documental</t>
  </si>
  <si>
    <t>DESCRIPCION AVANCE SEGUNDO CUATRIMESTRE</t>
  </si>
  <si>
    <t>DESCRIPCION AVANCE TERCER CUATRIMESTRE</t>
  </si>
  <si>
    <t>Se finalizaron las capacitaciones en el mes de septiembre con los líderes de Gestión Humana, Gestión Financiera y Grupo  Tic</t>
  </si>
  <si>
    <t xml:space="preserve">A corte de 31 de diciembre se realizó medición de los beneficios del ejercicio de racionalización adelantado durante la vigencia, a partir de relacionar información sobre número de solicitudes recibidas, disminución de tiempos de respuestas, número de programas acreditados. La información se encuentra en carpeta compartida del grupo de Educación e Investigación. </t>
  </si>
  <si>
    <t>INICIO
de/mm/aa</t>
  </si>
  <si>
    <t>Se publicó  formulario interno y externo de la entidad para identificar qué quieren saber de la entidad y qué les gustaría saber</t>
  </si>
  <si>
    <t xml:space="preserve">Se publicó el  el segundo informe de la estartegia de rendición de cuentas 2022, describiendo cada una de las actividades realizadas </t>
  </si>
  <si>
    <t xml:space="preserve">El informe de rendición de cuentas en el que se detallan las actiivdades realizadas  y reposa en los archivos de comunicaciones de la Entidad. </t>
  </si>
  <si>
    <t xml:space="preserve">CUMPLIMIENTO </t>
  </si>
  <si>
    <t xml:space="preserve">TOTAL </t>
  </si>
  <si>
    <r>
      <rPr>
        <sz val="11"/>
        <rFont val="Arial Narrow"/>
        <family val="2"/>
      </rPr>
      <t>Se realizó pieza publicitaria y se publicó en el banner principal de la Web institucional con el fin de informar sobre la consulta de la política de tratamiento de datos personales por la entidad. Evidencia (Banner Tratamiento de Datos Personales) la publicación se realizó el 13 de octubre de 2022</t>
    </r>
    <r>
      <rPr>
        <u/>
        <sz val="11"/>
        <color theme="10"/>
        <rFont val="Arial Narrow"/>
        <family val="2"/>
      </rPr>
      <t xml:space="preserve">.  https://www.uaeos.gov.co </t>
    </r>
    <r>
      <rPr>
        <sz val="11"/>
        <rFont val="Arial Narrow"/>
        <family val="2"/>
      </rPr>
      <t>Evidencia: publicación Protección Datos Personales.PNG</t>
    </r>
  </si>
  <si>
    <t>Se realiza reporte de ITA en el mes de septiembre en la página de la Procuraduría el cual arrojó calificación de 97 / 100.  se realiza seguimientos al menú de transparencia y acceso a la información pública y al botón Participa lo cual se puede validar en el segundo informe semestral de seguimiento al menú de transparencia y acceso a la información pública de la sede electrónica UAEOS Evidencia: Reporte ITA</t>
  </si>
  <si>
    <t>Se elaboró Tercer y cuarto informe trimestral sobre el avance de implementación de la política de gobierno digital de la UAEOS, este informe se realizó con corte a 30 de septiembre de 2022 y 26 de noviembre.  Evidencia: carpeta Política Gobierno Digital tercer y cuarto informe trimestral avance política de gobierno digital</t>
  </si>
  <si>
    <t>La Oficina Asesora Jurídica hasta el 30 de abril, reporta la 107 proceso de contratación: Contrato prestación de servicio: 91. Convenios de Asociación: 10 + 1 sin recursos. Mínima cuantía: 3. Subasta inversa: 1 Selección abreviada - subasta inversa: 1. Aceptación de oferta -invitación mínima cuantía: 1. Lo anterior  se pueden verificar en el siguiente link https://community.secop.gov.co/Public/Tendering/ContractNoticeManagement/Index?currentLanguage=es-CO&amp;Page=login&amp;Country=CO&amp;SkinName=CCE</t>
  </si>
  <si>
    <t>La Oficina Asesora Jurídica  adelantó 14 proceso de  contratación. Que se describen así:  Contrato prestación de servicio:05.  Aceptación de oferta -mínima cuantía:  2 . Contrato de obra: 1. Contrato de Mantenimiento: 1. Colombia compra/orden de compra:5 Que se pueden verificar en el siguiente link https://community.secop.gov.co/Public/Tendering/ContractNoticeManagement/Index?currentLanguage=es-CO&amp;Page=login&amp;Country=CO&amp;SkinName=CCE</t>
  </si>
  <si>
    <t>La Oficina Asesora Jurídica  adelantó 15 procesos de  contratación.. Que se pueden verificar en el siguiente link https://community.secop.gov.co/Public/Tendering/ContractNoticeManagement/Index?currentLanguage=es-CO&amp;Page=login&amp;Country=CO&amp;SkinName=CCE</t>
  </si>
  <si>
    <t>MAPA DE RIESGOS  2.022</t>
  </si>
  <si>
    <t>Corrupción</t>
  </si>
  <si>
    <t>Realizar seguimiento a la ejecución de los proyectos de inversión, estableciéndose el grado de avance financiero y de entrega productos, y realizar los ajustes en la ejecución si a ello corresponde.</t>
  </si>
  <si>
    <t>Conflicto de Interes</t>
  </si>
  <si>
    <t>Mapa riesgos de seguridad digital 2022</t>
  </si>
  <si>
    <t>Gestión Informática</t>
  </si>
  <si>
    <t>Gestionar la operación informática que garantice la disponibilidad y confiabilidad de los servicios y productos TICS, así́ como asegurar la infraestructura tecnológica, en el marco de la normatividad vigente, garantizando la seguridad de los activos de información de cada uno de los procesos de la Unidad Administrativa Especial de Organizaciones Solidarias.</t>
  </si>
  <si>
    <t>Gestión y administración de la infraestructura de T.I</t>
  </si>
  <si>
    <t>Riesgo</t>
  </si>
  <si>
    <t>Activo</t>
  </si>
  <si>
    <t>Amenaza</t>
  </si>
  <si>
    <t>Vulnerabilidades</t>
  </si>
  <si>
    <t>Actividad de Control</t>
  </si>
  <si>
    <t xml:space="preserve">Probabilidad Residual </t>
  </si>
  <si>
    <t xml:space="preserve">Impacto Residual </t>
  </si>
  <si>
    <t>Descripción de actividades Plan de Acción</t>
  </si>
  <si>
    <t>Pérdida de la Disponibilidad y Confidencialidad</t>
  </si>
  <si>
    <t>DNS
Servidores de red
Firewall
Red TCP/IP</t>
  </si>
  <si>
    <t>Seguridad Digital</t>
  </si>
  <si>
    <t xml:space="preserve">Acceso a la red o a los sistemas de información por personas no autorizadas
</t>
  </si>
  <si>
    <t>Desactualización o daño del Firewall</t>
  </si>
  <si>
    <t>A.12.6.1</t>
  </si>
  <si>
    <t xml:space="preserve">Gestión de las vulnerabilidades técnicas
</t>
  </si>
  <si>
    <t>El profesional especializado del Grupo TIC realiza revisiones periódicas sobre el Firewall para verificar su estado, además de indicadores que alerten sobre fallos o irregularidades con desempeño del equipo.
Se cuenta con un contrato de actualizaciones de las definiciones de seguridad del firewall para la vigencia.
En caso de daño del equipo se cuenta con firewall de soporte para reemplazar en caso de daño del firewall principal.</t>
  </si>
  <si>
    <t>Realizar seguimiento y monitorio mensual al Firewall</t>
  </si>
  <si>
    <t xml:space="preserve">Mensual </t>
  </si>
  <si>
    <t>Conexiones remotas no seguras</t>
  </si>
  <si>
    <t>A.5.1.1</t>
  </si>
  <si>
    <t>Políticas para la seguridad de la información</t>
  </si>
  <si>
    <t>La política de seguridad y privacidad de la información prohíbe la instalación y uso de herramientas de acceso remoto a la red de la entidad, para ello se prohíbe la instalación de estas herramientas en los equipos institucionales, adicionalmente se establece regla en el firewall de la entidad para bloquear el acceso a estos programas y se realiza revisión semestral del cumplimiento de la política en donde se validad el no uso de los programas de conexión remota, se permite únicamente la conexión remota a través de una conexión VPN</t>
  </si>
  <si>
    <t xml:space="preserve">* Realizar jornadas de verificación de software no autorizado dentro de las actividades programadas de mantenimiento preventivo y correctivo
* Realizar jornadas de verificación de software no autorizado dentro de las actividades y solicitudes de soporte diarias de los ingenieros del grupo Tics. </t>
  </si>
  <si>
    <t>Grupo TICS
Supervisor del Contrato de Mantenimiento</t>
  </si>
  <si>
    <t>A.9.1.1</t>
  </si>
  <si>
    <t>Política de control de acceso</t>
  </si>
  <si>
    <t>Sin registro</t>
  </si>
  <si>
    <t>El control de acceso al centro de computo y a los servidores físicos y virtuales de la entidad esta restringido y únicamente los funcionarios autorizados pueden ingresar a ellos, ya sea en físico o vía remota, esto se encuentra definido en la política de seguridad de la información a la cual se hace seguimiento a través del formato Seguimiento Política de Seguridad  y Privacidad de la Información para validar su cumplimiento</t>
  </si>
  <si>
    <t xml:space="preserve">* Seguimiento Política de Seguridad  y Privacidad de la Información
* Administración del Control de Acceso por el aplicativo Biométrico </t>
  </si>
  <si>
    <t xml:space="preserve">Semestral </t>
  </si>
  <si>
    <t>Contraseñas predeterminadas no modificadas</t>
  </si>
  <si>
    <t>A.9.4.3</t>
  </si>
  <si>
    <t xml:space="preserve">Sistema de gestión de contraseñas
</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</si>
  <si>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cosntraseñas, pero los demás sistemas de información internos no cuentan con una programación que obligue a los funcionarios a realizar este cambio periódico por lo que se debe recordar a los administradores de las aplicaciones el cambio periódico de contraseñas</t>
  </si>
  <si>
    <t xml:space="preserve">* Realizar jornadas de actualización de permisos de acceso a los roles de administrador, Semestral; registrando los mismos en el formato "Dispositivos por IP". 
 </t>
  </si>
  <si>
    <t>Mantenimiento inadecuado</t>
  </si>
  <si>
    <t>A.11.2.4</t>
  </si>
  <si>
    <t>Mantenimiento de Equipos</t>
  </si>
  <si>
    <t>El Grupo TICS define anualmente el plan de mantenimiento preventivo y correctivo de la infraestructura tecnológica, adicional se realiza el contrato para realizar mantenimiento a equipos y demás elementos de la infraestructura, para ello el profesional a cargo de la supervisión del contrato realiza seguimiento y supervisión a las actividades de mantenimiento realizadas por el contratista, además de la revisión y validación de los informes de seguimiento a la ejecución del contrato, por otra parte se realiza seguimiento a las actividades contempladas en el plan de mantenimiento preventivo y correctivo.</t>
  </si>
  <si>
    <t xml:space="preserve">* Ejecución al Plan de Mantenimiento preventivo y Correctivo 
* Realizar seguimiento  a los procesos de contratación de Mantenimiento preventivo y correctivo </t>
  </si>
  <si>
    <t>Coordinador Grupo de Tecnologías de la Información y Supervisor Asignado</t>
  </si>
  <si>
    <t>Falta de formación y conciencia sobre seguridad de la información</t>
  </si>
  <si>
    <t>A.7.2.2</t>
  </si>
  <si>
    <t>Toma de conciencia, educación y formación en la seguridad de la información</t>
  </si>
  <si>
    <t>El Grupo TICS define el plan de sensibilización y comunicación donde define las actividades a realizar en materia de capacitación y sensibilización de temas de ciberseguridad a los funcionarios de la entidad, se realiza seguimiento a las actividades del plan mensualmente para revisar su ejecución y avance.</t>
  </si>
  <si>
    <t xml:space="preserve">* Ejecución del Plan de sensibilización y comunicaciones </t>
  </si>
  <si>
    <t>Pérdida de la Disponibilidad y Confidencialidad e Integridad</t>
  </si>
  <si>
    <t>Sistemas de información
Fileserver
Servidores Físicos
Servidores Virtuales</t>
  </si>
  <si>
    <t>Pirata informático intruso ilegal
Errores de mantenimiento
Mal funcionamiento de equipos</t>
  </si>
  <si>
    <t>Conexión a escritorio remoto no segura</t>
  </si>
  <si>
    <t>Políticas para la seguridad de la información: se encuentra prohibido la instalación de software para conexión remota en los equipos de la entidad, adicionalmente por política del firewall no se pueden descarga e instalar este tipo de herramientas.</t>
  </si>
  <si>
    <t>Bimensual</t>
  </si>
  <si>
    <t>Carencia de parches de seguridad de los sistemas operativos</t>
  </si>
  <si>
    <t>A.12.5.1</t>
  </si>
  <si>
    <t>Instalación de software en sistemas operativos</t>
  </si>
  <si>
    <r>
      <t>Los equipos de cómputo con sistemas operativos Windows 10 y 11 están programados para descargar las actualizaciones de seguridad automáticamente y mantenerse protegidos, para los servidores físicos y virtuales los profesionales se encarga de revisar y actualizar los parches de seguridad para garantizar la operación de los equipos eficazmente</t>
    </r>
    <r>
      <rPr>
        <sz val="10"/>
        <rFont val="Arial Narrow"/>
        <family val="2"/>
      </rPr>
      <t>. Se encuentran en operación equipos de computo con sistemas operativos 7 y 8 los cuales ya no tienen soporte por Microsoft por lo que se esta revisando y actualizando a una versión soportado o revisando para dar de baja los equipos de acuerdo con su vida útil.</t>
    </r>
  </si>
  <si>
    <t xml:space="preserve">* Realizar las actualizaciones de software ( Parches de seguridad, firmware, Sistemas operativos, Servicios, Módulos) de la  infraestructura tecnológica. Reporte de actualizaciones de software </t>
  </si>
  <si>
    <t>Cuatrimestral</t>
  </si>
  <si>
    <t>Dispositivos IoT inseguros</t>
  </si>
  <si>
    <t xml:space="preserve">Políticas de seguridad de la información: se encuentra definidas políticas para que cualquier dispositivo móvil externo 
</t>
  </si>
  <si>
    <t>El Grupo TIC debe crear en la red wifi de la entidad un usuario para invitados, ya que actualmente los dispositivos externos se conectan a la red principal de la entidad.</t>
  </si>
  <si>
    <t>* Creación y seguimiento un SIDD (identificador de Red) invitados</t>
  </si>
  <si>
    <t xml:space="preserve">Supervisor contrato Soporte Nivel 3 </t>
  </si>
  <si>
    <t xml:space="preserve">Creación en Octubre </t>
  </si>
  <si>
    <t>Equipos de escritorio y servidores sin antivirus</t>
  </si>
  <si>
    <t xml:space="preserve">Se realiza revisión y seguimiento en la consola de antivirus para verificar la instalación de este en los equipos y servidores. 
Se realiza revisión de equipos periódico por parte de los ingenieros del Grupo Tics. </t>
  </si>
  <si>
    <t xml:space="preserve">* Realizar Revisión de la Consola de administrador del Antivirus </t>
  </si>
  <si>
    <t>Profesional Universitario Grado 7</t>
  </si>
  <si>
    <t>Equipos con sistemas operativos obsoletos</t>
  </si>
  <si>
    <t xml:space="preserve">Revisión de Vida Útil y Deterioro de los equipos de Computo de acuerdo a las  vulnerabilidades técnicas
</t>
  </si>
  <si>
    <t xml:space="preserve">Se realiza la Revisión y reporte de la vida Útil y de destierro de los equipos de computo de la entidad con el fin de identificar los equipos a dar de baja por diferente causas. Y se reporta al grupo de Administrativa </t>
  </si>
  <si>
    <t xml:space="preserve">* Reporte de Vida Útil y de Deterioro de los Activos Tangibles de la entidad </t>
  </si>
  <si>
    <t>Usuarios incapacitados en temas de seguridad de la información</t>
  </si>
  <si>
    <t>A.12.2.1</t>
  </si>
  <si>
    <t>Controles contra códigos maliciosos</t>
  </si>
  <si>
    <r>
      <t>La entidad cuenta con herramientas de ciberseguridad tales como el firewall y a</t>
    </r>
    <r>
      <rPr>
        <sz val="10"/>
        <rFont val="Arial Narrow"/>
        <family val="2"/>
      </rPr>
      <t>ntivirus instalado en todos los equipos de escritorio y servidores con el fin de protegerlos en caso de un ataque de código malicioso. Se revisa periódicamente la instalación y funcionamiento de las herramientas.</t>
    </r>
  </si>
  <si>
    <t>* Realizar Revisión de la Consola de administrador del Antivirus ( reporte de ataques de MALWARE DETECTADO EN ESTACIONES DE TRABAJO Y SERVIDORES)
* Realizar seguimiento y monitorio mensual al Firewall (reporte de ataques informáticos)</t>
  </si>
  <si>
    <t>Profesional Especializado Grado 13 y Profesional Universitario Grado 7</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</si>
  <si>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 de la información.</t>
  </si>
  <si>
    <t xml:space="preserve">* Envió de Tips de Seguridad y ejecución del plan de sensibilización y comunicaciones </t>
  </si>
  <si>
    <t xml:space="preserve">Bases de datos nómina
Matriz personas beneficiadas
Matriz organizaciones solidarias </t>
  </si>
  <si>
    <t>Código Malicioso
Fuga de información</t>
  </si>
  <si>
    <t>A.12.2.2</t>
  </si>
  <si>
    <r>
      <t xml:space="preserve">La entidad cuenta con herramientas de ciberseguridad tales como el firewall y antivirus instalado en todos los equipos de escritorio y servidores con el fin de protegerlos en caso de un ataque de código malicioso. </t>
    </r>
    <r>
      <rPr>
        <sz val="10"/>
        <rFont val="Arial Narrow"/>
        <family val="2"/>
      </rPr>
      <t>Se revisa periódicamente la instalación y funcionamiento de las herramientas.</t>
    </r>
  </si>
  <si>
    <t>A.7.2.3</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</si>
  <si>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seguridad de la información.</t>
  </si>
  <si>
    <t>Sistema de gestión documental
SGDEA</t>
  </si>
  <si>
    <t>Malversación y fraude
Destrucción de registros
Falsificación de registros</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</si>
  <si>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contraseñas, pero los demás sistemas de información internos no cuentan con una programación que obligue a los funcionarios a realizar este cambio periódico por lo que se debe recordar a los administradores de las aplicaciones el cambio periódico de contraseñas</t>
  </si>
  <si>
    <t>Control inadecuado del acceso físico</t>
  </si>
  <si>
    <t>La política de seguridad y privacidad de la información define la política de control de acceso a las diferentes instalaciones de la entidad, además de lo estipulado por cada Dirección y coordinación para mantener la seguridad de sus instalaciones, el acceso a las dependencias es por medio biométrico por lo que los funcionarios con permisos para acceder a alguna instalación deben registrarse en el software de acceso perimetral.</t>
  </si>
  <si>
    <t>Inadecuada gestión y protección de contraseñas</t>
  </si>
  <si>
    <t>Protección física no apropiada</t>
  </si>
  <si>
    <t>Expedientes de Jurídica, gestión documental
Historias Laborales</t>
  </si>
  <si>
    <t xml:space="preserve">
Destrucción de registros
Desastre natural, incendio, inundación, rayo.
Revelación de Información
Cambios no autorizados de registros
</t>
  </si>
  <si>
    <t>Ubicación vulnerable a inundaciones</t>
  </si>
  <si>
    <t>A.11.1.4</t>
  </si>
  <si>
    <t>Protección contra amenazas externas ambientales</t>
  </si>
  <si>
    <r>
      <t xml:space="preserve">Las instalaciones de la entidad en donde se encuentran los archivos de gestión que contienen los expedientes y demás información física se encuentran asegurados bajo la política de </t>
    </r>
    <r>
      <rPr>
        <sz val="10"/>
        <rFont val="Arial Narrow"/>
        <family val="2"/>
      </rPr>
      <t xml:space="preserve">control de acceso, la información se encuentra digitalizada donde se tiene acceso controlado y copias de seguridad. Teniendo en cuenta en la Política de seguridad Digital </t>
    </r>
  </si>
  <si>
    <t>* Revisión y actualización Plan de Continuidad de negocio</t>
  </si>
  <si>
    <t>A.9.4.1</t>
  </si>
  <si>
    <t xml:space="preserve">Restricción de acceso a información </t>
  </si>
  <si>
    <t>Respaldo inapropiado o irregular</t>
  </si>
  <si>
    <t>A.12.3.1</t>
  </si>
  <si>
    <t xml:space="preserve">Respaldo de información
</t>
  </si>
  <si>
    <t xml:space="preserve">El resguardo de información Física es responsabilidad de Cada Grupo, la información digitalizada y almacenada en las carpeta compartidas de acuerdo con la política de seguridad de la información el Grupo Tics es el responsable del resguardo y Backups Correspondientes </t>
  </si>
  <si>
    <t xml:space="preserve">* Verificación de Realización de Backups de información </t>
  </si>
  <si>
    <t xml:space="preserve"> Profesional Universitario Grado 7</t>
  </si>
  <si>
    <t>A.11.1.1</t>
  </si>
  <si>
    <t>Perímetro de seguridad física</t>
  </si>
  <si>
    <t>El Resguardo de la información Física es responsabilidad de cada Grupo, sin embargo se cuenta con política de acceso perimetral, registro de cámaras de vigilancia y resguardo de información bajo llave</t>
  </si>
  <si>
    <t xml:space="preserve">* Revisión de cámaras de Seguridad 
* Administración del Control de Acceso por el aplicativo Biométrico </t>
  </si>
  <si>
    <t>ZONA DE RIESGO</t>
  </si>
  <si>
    <t>TRATAMIENTO DEL RIESGO</t>
  </si>
  <si>
    <t>Durante el tercer cuatrimestre de 2022 no se ha recibido reportes de conflictos de interés, por tanto no se han tramitado.</t>
  </si>
  <si>
    <t>Se adelantó seguimiento a la implementación de las estrategias de gestión preventiva del conflicto de intereses.  Y en el marco de la auditoria al proceso gestión humana se realizó seguimeinto a la actualización de la declaración de bienes y rentas y conflicto de intereses para funcionarios y contratistas.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</si>
</sst>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1" formatCode="_-* #,##0_-;\-* #,##0_-;_-* &quot;-&quot;_-;_-@_-"/>
    <numFmt numFmtId="164" formatCode="dd/mm/yyyy;@"/>
    <numFmt numFmtId="165" formatCode="0.0%"/>
    <numFmt numFmtId="166" formatCode="0.000%"/>
  </numFmts>
  <fonts count="62" x14ac:knownFonts="1">
    <font>
      <sz val="11"/>
      <color theme="1"/>
      <name val="Calibri"/>
      <family val="2"/>
      <scheme val="minor"/>
    </font>
    <font>
      <sz val="11"/>
      <color theme="1"/>
      <name val="Calibri"/>
      <family val="2"/>
      <scheme val="minor"/>
    </font>
    <font>
      <sz val="11"/>
      <color theme="1"/>
      <name val="Arial"/>
      <family val="2"/>
    </font>
    <font>
      <b/>
      <sz val="11"/>
      <color theme="1"/>
      <name val="Arial"/>
      <family val="2"/>
    </font>
    <font>
      <sz val="8"/>
      <color theme="1"/>
      <name val="Arial"/>
      <family val="2"/>
    </font>
    <font>
      <b/>
      <i/>
      <sz val="10"/>
      <color rgb="FF000000"/>
      <name val="Arial Narrow"/>
      <family val="2"/>
    </font>
    <font>
      <i/>
      <sz val="10"/>
      <name val="Arial Narrow"/>
      <family val="2"/>
    </font>
    <font>
      <sz val="10"/>
      <color theme="1"/>
      <name val="Arial Narrow"/>
      <family val="2"/>
    </font>
    <font>
      <u/>
      <sz val="11"/>
      <color theme="10"/>
      <name val="Calibri"/>
      <family val="2"/>
      <scheme val="minor"/>
    </font>
    <font>
      <sz val="10"/>
      <name val="Arial"/>
      <family val="2"/>
    </font>
    <font>
      <b/>
      <sz val="11"/>
      <color theme="1"/>
      <name val="Calibri Light"/>
      <family val="2"/>
      <scheme val="major"/>
    </font>
    <font>
      <b/>
      <sz val="16"/>
      <color indexed="8"/>
      <name val="Arial Narrow"/>
      <family val="2"/>
    </font>
    <font>
      <b/>
      <sz val="11"/>
      <color indexed="8"/>
      <name val="Arial Narrow"/>
      <family val="2"/>
    </font>
    <font>
      <sz val="11"/>
      <name val="Arial Narrow"/>
      <family val="2"/>
    </font>
    <font>
      <b/>
      <sz val="11"/>
      <name val="Arial Narrow"/>
      <family val="2"/>
    </font>
    <font>
      <sz val="11"/>
      <color theme="1"/>
      <name val="Arial Narrow"/>
      <family val="2"/>
    </font>
    <font>
      <sz val="12"/>
      <color rgb="FF0070C0"/>
      <name val="Arial Narrow"/>
      <family val="2"/>
    </font>
    <font>
      <sz val="12"/>
      <color theme="1"/>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sz val="12"/>
      <name val="Arial Narrow"/>
      <family val="2"/>
    </font>
    <font>
      <b/>
      <sz val="16"/>
      <color theme="1"/>
      <name val="Arial Narrow"/>
      <family val="2"/>
    </font>
    <font>
      <b/>
      <i/>
      <sz val="10"/>
      <color theme="1"/>
      <name val="Arial Narrow"/>
      <family val="2"/>
    </font>
    <font>
      <b/>
      <sz val="10"/>
      <color theme="1"/>
      <name val="Arial Narrow"/>
      <family val="2"/>
    </font>
    <font>
      <i/>
      <sz val="10"/>
      <color theme="1"/>
      <name val="Arial Narrow"/>
      <family val="2"/>
    </font>
    <font>
      <b/>
      <sz val="12"/>
      <color rgb="FF000000"/>
      <name val="Arial Narrow"/>
      <family val="2"/>
    </font>
    <font>
      <b/>
      <sz val="10"/>
      <color rgb="FF000000"/>
      <name val="Arial Narrow"/>
      <family val="2"/>
    </font>
    <font>
      <i/>
      <sz val="10"/>
      <color rgb="FF000000"/>
      <name val="Arial Narrow"/>
      <family val="2"/>
    </font>
    <font>
      <sz val="11"/>
      <name val="Calibri"/>
      <family val="2"/>
      <scheme val="min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b/>
      <sz val="11"/>
      <color rgb="FF0070C0"/>
      <name val="Arial Narrow"/>
      <family val="2"/>
    </font>
    <font>
      <sz val="9"/>
      <color theme="1"/>
      <name val="Calibri"/>
      <family val="2"/>
      <scheme val="minor"/>
    </font>
    <font>
      <sz val="10"/>
      <name val="Arial Narrow"/>
      <family val="2"/>
    </font>
    <font>
      <b/>
      <i/>
      <sz val="11"/>
      <color theme="1"/>
      <name val="Arial Narrow"/>
      <family val="2"/>
    </font>
    <font>
      <b/>
      <sz val="11"/>
      <color theme="1"/>
      <name val="Arial Narrow"/>
      <family val="2"/>
    </font>
    <font>
      <sz val="11"/>
      <color indexed="8"/>
      <name val="Arial Narrow"/>
      <family val="2"/>
    </font>
    <font>
      <b/>
      <sz val="11"/>
      <color indexed="21"/>
      <name val="Arial Narrow"/>
      <family val="2"/>
    </font>
    <font>
      <b/>
      <sz val="11"/>
      <color rgb="FF00B050"/>
      <name val="Arial Narrow"/>
      <family val="2"/>
    </font>
    <font>
      <sz val="24"/>
      <color theme="1"/>
      <name val="Calibri"/>
      <family val="2"/>
      <scheme val="minor"/>
    </font>
    <font>
      <b/>
      <sz val="14"/>
      <color theme="1"/>
      <name val="Arial Narrow"/>
      <family val="2"/>
    </font>
    <font>
      <sz val="10"/>
      <color rgb="FFFF0000"/>
      <name val="Arial Narrow"/>
      <family val="2"/>
    </font>
    <font>
      <sz val="11"/>
      <color rgb="FF000000"/>
      <name val="Arial Narrow"/>
      <family val="2"/>
    </font>
    <font>
      <sz val="11"/>
      <color theme="0"/>
      <name val="Arial Narrow"/>
      <family val="2"/>
    </font>
    <font>
      <sz val="11"/>
      <color rgb="FFFF0000"/>
      <name val="Arial Narrow"/>
      <family val="2"/>
    </font>
    <font>
      <sz val="10"/>
      <color rgb="FF000000"/>
      <name val="Arial Narrow"/>
      <family val="2"/>
    </font>
    <font>
      <sz val="12"/>
      <color rgb="FF000000"/>
      <name val="Arial Narrow"/>
      <family val="2"/>
    </font>
    <font>
      <sz val="11"/>
      <color rgb="FFFFFFFF"/>
      <name val="Arial Narrow"/>
      <family val="2"/>
    </font>
    <font>
      <b/>
      <sz val="11"/>
      <color theme="1"/>
      <name val="Calibri"/>
      <family val="2"/>
      <scheme val="minor"/>
    </font>
    <font>
      <sz val="11"/>
      <color theme="10"/>
      <name val="Calibri"/>
      <family val="2"/>
      <scheme val="minor"/>
    </font>
    <font>
      <u/>
      <sz val="11"/>
      <color theme="10"/>
      <name val="Arial Narrow"/>
      <family val="2"/>
    </font>
    <font>
      <b/>
      <sz val="11"/>
      <color theme="0"/>
      <name val="Arial"/>
      <family val="2"/>
    </font>
    <font>
      <b/>
      <sz val="11"/>
      <color rgb="FF000000"/>
      <name val="Arial"/>
      <family val="2"/>
    </font>
    <font>
      <b/>
      <sz val="11"/>
      <name val="Arial"/>
      <family val="2"/>
    </font>
    <font>
      <b/>
      <i/>
      <sz val="11"/>
      <color rgb="FF000000"/>
      <name val="Arial Narrow"/>
      <family val="2"/>
    </font>
    <font>
      <b/>
      <i/>
      <sz val="11"/>
      <name val="Arial Narrow"/>
      <family val="2"/>
    </font>
    <font>
      <i/>
      <sz val="11"/>
      <name val="Arial Narrow"/>
      <family val="2"/>
    </font>
    <font>
      <b/>
      <i/>
      <sz val="11"/>
      <color theme="8" tint="-0.249977111117893"/>
      <name val="Arial Narrow"/>
      <family val="2"/>
    </font>
  </fonts>
  <fills count="24">
    <fill>
      <patternFill patternType="none"/>
    </fill>
    <fill>
      <patternFill patternType="gray125"/>
    </fill>
    <fill>
      <patternFill patternType="solid">
        <fgColor theme="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B8CCE4"/>
        <bgColor indexed="64"/>
      </patternFill>
    </fill>
    <fill>
      <patternFill patternType="solid">
        <fgColor rgb="FFB4C6E7"/>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indexed="9"/>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00FF00"/>
        <bgColor indexed="64"/>
      </patternFill>
    </fill>
    <fill>
      <patternFill patternType="solid">
        <fgColor rgb="FFFFFFFF"/>
        <bgColor rgb="FF000000"/>
      </patternFill>
    </fill>
    <fill>
      <patternFill patternType="solid">
        <fgColor rgb="FFC00000"/>
        <bgColor indexed="64"/>
      </patternFill>
    </fill>
    <fill>
      <patternFill patternType="solid">
        <fgColor rgb="FF29FF8A"/>
        <bgColor indexed="64"/>
      </patternFill>
    </fill>
  </fills>
  <borders count="8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rgb="FF44546A"/>
      </left>
      <right/>
      <top/>
      <bottom/>
      <diagonal/>
    </border>
    <border>
      <left style="medium">
        <color rgb="FF44546A"/>
      </left>
      <right/>
      <top style="medium">
        <color indexed="64"/>
      </top>
      <bottom/>
      <diagonal/>
    </border>
    <border>
      <left/>
      <right style="medium">
        <color rgb="FF44546A"/>
      </right>
      <top style="medium">
        <color indexed="64"/>
      </top>
      <bottom/>
      <diagonal/>
    </border>
    <border>
      <left style="medium">
        <color rgb="FF44546A"/>
      </left>
      <right style="medium">
        <color rgb="FF44546A"/>
      </right>
      <top/>
      <bottom/>
      <diagonal/>
    </border>
    <border>
      <left/>
      <right style="medium">
        <color rgb="FF44546A"/>
      </right>
      <top/>
      <bottom/>
      <diagonal/>
    </border>
    <border>
      <left style="double">
        <color theme="8" tint="-0.499984740745262"/>
      </left>
      <right style="medium">
        <color theme="0"/>
      </right>
      <top style="double">
        <color theme="8" tint="-0.499984740745262"/>
      </top>
      <bottom/>
      <diagonal/>
    </border>
    <border>
      <left style="medium">
        <color theme="0"/>
      </left>
      <right style="medium">
        <color theme="0"/>
      </right>
      <top style="double">
        <color theme="8" tint="-0.499984740745262"/>
      </top>
      <bottom/>
      <diagonal/>
    </border>
    <border>
      <left style="medium">
        <color theme="0"/>
      </left>
      <right style="double">
        <color theme="8" tint="-0.499984740745262"/>
      </right>
      <top style="double">
        <color theme="8" tint="-0.499984740745262"/>
      </top>
      <bottom/>
      <diagonal/>
    </border>
    <border>
      <left style="double">
        <color theme="8" tint="-0.499984740745262"/>
      </left>
      <right style="medium">
        <color theme="0"/>
      </right>
      <top/>
      <bottom/>
      <diagonal/>
    </border>
    <border>
      <left style="medium">
        <color theme="0"/>
      </left>
      <right style="medium">
        <color theme="0"/>
      </right>
      <top/>
      <bottom/>
      <diagonal/>
    </border>
    <border>
      <left style="medium">
        <color theme="0"/>
      </left>
      <right style="double">
        <color theme="8" tint="-0.499984740745262"/>
      </right>
      <top/>
      <bottom/>
      <diagonal/>
    </border>
    <border>
      <left style="double">
        <color theme="8" tint="-0.499984740745262"/>
      </left>
      <right style="medium">
        <color theme="0"/>
      </right>
      <top/>
      <bottom style="double">
        <color theme="8" tint="-0.499984740745262"/>
      </bottom>
      <diagonal/>
    </border>
    <border>
      <left style="medium">
        <color theme="0"/>
      </left>
      <right style="medium">
        <color theme="0"/>
      </right>
      <top/>
      <bottom style="double">
        <color theme="8" tint="-0.499984740745262"/>
      </bottom>
      <diagonal/>
    </border>
    <border>
      <left style="medium">
        <color theme="0"/>
      </left>
      <right style="double">
        <color theme="8" tint="-0.499984740745262"/>
      </right>
      <top/>
      <bottom style="double">
        <color theme="8" tint="-0.499984740745262"/>
      </bottom>
      <diagonal/>
    </border>
    <border>
      <left style="medium">
        <color theme="0"/>
      </left>
      <right/>
      <top/>
      <bottom/>
      <diagonal/>
    </border>
    <border>
      <left/>
      <right/>
      <top style="medium">
        <color indexed="64"/>
      </top>
      <bottom style="thin">
        <color indexed="64"/>
      </bottom>
      <diagonal/>
    </border>
    <border>
      <left/>
      <right style="medium">
        <color theme="0"/>
      </right>
      <top/>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dashed">
        <color theme="9" tint="-0.24994659260841701"/>
      </left>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otted">
        <color rgb="FFF79646"/>
      </top>
      <bottom/>
      <diagonal/>
    </border>
    <border>
      <left style="dashed">
        <color theme="9" tint="-0.24994659260841701"/>
      </left>
      <right style="dashed">
        <color theme="9" tint="-0.24994659260841701"/>
      </right>
      <top/>
      <bottom style="dotted">
        <color rgb="FFF79646"/>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right style="dashed">
        <color theme="9" tint="-0.24994659260841701"/>
      </right>
      <top/>
      <bottom style="dashed">
        <color theme="9" tint="-0.24994659260841701"/>
      </bottom>
      <diagonal/>
    </border>
    <border>
      <left/>
      <right style="dashed">
        <color theme="9" tint="-0.24994659260841701"/>
      </right>
      <top/>
      <bottom/>
      <diagonal/>
    </border>
    <border>
      <left style="thin">
        <color indexed="64"/>
      </left>
      <right/>
      <top style="thin">
        <color indexed="64"/>
      </top>
      <bottom style="medium">
        <color indexed="64"/>
      </bottom>
      <diagonal/>
    </border>
    <border>
      <left style="dashed">
        <color theme="9" tint="-0.24994659260841701"/>
      </left>
      <right/>
      <top/>
      <bottom style="dotted">
        <color rgb="FFF79646"/>
      </bottom>
      <diagonal/>
    </border>
    <border>
      <left/>
      <right style="dashed">
        <color theme="9" tint="-0.24994659260841701"/>
      </right>
      <top/>
      <bottom style="dotted">
        <color rgb="FFF79646"/>
      </bottom>
      <diagonal/>
    </border>
  </borders>
  <cellStyleXfs count="6">
    <xf numFmtId="0" fontId="0" fillId="0" borderId="0"/>
    <xf numFmtId="9" fontId="1" fillId="0" borderId="0" applyFont="0" applyFill="0" applyBorder="0" applyAlignment="0" applyProtection="0"/>
    <xf numFmtId="0" fontId="8" fillId="0" borderId="0" applyNumberFormat="0" applyFill="0" applyBorder="0" applyAlignment="0" applyProtection="0"/>
    <xf numFmtId="0" fontId="9" fillId="0" borderId="0"/>
    <xf numFmtId="41" fontId="1" fillId="0" borderId="0" applyFont="0" applyFill="0" applyBorder="0" applyAlignment="0" applyProtection="0"/>
    <xf numFmtId="41" fontId="1" fillId="0" borderId="0" applyFont="0" applyFill="0" applyBorder="0" applyAlignment="0" applyProtection="0"/>
  </cellStyleXfs>
  <cellXfs count="668">
    <xf numFmtId="0" fontId="0" fillId="0" borderId="0" xfId="0"/>
    <xf numFmtId="0" fontId="2" fillId="0" borderId="0" xfId="0" applyFont="1"/>
    <xf numFmtId="0" fontId="3" fillId="4" borderId="5" xfId="0" applyFont="1" applyFill="1" applyBorder="1" applyAlignment="1">
      <alignment horizontal="center" vertical="center"/>
    </xf>
    <xf numFmtId="0" fontId="15" fillId="8" borderId="18" xfId="0" applyFont="1" applyFill="1" applyBorder="1"/>
    <xf numFmtId="9" fontId="15" fillId="5" borderId="18" xfId="1" applyFont="1" applyFill="1" applyBorder="1" applyAlignment="1">
      <alignment horizontal="center" vertical="center"/>
    </xf>
    <xf numFmtId="0" fontId="15" fillId="0" borderId="0" xfId="0" applyFont="1"/>
    <xf numFmtId="0" fontId="25" fillId="6" borderId="24" xfId="0" applyFont="1" applyFill="1" applyBorder="1" applyAlignment="1">
      <alignment horizontal="center" vertical="center" wrapText="1"/>
    </xf>
    <xf numFmtId="9" fontId="7" fillId="5" borderId="17" xfId="1" applyFont="1" applyFill="1" applyBorder="1" applyAlignment="1">
      <alignment horizontal="center" vertical="center"/>
    </xf>
    <xf numFmtId="9" fontId="7" fillId="7" borderId="18" xfId="1" applyFont="1" applyFill="1" applyBorder="1" applyAlignment="1">
      <alignment horizontal="center" vertical="center"/>
    </xf>
    <xf numFmtId="9" fontId="7" fillId="5" borderId="18" xfId="1" applyFont="1" applyFill="1" applyBorder="1" applyAlignment="1">
      <alignment horizontal="center" vertical="center"/>
    </xf>
    <xf numFmtId="0" fontId="25" fillId="6" borderId="18" xfId="0" applyFont="1" applyFill="1" applyBorder="1" applyAlignment="1">
      <alignment horizontal="center" vertical="center" wrapText="1"/>
    </xf>
    <xf numFmtId="0" fontId="6" fillId="0" borderId="18" xfId="0" applyFont="1" applyBorder="1" applyAlignment="1">
      <alignment vertical="center" wrapText="1"/>
    </xf>
    <xf numFmtId="0" fontId="26" fillId="0" borderId="18" xfId="0" applyFont="1" applyBorder="1" applyAlignment="1">
      <alignment horizontal="center" vertical="center" wrapText="1"/>
    </xf>
    <xf numFmtId="1" fontId="7" fillId="7" borderId="18" xfId="1" applyNumberFormat="1" applyFont="1" applyFill="1" applyBorder="1" applyAlignment="1">
      <alignment horizontal="center" vertical="center"/>
    </xf>
    <xf numFmtId="9" fontId="7" fillId="5" borderId="18" xfId="0" applyNumberFormat="1" applyFont="1" applyFill="1" applyBorder="1" applyAlignment="1">
      <alignment horizontal="center" vertical="center"/>
    </xf>
    <xf numFmtId="1" fontId="7" fillId="5" borderId="18" xfId="0" applyNumberFormat="1" applyFont="1" applyFill="1" applyBorder="1" applyAlignment="1">
      <alignment horizontal="center" vertical="center"/>
    </xf>
    <xf numFmtId="0" fontId="26" fillId="0" borderId="18" xfId="0" applyFont="1" applyBorder="1" applyAlignment="1">
      <alignment horizontal="justify" vertical="center" wrapText="1"/>
    </xf>
    <xf numFmtId="1" fontId="7" fillId="5" borderId="17" xfId="1" applyNumberFormat="1" applyFont="1" applyFill="1" applyBorder="1" applyAlignment="1">
      <alignment horizontal="center" vertical="center"/>
    </xf>
    <xf numFmtId="1" fontId="7" fillId="5" borderId="18" xfId="1" applyNumberFormat="1" applyFont="1" applyFill="1" applyBorder="1" applyAlignment="1">
      <alignment horizontal="center" vertical="center"/>
    </xf>
    <xf numFmtId="0" fontId="26" fillId="5" borderId="18" xfId="0" applyFont="1" applyFill="1" applyBorder="1" applyAlignment="1">
      <alignment horizontal="center" vertical="center" wrapText="1"/>
    </xf>
    <xf numFmtId="1" fontId="7" fillId="5" borderId="21" xfId="1" applyNumberFormat="1" applyFont="1" applyFill="1" applyBorder="1" applyAlignment="1">
      <alignment horizontal="center" vertical="center"/>
    </xf>
    <xf numFmtId="1" fontId="7" fillId="7" borderId="22" xfId="1" applyNumberFormat="1" applyFont="1" applyFill="1" applyBorder="1" applyAlignment="1">
      <alignment horizontal="center" vertical="center"/>
    </xf>
    <xf numFmtId="1" fontId="7" fillId="5" borderId="22" xfId="0" applyNumberFormat="1" applyFont="1" applyFill="1" applyBorder="1" applyAlignment="1">
      <alignment horizontal="center" vertical="center"/>
    </xf>
    <xf numFmtId="1" fontId="7" fillId="5" borderId="22" xfId="1" applyNumberFormat="1" applyFont="1" applyFill="1" applyBorder="1" applyAlignment="1">
      <alignment horizontal="center" vertical="center"/>
    </xf>
    <xf numFmtId="0" fontId="25" fillId="6" borderId="25" xfId="0" applyFont="1" applyFill="1" applyBorder="1" applyAlignment="1">
      <alignment horizontal="center" vertical="center" wrapText="1"/>
    </xf>
    <xf numFmtId="0" fontId="25" fillId="5" borderId="18" xfId="0" applyFont="1" applyFill="1" applyBorder="1" applyAlignment="1">
      <alignment horizontal="center" vertical="center" wrapText="1"/>
    </xf>
    <xf numFmtId="0" fontId="6" fillId="5" borderId="18" xfId="0" applyFont="1" applyFill="1" applyBorder="1" applyAlignment="1">
      <alignment vertical="center" wrapText="1"/>
    </xf>
    <xf numFmtId="9" fontId="26" fillId="5" borderId="18" xfId="0" applyNumberFormat="1" applyFont="1" applyFill="1" applyBorder="1" applyAlignment="1">
      <alignment horizontal="center" vertical="center" wrapText="1"/>
    </xf>
    <xf numFmtId="0" fontId="25" fillId="5" borderId="22" xfId="0" applyFont="1" applyFill="1" applyBorder="1" applyAlignment="1">
      <alignment horizontal="center" vertical="center" wrapText="1"/>
    </xf>
    <xf numFmtId="0" fontId="25" fillId="5" borderId="24" xfId="0" applyFont="1" applyFill="1" applyBorder="1" applyAlignment="1">
      <alignment horizontal="center" vertical="center" wrapText="1"/>
    </xf>
    <xf numFmtId="0" fontId="7" fillId="5" borderId="39" xfId="0" applyFont="1" applyFill="1" applyBorder="1" applyAlignment="1">
      <alignment horizontal="center" vertical="center"/>
    </xf>
    <xf numFmtId="0" fontId="7" fillId="7" borderId="36" xfId="0" applyFont="1" applyFill="1" applyBorder="1" applyAlignment="1">
      <alignment horizontal="center" vertical="center"/>
    </xf>
    <xf numFmtId="0" fontId="7" fillId="5" borderId="36" xfId="0" applyFont="1" applyFill="1" applyBorder="1" applyAlignment="1">
      <alignment horizontal="center" vertical="center"/>
    </xf>
    <xf numFmtId="0" fontId="26" fillId="5" borderId="18" xfId="0" applyFont="1" applyFill="1" applyBorder="1" applyAlignment="1">
      <alignment vertical="center" wrapText="1"/>
    </xf>
    <xf numFmtId="0" fontId="7" fillId="5" borderId="17" xfId="0" applyFont="1" applyFill="1" applyBorder="1" applyAlignment="1">
      <alignment horizontal="center" vertical="center"/>
    </xf>
    <xf numFmtId="0" fontId="7" fillId="7" borderId="18" xfId="0" applyFont="1" applyFill="1" applyBorder="1" applyAlignment="1">
      <alignment horizontal="center" vertical="center"/>
    </xf>
    <xf numFmtId="0" fontId="7" fillId="5" borderId="18" xfId="0" applyFont="1" applyFill="1" applyBorder="1" applyAlignment="1">
      <alignment horizontal="center" vertical="center"/>
    </xf>
    <xf numFmtId="0" fontId="26" fillId="5" borderId="18" xfId="0" applyFont="1" applyFill="1" applyBorder="1" applyAlignment="1">
      <alignment horizontal="justify" vertical="center" wrapText="1"/>
    </xf>
    <xf numFmtId="0" fontId="26" fillId="0" borderId="18" xfId="0" applyFont="1" applyBorder="1" applyAlignment="1">
      <alignment vertical="center" wrapText="1"/>
    </xf>
    <xf numFmtId="0" fontId="7" fillId="0" borderId="17" xfId="0" applyFont="1" applyBorder="1" applyAlignment="1">
      <alignment horizontal="center" vertical="center"/>
    </xf>
    <xf numFmtId="0" fontId="25" fillId="5" borderId="25" xfId="0" applyFont="1" applyFill="1" applyBorder="1" applyAlignment="1">
      <alignment horizontal="center" vertical="center" wrapText="1"/>
    </xf>
    <xf numFmtId="0" fontId="24" fillId="4" borderId="22" xfId="0" applyFont="1" applyFill="1" applyBorder="1" applyAlignment="1">
      <alignment horizontal="center" vertical="center"/>
    </xf>
    <xf numFmtId="0" fontId="24" fillId="4" borderId="22" xfId="0" applyFont="1" applyFill="1" applyBorder="1" applyAlignment="1">
      <alignment horizontal="center" vertical="center" wrapText="1"/>
    </xf>
    <xf numFmtId="0" fontId="13" fillId="8" borderId="18" xfId="0" applyFont="1" applyFill="1" applyBorder="1"/>
    <xf numFmtId="0" fontId="15" fillId="5" borderId="17" xfId="0" applyFont="1" applyFill="1" applyBorder="1" applyAlignment="1">
      <alignment horizontal="center" vertical="center"/>
    </xf>
    <xf numFmtId="0" fontId="15" fillId="7" borderId="18" xfId="0" applyFont="1" applyFill="1" applyBorder="1" applyAlignment="1">
      <alignment horizontal="center" vertical="center"/>
    </xf>
    <xf numFmtId="0" fontId="13" fillId="5" borderId="18" xfId="0" applyFont="1" applyFill="1" applyBorder="1" applyAlignment="1">
      <alignment horizontal="center" vertical="center"/>
    </xf>
    <xf numFmtId="0" fontId="13" fillId="7" borderId="18" xfId="0" applyFont="1" applyFill="1" applyBorder="1" applyAlignment="1">
      <alignment horizontal="center" vertical="center"/>
    </xf>
    <xf numFmtId="0" fontId="15" fillId="5" borderId="18" xfId="0" applyFont="1" applyFill="1" applyBorder="1" applyAlignment="1">
      <alignment horizontal="center" vertical="center"/>
    </xf>
    <xf numFmtId="1" fontId="15" fillId="7" borderId="18" xfId="1" applyNumberFormat="1" applyFont="1" applyFill="1" applyBorder="1" applyAlignment="1">
      <alignment horizontal="center" vertical="center"/>
    </xf>
    <xf numFmtId="9" fontId="13" fillId="5" borderId="18" xfId="1" applyFont="1" applyFill="1" applyBorder="1" applyAlignment="1">
      <alignment horizontal="center" vertical="center"/>
    </xf>
    <xf numFmtId="9" fontId="13" fillId="7" borderId="18" xfId="1" applyFont="1" applyFill="1" applyBorder="1" applyAlignment="1">
      <alignment horizontal="center" vertical="center"/>
    </xf>
    <xf numFmtId="1" fontId="13" fillId="7" borderId="18" xfId="0" applyNumberFormat="1" applyFont="1" applyFill="1" applyBorder="1" applyAlignment="1">
      <alignment horizontal="center" vertical="center"/>
    </xf>
    <xf numFmtId="9" fontId="15" fillId="7" borderId="18" xfId="1" applyFont="1" applyFill="1" applyBorder="1" applyAlignment="1">
      <alignment horizontal="center" vertical="center"/>
    </xf>
    <xf numFmtId="9" fontId="13" fillId="7" borderId="18" xfId="0" applyNumberFormat="1" applyFont="1" applyFill="1" applyBorder="1" applyAlignment="1">
      <alignment horizontal="center" vertical="center"/>
    </xf>
    <xf numFmtId="0" fontId="15" fillId="0" borderId="18" xfId="0" applyFont="1" applyBorder="1" applyAlignment="1">
      <alignment vertical="center" wrapText="1"/>
    </xf>
    <xf numFmtId="0" fontId="13" fillId="0" borderId="0" xfId="0" applyFont="1"/>
    <xf numFmtId="14" fontId="26" fillId="5" borderId="18" xfId="0" applyNumberFormat="1" applyFont="1" applyFill="1" applyBorder="1" applyAlignment="1">
      <alignment horizontal="center" vertical="center" wrapText="1"/>
    </xf>
    <xf numFmtId="0" fontId="24" fillId="6" borderId="18" xfId="0" applyFont="1" applyFill="1" applyBorder="1" applyAlignment="1">
      <alignment horizontal="center" vertical="center"/>
    </xf>
    <xf numFmtId="0" fontId="24" fillId="6" borderId="24" xfId="0" applyFont="1" applyFill="1" applyBorder="1" applyAlignment="1">
      <alignment horizontal="center" vertical="center"/>
    </xf>
    <xf numFmtId="0" fontId="26" fillId="5" borderId="24" xfId="0" applyFont="1" applyFill="1" applyBorder="1" applyAlignment="1">
      <alignment horizontal="justify" vertical="center" wrapText="1"/>
    </xf>
    <xf numFmtId="0" fontId="26" fillId="5" borderId="24" xfId="0" applyFont="1" applyFill="1" applyBorder="1" applyAlignment="1">
      <alignment vertical="center" wrapText="1"/>
    </xf>
    <xf numFmtId="0" fontId="26" fillId="5" borderId="25" xfId="0" applyFont="1" applyFill="1" applyBorder="1" applyAlignment="1">
      <alignment horizontal="justify" vertical="center" wrapText="1"/>
    </xf>
    <xf numFmtId="0" fontId="26" fillId="5" borderId="25" xfId="0" applyFont="1" applyFill="1" applyBorder="1" applyAlignment="1">
      <alignment vertical="center" wrapText="1"/>
    </xf>
    <xf numFmtId="0" fontId="0" fillId="5" borderId="0" xfId="0" applyFill="1"/>
    <xf numFmtId="0" fontId="5" fillId="11" borderId="41" xfId="0" applyFont="1" applyFill="1" applyBorder="1" applyAlignment="1">
      <alignment horizontal="center" vertical="center"/>
    </xf>
    <xf numFmtId="0" fontId="5" fillId="11" borderId="0" xfId="0" applyFont="1" applyFill="1" applyAlignment="1">
      <alignment horizontal="center" vertical="center" wrapText="1"/>
    </xf>
    <xf numFmtId="0" fontId="5" fillId="11" borderId="44" xfId="0" applyFont="1" applyFill="1" applyBorder="1" applyAlignment="1">
      <alignment horizontal="center" vertical="center" wrapText="1"/>
    </xf>
    <xf numFmtId="0" fontId="5" fillId="11" borderId="45" xfId="0" applyFont="1" applyFill="1" applyBorder="1" applyAlignment="1">
      <alignment horizontal="center" vertical="center"/>
    </xf>
    <xf numFmtId="0" fontId="28" fillId="5" borderId="18" xfId="0" applyFont="1" applyFill="1" applyBorder="1" applyAlignment="1">
      <alignment horizontal="center" vertical="center" wrapText="1"/>
    </xf>
    <xf numFmtId="0" fontId="29" fillId="5" borderId="18" xfId="0" applyFont="1" applyFill="1" applyBorder="1" applyAlignment="1">
      <alignment horizontal="left" vertical="center" wrapText="1"/>
    </xf>
    <xf numFmtId="0" fontId="29" fillId="5" borderId="22" xfId="0" applyFont="1" applyFill="1" applyBorder="1" applyAlignment="1">
      <alignment horizontal="left" vertical="center" wrapText="1"/>
    </xf>
    <xf numFmtId="0" fontId="29" fillId="5" borderId="18" xfId="0" applyFont="1" applyFill="1" applyBorder="1" applyAlignment="1">
      <alignment horizontal="center" vertical="center" wrapText="1"/>
    </xf>
    <xf numFmtId="14" fontId="26" fillId="5" borderId="18" xfId="0" applyNumberFormat="1" applyFont="1" applyFill="1" applyBorder="1" applyAlignment="1">
      <alignment horizontal="center" vertical="center"/>
    </xf>
    <xf numFmtId="0" fontId="5" fillId="11" borderId="18" xfId="0" applyFont="1" applyFill="1" applyBorder="1" applyAlignment="1">
      <alignment vertical="center" wrapText="1"/>
    </xf>
    <xf numFmtId="0" fontId="29" fillId="5" borderId="18" xfId="0" applyFont="1" applyFill="1" applyBorder="1" applyAlignment="1">
      <alignment horizontal="center" vertical="center"/>
    </xf>
    <xf numFmtId="0" fontId="24" fillId="0" borderId="18" xfId="0" applyFont="1" applyBorder="1" applyAlignment="1">
      <alignment horizontal="center" vertical="center" wrapText="1"/>
    </xf>
    <xf numFmtId="0" fontId="24" fillId="0" borderId="31" xfId="0" applyFont="1" applyBorder="1" applyAlignment="1">
      <alignment horizontal="center" vertical="center" wrapText="1"/>
    </xf>
    <xf numFmtId="1" fontId="26" fillId="0" borderId="18" xfId="0" applyNumberFormat="1" applyFont="1" applyBorder="1" applyAlignment="1">
      <alignment horizontal="center" vertical="center"/>
    </xf>
    <xf numFmtId="0" fontId="26" fillId="0" borderId="18" xfId="0" applyFont="1" applyBorder="1" applyAlignment="1">
      <alignment horizontal="left" vertical="center" wrapText="1"/>
    </xf>
    <xf numFmtId="14" fontId="26" fillId="0" borderId="31" xfId="0" applyNumberFormat="1" applyFont="1" applyBorder="1" applyAlignment="1">
      <alignment horizontal="center" vertical="center"/>
    </xf>
    <xf numFmtId="9" fontId="7" fillId="7" borderId="36" xfId="1" applyFont="1" applyFill="1" applyBorder="1" applyAlignment="1">
      <alignment horizontal="center" vertical="center"/>
    </xf>
    <xf numFmtId="9" fontId="7" fillId="5" borderId="36" xfId="1" applyFont="1" applyFill="1" applyBorder="1" applyAlignment="1">
      <alignment horizontal="center" vertical="center"/>
    </xf>
    <xf numFmtId="1" fontId="7" fillId="5" borderId="36" xfId="1" applyNumberFormat="1" applyFont="1" applyFill="1" applyBorder="1" applyAlignment="1">
      <alignment horizontal="center" vertical="center"/>
    </xf>
    <xf numFmtId="1" fontId="26" fillId="0" borderId="18" xfId="0" applyNumberFormat="1" applyFont="1" applyBorder="1" applyAlignment="1">
      <alignment horizontal="center" vertical="center" wrapText="1"/>
    </xf>
    <xf numFmtId="14" fontId="26" fillId="5" borderId="31" xfId="0" applyNumberFormat="1" applyFont="1" applyFill="1" applyBorder="1" applyAlignment="1">
      <alignment horizontal="center" vertical="center" wrapText="1"/>
    </xf>
    <xf numFmtId="0" fontId="25" fillId="0" borderId="18" xfId="0" applyFont="1" applyBorder="1" applyAlignment="1">
      <alignment horizontal="center" vertical="center" wrapText="1"/>
    </xf>
    <xf numFmtId="14" fontId="26" fillId="0" borderId="31" xfId="0" applyNumberFormat="1" applyFont="1" applyBorder="1" applyAlignment="1">
      <alignment horizontal="center" vertical="center" wrapText="1"/>
    </xf>
    <xf numFmtId="0" fontId="26" fillId="5" borderId="18" xfId="0" applyFont="1" applyFill="1" applyBorder="1" applyAlignment="1">
      <alignment horizontal="left" vertical="center" wrapText="1"/>
    </xf>
    <xf numFmtId="1" fontId="6" fillId="5" borderId="18" xfId="0" applyNumberFormat="1" applyFont="1" applyFill="1" applyBorder="1" applyAlignment="1">
      <alignment horizontal="center" vertical="center" wrapText="1"/>
    </xf>
    <xf numFmtId="0" fontId="26" fillId="5" borderId="31" xfId="0" applyFont="1" applyFill="1" applyBorder="1" applyAlignment="1">
      <alignment horizontal="center" vertical="center" wrapText="1"/>
    </xf>
    <xf numFmtId="0" fontId="30" fillId="0" borderId="0" xfId="0" applyFont="1"/>
    <xf numFmtId="0" fontId="0" fillId="0" borderId="46" xfId="0" applyBorder="1"/>
    <xf numFmtId="0" fontId="0" fillId="0" borderId="47" xfId="0" applyBorder="1"/>
    <xf numFmtId="0" fontId="31" fillId="0" borderId="47" xfId="0" applyFont="1" applyBorder="1"/>
    <xf numFmtId="41" fontId="31" fillId="0" borderId="47" xfId="4" applyFont="1" applyFill="1" applyBorder="1"/>
    <xf numFmtId="41" fontId="31" fillId="0" borderId="48" xfId="4" applyFont="1" applyFill="1" applyBorder="1"/>
    <xf numFmtId="0" fontId="0" fillId="0" borderId="49" xfId="0" applyBorder="1"/>
    <xf numFmtId="0" fontId="0" fillId="0" borderId="50" xfId="0" applyBorder="1"/>
    <xf numFmtId="0" fontId="31" fillId="0" borderId="50" xfId="0" applyFont="1" applyBorder="1"/>
    <xf numFmtId="41" fontId="31" fillId="0" borderId="50" xfId="4" applyFont="1" applyFill="1" applyBorder="1"/>
    <xf numFmtId="41" fontId="31" fillId="0" borderId="51" xfId="4" applyFont="1" applyFill="1" applyBorder="1"/>
    <xf numFmtId="41" fontId="33" fillId="0" borderId="50" xfId="4" applyFont="1" applyFill="1" applyBorder="1" applyAlignment="1">
      <alignment horizontal="center" vertical="center"/>
    </xf>
    <xf numFmtId="41" fontId="0" fillId="0" borderId="50" xfId="4" applyFont="1" applyFill="1" applyBorder="1" applyAlignment="1" applyProtection="1">
      <alignment wrapText="1"/>
      <protection hidden="1"/>
    </xf>
    <xf numFmtId="41" fontId="0" fillId="0" borderId="50" xfId="4" applyFont="1" applyFill="1" applyBorder="1" applyProtection="1">
      <protection hidden="1"/>
    </xf>
    <xf numFmtId="41" fontId="0" fillId="0" borderId="51" xfId="4" applyFont="1" applyFill="1" applyBorder="1" applyProtection="1">
      <protection hidden="1"/>
    </xf>
    <xf numFmtId="41" fontId="0" fillId="0" borderId="50" xfId="4" applyFont="1" applyFill="1" applyBorder="1"/>
    <xf numFmtId="0" fontId="0" fillId="0" borderId="0" xfId="0" applyAlignment="1">
      <alignment wrapText="1"/>
    </xf>
    <xf numFmtId="0" fontId="0" fillId="0" borderId="51" xfId="0" applyBorder="1"/>
    <xf numFmtId="0" fontId="0" fillId="0" borderId="52" xfId="0" applyBorder="1"/>
    <xf numFmtId="0" fontId="0" fillId="0" borderId="53" xfId="0" applyBorder="1"/>
    <xf numFmtId="0" fontId="0" fillId="0" borderId="54" xfId="0" applyBorder="1"/>
    <xf numFmtId="0" fontId="36" fillId="0" borderId="55" xfId="0" applyFont="1" applyBorder="1"/>
    <xf numFmtId="0" fontId="36" fillId="0" borderId="0" xfId="0" applyFont="1"/>
    <xf numFmtId="0" fontId="37" fillId="5" borderId="18" xfId="0" applyFont="1" applyFill="1" applyBorder="1" applyAlignment="1" applyProtection="1">
      <alignment horizontal="left" vertical="center" wrapText="1"/>
      <protection hidden="1"/>
    </xf>
    <xf numFmtId="0" fontId="15" fillId="5" borderId="0" xfId="3" applyFont="1" applyFill="1"/>
    <xf numFmtId="0" fontId="13" fillId="5" borderId="0" xfId="3" applyFont="1" applyFill="1"/>
    <xf numFmtId="0" fontId="13" fillId="5" borderId="11" xfId="3" applyFont="1" applyFill="1" applyBorder="1"/>
    <xf numFmtId="0" fontId="12" fillId="5" borderId="0" xfId="3" applyFont="1" applyFill="1" applyAlignment="1">
      <alignment vertical="center" wrapText="1"/>
    </xf>
    <xf numFmtId="0" fontId="40" fillId="5" borderId="11" xfId="3" applyFont="1" applyFill="1" applyBorder="1" applyAlignment="1">
      <alignment horizontal="justify" vertical="top" wrapText="1"/>
    </xf>
    <xf numFmtId="0" fontId="41" fillId="5" borderId="0" xfId="3" applyFont="1" applyFill="1" applyAlignment="1">
      <alignment horizontal="center" vertical="center" wrapText="1"/>
    </xf>
    <xf numFmtId="0" fontId="12" fillId="5" borderId="0" xfId="3" applyFont="1" applyFill="1" applyAlignment="1">
      <alignment horizontal="right" vertical="center" wrapText="1"/>
    </xf>
    <xf numFmtId="0" fontId="12" fillId="5" borderId="18" xfId="3" applyFont="1" applyFill="1" applyBorder="1" applyAlignment="1">
      <alignment horizontal="center" vertical="center" wrapText="1"/>
    </xf>
    <xf numFmtId="0" fontId="13" fillId="5" borderId="14" xfId="3" applyFont="1" applyFill="1" applyBorder="1"/>
    <xf numFmtId="0" fontId="12" fillId="5" borderId="11" xfId="3" applyFont="1" applyFill="1" applyBorder="1" applyAlignment="1">
      <alignment horizontal="justify" vertical="top" wrapText="1"/>
    </xf>
    <xf numFmtId="0" fontId="12" fillId="5" borderId="0" xfId="3" applyFont="1" applyFill="1" applyAlignment="1">
      <alignment horizontal="left" vertical="center" wrapText="1"/>
    </xf>
    <xf numFmtId="0" fontId="12" fillId="5" borderId="0" xfId="3" applyFont="1" applyFill="1" applyAlignment="1">
      <alignment horizontal="center" vertical="center" wrapText="1"/>
    </xf>
    <xf numFmtId="0" fontId="14" fillId="5" borderId="18" xfId="3" applyFont="1" applyFill="1" applyBorder="1" applyAlignment="1">
      <alignment horizontal="center" vertical="center" wrapText="1"/>
    </xf>
    <xf numFmtId="0" fontId="12" fillId="5" borderId="11" xfId="3" applyFont="1" applyFill="1" applyBorder="1" applyAlignment="1">
      <alignment horizontal="left" vertical="center" wrapText="1"/>
    </xf>
    <xf numFmtId="0" fontId="12" fillId="5" borderId="0" xfId="3" applyFont="1" applyFill="1" applyAlignment="1">
      <alignment horizontal="left" vertical="top" wrapText="1"/>
    </xf>
    <xf numFmtId="0" fontId="16" fillId="5" borderId="35" xfId="3" applyFont="1" applyFill="1" applyBorder="1" applyAlignment="1" applyProtection="1">
      <alignment horizontal="center" vertical="center" wrapText="1"/>
      <protection locked="0"/>
    </xf>
    <xf numFmtId="0" fontId="15" fillId="5" borderId="0" xfId="3" applyFont="1" applyFill="1" applyAlignment="1">
      <alignment horizontal="justify" vertical="top" wrapText="1"/>
    </xf>
    <xf numFmtId="0" fontId="39" fillId="5" borderId="0" xfId="3" applyFont="1" applyFill="1" applyAlignment="1">
      <alignment horizontal="justify" vertical="top" wrapText="1"/>
    </xf>
    <xf numFmtId="0" fontId="39" fillId="5" borderId="0" xfId="3" applyFont="1" applyFill="1" applyAlignment="1">
      <alignment vertical="top" wrapText="1"/>
    </xf>
    <xf numFmtId="0" fontId="39" fillId="5" borderId="14" xfId="3" applyFont="1" applyFill="1" applyBorder="1" applyAlignment="1">
      <alignment vertical="top" wrapText="1"/>
    </xf>
    <xf numFmtId="0" fontId="39" fillId="5" borderId="0" xfId="3" applyFont="1" applyFill="1" applyAlignment="1">
      <alignment horizontal="left" vertical="center" wrapText="1"/>
    </xf>
    <xf numFmtId="0" fontId="15" fillId="5" borderId="0" xfId="3" applyFont="1" applyFill="1" applyAlignment="1" applyProtection="1">
      <alignment horizontal="center" vertical="top" wrapText="1"/>
      <protection locked="0"/>
    </xf>
    <xf numFmtId="0" fontId="42" fillId="5" borderId="0" xfId="3" applyFont="1" applyFill="1" applyAlignment="1">
      <alignment vertical="center" wrapText="1"/>
    </xf>
    <xf numFmtId="0" fontId="40" fillId="5" borderId="0" xfId="3" applyFont="1" applyFill="1" applyAlignment="1">
      <alignment vertical="top" wrapText="1"/>
    </xf>
    <xf numFmtId="0" fontId="12" fillId="5" borderId="0" xfId="3" applyFont="1" applyFill="1" applyAlignment="1">
      <alignment horizontal="right" vertical="top" wrapText="1"/>
    </xf>
    <xf numFmtId="0" fontId="12" fillId="5" borderId="14" xfId="3" applyFont="1" applyFill="1" applyBorder="1" applyAlignment="1">
      <alignment horizontal="right" vertical="top" wrapText="1"/>
    </xf>
    <xf numFmtId="0" fontId="12" fillId="5" borderId="11" xfId="3" applyFont="1" applyFill="1" applyBorder="1" applyAlignment="1">
      <alignment vertical="center" wrapText="1"/>
    </xf>
    <xf numFmtId="0" fontId="40" fillId="5" borderId="0" xfId="3" applyFont="1" applyFill="1" applyAlignment="1" applyProtection="1">
      <alignment horizontal="center" vertical="top" wrapText="1"/>
      <protection locked="0"/>
    </xf>
    <xf numFmtId="0" fontId="14" fillId="5" borderId="28" xfId="3" applyFont="1" applyFill="1" applyBorder="1" applyAlignment="1">
      <alignment horizontal="left"/>
    </xf>
    <xf numFmtId="0" fontId="14" fillId="5" borderId="29" xfId="3" applyFont="1" applyFill="1" applyBorder="1" applyAlignment="1">
      <alignment horizontal="left"/>
    </xf>
    <xf numFmtId="0" fontId="12" fillId="5" borderId="29" xfId="3" applyFont="1" applyFill="1" applyBorder="1" applyAlignment="1">
      <alignment horizontal="left" vertical="top" wrapText="1"/>
    </xf>
    <xf numFmtId="0" fontId="13" fillId="5" borderId="29" xfId="3" applyFont="1" applyFill="1" applyBorder="1"/>
    <xf numFmtId="0" fontId="13" fillId="5" borderId="30" xfId="3" applyFont="1" applyFill="1" applyBorder="1"/>
    <xf numFmtId="0" fontId="14" fillId="5" borderId="0" xfId="3" applyFont="1" applyFill="1" applyAlignment="1">
      <alignment horizontal="left" vertical="center" wrapText="1"/>
    </xf>
    <xf numFmtId="0" fontId="40" fillId="5" borderId="0" xfId="3" applyFont="1" applyFill="1" applyAlignment="1">
      <alignment horizontal="justify" vertical="top" wrapText="1"/>
    </xf>
    <xf numFmtId="0" fontId="40" fillId="5" borderId="0" xfId="3" applyFont="1" applyFill="1" applyAlignment="1">
      <alignment horizontal="left" vertical="top" wrapText="1"/>
    </xf>
    <xf numFmtId="0" fontId="40" fillId="5" borderId="0" xfId="3" applyFont="1" applyFill="1" applyAlignment="1">
      <alignment horizontal="center" vertical="top" wrapText="1"/>
    </xf>
    <xf numFmtId="0" fontId="40" fillId="5" borderId="14" xfId="3" applyFont="1" applyFill="1" applyBorder="1" applyAlignment="1">
      <alignment horizontal="center" vertical="top" wrapText="1"/>
    </xf>
    <xf numFmtId="0" fontId="14" fillId="5" borderId="0" xfId="3" applyFont="1" applyFill="1"/>
    <xf numFmtId="14" fontId="13" fillId="5" borderId="0" xfId="3" applyNumberFormat="1" applyFont="1" applyFill="1" applyAlignment="1">
      <alignment horizontal="left"/>
    </xf>
    <xf numFmtId="0" fontId="13" fillId="5" borderId="28" xfId="3" applyFont="1" applyFill="1" applyBorder="1"/>
    <xf numFmtId="0" fontId="14" fillId="3" borderId="22" xfId="3" applyFont="1" applyFill="1" applyBorder="1" applyAlignment="1">
      <alignment horizontal="center" vertical="center" wrapText="1"/>
    </xf>
    <xf numFmtId="0" fontId="14" fillId="3" borderId="34" xfId="3" applyFont="1" applyFill="1" applyBorder="1" applyAlignment="1">
      <alignment horizontal="center" vertical="center" wrapText="1"/>
    </xf>
    <xf numFmtId="0" fontId="15" fillId="3" borderId="22" xfId="0" applyFont="1" applyFill="1" applyBorder="1"/>
    <xf numFmtId="0" fontId="13" fillId="5" borderId="6" xfId="3" applyFont="1" applyFill="1" applyBorder="1"/>
    <xf numFmtId="0" fontId="12" fillId="5" borderId="27" xfId="3" applyFont="1" applyFill="1" applyBorder="1" applyAlignment="1">
      <alignment vertical="center" wrapText="1"/>
    </xf>
    <xf numFmtId="0" fontId="14" fillId="5" borderId="27" xfId="3" applyFont="1" applyFill="1" applyBorder="1" applyAlignment="1">
      <alignment horizontal="center" vertical="center" wrapText="1"/>
    </xf>
    <xf numFmtId="0" fontId="13" fillId="5" borderId="27" xfId="3" applyFont="1" applyFill="1" applyBorder="1"/>
    <xf numFmtId="0" fontId="13" fillId="5" borderId="13" xfId="3" applyFont="1" applyFill="1" applyBorder="1"/>
    <xf numFmtId="0" fontId="12" fillId="5" borderId="29" xfId="3" applyFont="1" applyFill="1" applyBorder="1" applyAlignment="1">
      <alignment horizontal="center" vertical="top" wrapText="1"/>
    </xf>
    <xf numFmtId="0" fontId="12" fillId="5" borderId="29" xfId="3" applyFont="1" applyFill="1" applyBorder="1" applyAlignment="1">
      <alignment horizontal="justify" vertical="top" wrapText="1"/>
    </xf>
    <xf numFmtId="1" fontId="13" fillId="5" borderId="18" xfId="1" applyNumberFormat="1" applyFont="1" applyFill="1" applyBorder="1" applyAlignment="1">
      <alignment horizontal="center" vertical="center"/>
    </xf>
    <xf numFmtId="1" fontId="13" fillId="7" borderId="18" xfId="1" applyNumberFormat="1" applyFont="1" applyFill="1" applyBorder="1" applyAlignment="1">
      <alignment horizontal="center" vertical="center"/>
    </xf>
    <xf numFmtId="1" fontId="15" fillId="5" borderId="18" xfId="0" applyNumberFormat="1" applyFont="1" applyFill="1" applyBorder="1" applyAlignment="1">
      <alignment horizontal="center" vertical="center"/>
    </xf>
    <xf numFmtId="0" fontId="17" fillId="13" borderId="18" xfId="3" applyFont="1" applyFill="1" applyBorder="1" applyAlignment="1" applyProtection="1">
      <alignment horizontal="center" vertical="center" wrapText="1"/>
      <protection locked="0"/>
    </xf>
    <xf numFmtId="9" fontId="15" fillId="3" borderId="18" xfId="1" applyFont="1" applyFill="1" applyBorder="1" applyAlignment="1">
      <alignment horizontal="center" vertical="center"/>
    </xf>
    <xf numFmtId="0" fontId="15" fillId="0" borderId="0" xfId="0" applyFont="1" applyAlignment="1">
      <alignment horizontal="center" vertical="center"/>
    </xf>
    <xf numFmtId="0" fontId="15" fillId="0" borderId="0" xfId="0" applyFont="1" applyAlignment="1">
      <alignment horizontal="center"/>
    </xf>
    <xf numFmtId="0" fontId="15" fillId="0" borderId="0" xfId="0" applyFont="1" applyAlignment="1">
      <alignment horizontal="left" vertical="center"/>
    </xf>
    <xf numFmtId="0" fontId="44" fillId="0" borderId="0" xfId="0" applyFont="1" applyAlignment="1">
      <alignment horizontal="left" vertical="center"/>
    </xf>
    <xf numFmtId="0" fontId="15" fillId="5" borderId="58" xfId="0" applyFont="1" applyFill="1" applyBorder="1" applyAlignment="1">
      <alignment horizontal="left" vertical="center"/>
    </xf>
    <xf numFmtId="0" fontId="15" fillId="5" borderId="59" xfId="0" applyFont="1" applyFill="1" applyBorder="1" applyAlignment="1">
      <alignment horizontal="center" vertical="center"/>
    </xf>
    <xf numFmtId="0" fontId="15" fillId="5" borderId="59" xfId="0" applyFont="1" applyFill="1" applyBorder="1"/>
    <xf numFmtId="0" fontId="15" fillId="5" borderId="59" xfId="0" applyFont="1" applyFill="1" applyBorder="1" applyAlignment="1">
      <alignment horizontal="center"/>
    </xf>
    <xf numFmtId="0" fontId="15" fillId="5" borderId="60" xfId="0" applyFont="1" applyFill="1" applyBorder="1"/>
    <xf numFmtId="0" fontId="15" fillId="5" borderId="0" xfId="0" applyFont="1" applyFill="1"/>
    <xf numFmtId="0" fontId="39" fillId="14" borderId="64" xfId="0" applyFont="1" applyFill="1" applyBorder="1" applyAlignment="1">
      <alignment horizontal="center" vertical="center" textRotation="90"/>
    </xf>
    <xf numFmtId="0" fontId="39" fillId="14" borderId="0" xfId="0" applyFont="1" applyFill="1" applyAlignment="1">
      <alignment horizontal="center" vertical="center"/>
    </xf>
    <xf numFmtId="0" fontId="46" fillId="5" borderId="69" xfId="0" applyFont="1" applyFill="1" applyBorder="1" applyAlignment="1">
      <alignment horizontal="center" vertical="center" wrapText="1" readingOrder="1"/>
    </xf>
    <xf numFmtId="9" fontId="15" fillId="5" borderId="64" xfId="1" applyFont="1" applyFill="1" applyBorder="1" applyAlignment="1">
      <alignment horizontal="center" vertical="center" wrapText="1"/>
    </xf>
    <xf numFmtId="0" fontId="22" fillId="5" borderId="70" xfId="0" applyFont="1" applyFill="1" applyBorder="1" applyAlignment="1">
      <alignment horizontal="center" vertical="center" wrapText="1" readingOrder="1"/>
    </xf>
    <xf numFmtId="0" fontId="15" fillId="0" borderId="64" xfId="0" applyFont="1" applyBorder="1" applyAlignment="1">
      <alignment horizontal="center" vertical="center"/>
    </xf>
    <xf numFmtId="0" fontId="7" fillId="0" borderId="64" xfId="0" applyFont="1" applyBorder="1" applyAlignment="1">
      <alignment horizontal="justify" vertical="center" wrapText="1"/>
    </xf>
    <xf numFmtId="9" fontId="15" fillId="0" borderId="64" xfId="1" applyFont="1" applyBorder="1" applyAlignment="1">
      <alignment horizontal="center" vertical="center"/>
    </xf>
    <xf numFmtId="0" fontId="15" fillId="0" borderId="64" xfId="0" applyFont="1" applyBorder="1" applyAlignment="1">
      <alignment horizontal="center" vertical="center" textRotation="90"/>
    </xf>
    <xf numFmtId="10" fontId="15" fillId="5" borderId="64" xfId="1" applyNumberFormat="1" applyFont="1" applyFill="1" applyBorder="1" applyAlignment="1">
      <alignment horizontal="center" vertical="center" wrapText="1"/>
    </xf>
    <xf numFmtId="9" fontId="15" fillId="5" borderId="64" xfId="1" applyFont="1" applyFill="1" applyBorder="1" applyAlignment="1">
      <alignment horizontal="center" vertical="center"/>
    </xf>
    <xf numFmtId="0" fontId="47" fillId="15" borderId="64" xfId="0" applyFont="1" applyFill="1" applyBorder="1" applyAlignment="1">
      <alignment horizontal="center" vertical="center" wrapText="1"/>
    </xf>
    <xf numFmtId="0" fontId="15" fillId="0" borderId="63" xfId="0" applyFont="1" applyBorder="1" applyAlignment="1">
      <alignment horizontal="center" vertical="center" textRotation="90"/>
    </xf>
    <xf numFmtId="0" fontId="37" fillId="0" borderId="64" xfId="0" applyFont="1" applyBorder="1" applyAlignment="1">
      <alignment horizontal="justify" vertical="center" wrapText="1"/>
    </xf>
    <xf numFmtId="0" fontId="7" fillId="0" borderId="64" xfId="0" applyFont="1" applyBorder="1" applyAlignment="1">
      <alignment horizontal="center" vertical="center" wrapText="1"/>
    </xf>
    <xf numFmtId="14" fontId="7" fillId="0" borderId="64" xfId="0" applyNumberFormat="1" applyFont="1" applyBorder="1" applyAlignment="1">
      <alignment horizontal="left" vertical="center" wrapText="1"/>
    </xf>
    <xf numFmtId="0" fontId="15" fillId="0" borderId="64" xfId="0" applyFont="1" applyBorder="1" applyAlignment="1">
      <alignment horizontal="center" vertical="center" wrapText="1"/>
    </xf>
    <xf numFmtId="0" fontId="15" fillId="0" borderId="0" xfId="0" applyFont="1" applyAlignment="1">
      <alignment vertical="center"/>
    </xf>
    <xf numFmtId="9" fontId="15" fillId="5" borderId="64" xfId="0" applyNumberFormat="1" applyFont="1" applyFill="1" applyBorder="1" applyAlignment="1">
      <alignment horizontal="center" vertical="center"/>
    </xf>
    <xf numFmtId="0" fontId="15" fillId="5" borderId="64" xfId="0" applyFont="1" applyFill="1" applyBorder="1" applyAlignment="1">
      <alignment horizontal="center" vertical="center" wrapText="1"/>
    </xf>
    <xf numFmtId="0" fontId="15" fillId="5" borderId="64" xfId="0" applyFont="1" applyFill="1" applyBorder="1" applyAlignment="1">
      <alignment horizontal="center" vertical="center"/>
    </xf>
    <xf numFmtId="0" fontId="15" fillId="0" borderId="64" xfId="0" applyFont="1" applyBorder="1" applyAlignment="1" applyProtection="1">
      <alignment horizontal="justify" vertical="center" wrapText="1"/>
      <protection locked="0"/>
    </xf>
    <xf numFmtId="0" fontId="45" fillId="5" borderId="63" xfId="0" applyFont="1" applyFill="1" applyBorder="1" applyAlignment="1" applyProtection="1">
      <alignment horizontal="justify" vertical="center" wrapText="1"/>
      <protection locked="0"/>
    </xf>
    <xf numFmtId="0" fontId="7" fillId="5" borderId="63" xfId="0" applyFont="1" applyFill="1" applyBorder="1" applyAlignment="1" applyProtection="1">
      <alignment horizontal="justify" vertical="center" wrapText="1"/>
      <protection locked="0"/>
    </xf>
    <xf numFmtId="0" fontId="15" fillId="0" borderId="64" xfId="0" applyFont="1" applyBorder="1" applyAlignment="1" applyProtection="1">
      <alignment horizontal="center" vertical="center" wrapText="1"/>
      <protection locked="0"/>
    </xf>
    <xf numFmtId="9" fontId="15" fillId="5" borderId="64" xfId="1" applyFont="1" applyFill="1" applyBorder="1" applyAlignment="1" applyProtection="1">
      <alignment horizontal="center" vertical="center" wrapText="1"/>
      <protection locked="0"/>
    </xf>
    <xf numFmtId="0" fontId="7" fillId="0" borderId="64" xfId="0" applyFont="1" applyBorder="1" applyAlignment="1" applyProtection="1">
      <alignment horizontal="justify" vertical="center" wrapText="1"/>
      <protection locked="0"/>
    </xf>
    <xf numFmtId="9" fontId="15" fillId="5" borderId="64" xfId="0" applyNumberFormat="1" applyFont="1" applyFill="1" applyBorder="1" applyAlignment="1">
      <alignment horizontal="center" vertical="center" wrapText="1"/>
    </xf>
    <xf numFmtId="14" fontId="15" fillId="0" borderId="64" xfId="0" applyNumberFormat="1" applyFont="1" applyBorder="1" applyAlignment="1">
      <alignment horizontal="left" vertical="center" wrapText="1"/>
    </xf>
    <xf numFmtId="0" fontId="15" fillId="5" borderId="64" xfId="0" applyFont="1" applyFill="1" applyBorder="1" applyAlignment="1" applyProtection="1">
      <alignment horizontal="justify" vertical="center" wrapText="1"/>
      <protection locked="0"/>
    </xf>
    <xf numFmtId="0" fontId="37" fillId="0" borderId="64" xfId="0" applyFont="1" applyBorder="1" applyAlignment="1" applyProtection="1">
      <alignment horizontal="justify" vertical="center" wrapText="1"/>
      <protection locked="0"/>
    </xf>
    <xf numFmtId="9" fontId="15" fillId="5" borderId="0" xfId="1" applyFont="1" applyFill="1" applyBorder="1" applyAlignment="1">
      <alignment horizontal="center" vertical="center" wrapText="1"/>
    </xf>
    <xf numFmtId="0" fontId="15" fillId="0" borderId="64" xfId="0" applyFont="1" applyBorder="1" applyAlignment="1">
      <alignment horizontal="justify" vertical="center" wrapText="1"/>
    </xf>
    <xf numFmtId="0" fontId="15" fillId="5" borderId="64" xfId="0" applyFont="1" applyFill="1" applyBorder="1" applyAlignment="1" applyProtection="1">
      <alignment horizontal="center" vertical="center" wrapText="1"/>
      <protection locked="0"/>
    </xf>
    <xf numFmtId="0" fontId="13" fillId="0" borderId="64" xfId="0" applyFont="1" applyBorder="1" applyAlignment="1">
      <alignment horizontal="center" vertical="center" wrapText="1"/>
    </xf>
    <xf numFmtId="9" fontId="15" fillId="0" borderId="64" xfId="0" applyNumberFormat="1" applyFont="1" applyBorder="1" applyAlignment="1">
      <alignment horizontal="center" vertical="center" wrapText="1"/>
    </xf>
    <xf numFmtId="0" fontId="13" fillId="0" borderId="64" xfId="0" applyFont="1" applyBorder="1" applyAlignment="1">
      <alignment horizontal="justify" vertical="center" wrapText="1"/>
    </xf>
    <xf numFmtId="0" fontId="7" fillId="5" borderId="64" xfId="0" applyFont="1" applyFill="1" applyBorder="1" applyAlignment="1">
      <alignment horizontal="justify" vertical="center" wrapText="1"/>
    </xf>
    <xf numFmtId="0" fontId="45" fillId="5" borderId="64" xfId="0" applyFont="1" applyFill="1" applyBorder="1" applyAlignment="1">
      <alignment horizontal="justify" vertical="center" wrapText="1"/>
    </xf>
    <xf numFmtId="9" fontId="13" fillId="5" borderId="70" xfId="1" applyFont="1" applyFill="1" applyBorder="1" applyAlignment="1">
      <alignment horizontal="center" vertical="center" wrapText="1" readingOrder="1"/>
    </xf>
    <xf numFmtId="0" fontId="15" fillId="0" borderId="0" xfId="0" applyFont="1" applyAlignment="1">
      <alignment horizontal="justify" vertical="center" wrapText="1"/>
    </xf>
    <xf numFmtId="0" fontId="45" fillId="0" borderId="64" xfId="0" applyFont="1" applyBorder="1" applyAlignment="1">
      <alignment horizontal="justify" vertical="center" wrapText="1"/>
    </xf>
    <xf numFmtId="0" fontId="7" fillId="0" borderId="64" xfId="0" applyFont="1" applyBorder="1" applyAlignment="1">
      <alignment horizontal="justify" vertical="top" wrapText="1"/>
    </xf>
    <xf numFmtId="9" fontId="15" fillId="0" borderId="64" xfId="1" applyFont="1" applyBorder="1" applyAlignment="1">
      <alignment horizontal="center" vertical="center" wrapText="1"/>
    </xf>
    <xf numFmtId="10" fontId="7" fillId="5" borderId="64" xfId="1" applyNumberFormat="1" applyFont="1" applyFill="1" applyBorder="1" applyAlignment="1">
      <alignment horizontal="center" vertical="center" wrapText="1"/>
    </xf>
    <xf numFmtId="9" fontId="7" fillId="5" borderId="64" xfId="1" applyFont="1" applyFill="1" applyBorder="1" applyAlignment="1">
      <alignment horizontal="center" vertical="center" wrapText="1"/>
    </xf>
    <xf numFmtId="0" fontId="7" fillId="5" borderId="64" xfId="0" applyFont="1" applyFill="1" applyBorder="1" applyAlignment="1">
      <alignment horizontal="center" vertical="center" wrapText="1"/>
    </xf>
    <xf numFmtId="0" fontId="45" fillId="0" borderId="64" xfId="0" applyFont="1" applyBorder="1" applyAlignment="1">
      <alignment horizontal="justify" vertical="top" wrapText="1"/>
    </xf>
    <xf numFmtId="9" fontId="15" fillId="5" borderId="0" xfId="0" applyNumberFormat="1" applyFont="1" applyFill="1" applyAlignment="1">
      <alignment horizontal="center" vertical="center" wrapText="1"/>
    </xf>
    <xf numFmtId="0" fontId="45" fillId="5" borderId="63" xfId="0" applyFont="1" applyFill="1" applyBorder="1" applyAlignment="1">
      <alignment horizontal="justify" vertical="center" wrapText="1"/>
    </xf>
    <xf numFmtId="9" fontId="15" fillId="0" borderId="64" xfId="1" applyFont="1" applyBorder="1" applyAlignment="1">
      <alignment horizontal="center" vertical="center" textRotation="90"/>
    </xf>
    <xf numFmtId="0" fontId="13" fillId="0" borderId="63" xfId="0" applyFont="1" applyBorder="1" applyAlignment="1">
      <alignment horizontal="justify" vertical="center" wrapText="1"/>
    </xf>
    <xf numFmtId="0" fontId="15" fillId="0" borderId="64" xfId="0" applyFont="1" applyBorder="1" applyAlignment="1">
      <alignment horizontal="justify" vertical="top" wrapText="1"/>
    </xf>
    <xf numFmtId="0" fontId="13" fillId="0" borderId="63" xfId="0" applyFont="1" applyBorder="1" applyAlignment="1">
      <alignment horizontal="center" vertical="center" wrapText="1"/>
    </xf>
    <xf numFmtId="10" fontId="13" fillId="5" borderId="61" xfId="1" applyNumberFormat="1" applyFont="1" applyFill="1" applyBorder="1" applyAlignment="1">
      <alignment horizontal="center" vertical="center" wrapText="1" readingOrder="1"/>
    </xf>
    <xf numFmtId="0" fontId="49" fillId="17" borderId="70" xfId="0" applyFont="1" applyFill="1" applyBorder="1" applyAlignment="1">
      <alignment horizontal="center" vertical="center" wrapText="1" readingOrder="1"/>
    </xf>
    <xf numFmtId="9" fontId="7" fillId="5" borderId="64" xfId="1" applyFont="1" applyFill="1" applyBorder="1" applyAlignment="1">
      <alignment horizontal="center" vertical="center"/>
    </xf>
    <xf numFmtId="0" fontId="49" fillId="16" borderId="69" xfId="0" applyFont="1" applyFill="1" applyBorder="1" applyAlignment="1">
      <alignment horizontal="center" vertical="center" wrapText="1" readingOrder="1"/>
    </xf>
    <xf numFmtId="9" fontId="7" fillId="5" borderId="64" xfId="0" applyNumberFormat="1" applyFont="1" applyFill="1" applyBorder="1" applyAlignment="1">
      <alignment horizontal="center" vertical="center"/>
    </xf>
    <xf numFmtId="0" fontId="7" fillId="18" borderId="64" xfId="0" applyFont="1" applyFill="1" applyBorder="1" applyAlignment="1">
      <alignment horizontal="center" vertical="center" wrapText="1"/>
    </xf>
    <xf numFmtId="9" fontId="37" fillId="5" borderId="70" xfId="1" applyFont="1" applyFill="1" applyBorder="1" applyAlignment="1">
      <alignment horizontal="center" vertical="center" wrapText="1" readingOrder="1"/>
    </xf>
    <xf numFmtId="0" fontId="50" fillId="5" borderId="70" xfId="0" applyFont="1" applyFill="1" applyBorder="1" applyAlignment="1">
      <alignment horizontal="center" vertical="center" wrapText="1" readingOrder="1"/>
    </xf>
    <xf numFmtId="9" fontId="15" fillId="5" borderId="64" xfId="1" applyFont="1" applyFill="1" applyBorder="1" applyAlignment="1" applyProtection="1">
      <alignment horizontal="center" vertical="center" wrapText="1"/>
    </xf>
    <xf numFmtId="9" fontId="15" fillId="5" borderId="0" xfId="1" applyFont="1" applyFill="1" applyBorder="1" applyAlignment="1" applyProtection="1">
      <alignment horizontal="center" vertical="center" wrapText="1"/>
    </xf>
    <xf numFmtId="0" fontId="39" fillId="0" borderId="18" xfId="0" applyFont="1" applyBorder="1" applyAlignment="1">
      <alignment horizontal="center" vertical="center" wrapText="1"/>
    </xf>
    <xf numFmtId="0" fontId="39" fillId="0" borderId="18" xfId="0" applyFont="1" applyBorder="1"/>
    <xf numFmtId="0" fontId="46" fillId="16" borderId="18" xfId="0" applyFont="1" applyFill="1" applyBorder="1" applyAlignment="1">
      <alignment horizontal="center" vertical="center" wrapText="1" readingOrder="1"/>
    </xf>
    <xf numFmtId="9" fontId="15" fillId="0" borderId="18" xfId="1" applyFont="1" applyBorder="1"/>
    <xf numFmtId="0" fontId="46" fillId="16" borderId="69" xfId="0" applyFont="1" applyFill="1" applyBorder="1" applyAlignment="1">
      <alignment horizontal="center" vertical="center" wrapText="1" readingOrder="1"/>
    </xf>
    <xf numFmtId="0" fontId="15" fillId="16" borderId="18" xfId="0" applyFont="1" applyFill="1" applyBorder="1"/>
    <xf numFmtId="0" fontId="15" fillId="0" borderId="18" xfId="0" applyFont="1" applyBorder="1"/>
    <xf numFmtId="0" fontId="46" fillId="19" borderId="18" xfId="0" applyFont="1" applyFill="1" applyBorder="1" applyAlignment="1">
      <alignment horizontal="center" vertical="center" wrapText="1" readingOrder="1"/>
    </xf>
    <xf numFmtId="0" fontId="46" fillId="20" borderId="70" xfId="0" applyFont="1" applyFill="1" applyBorder="1" applyAlignment="1">
      <alignment horizontal="center" vertical="center" wrapText="1" readingOrder="1"/>
    </xf>
    <xf numFmtId="0" fontId="15" fillId="18" borderId="18" xfId="0" applyFont="1" applyFill="1" applyBorder="1"/>
    <xf numFmtId="0" fontId="15" fillId="0" borderId="18" xfId="0" applyFont="1" applyBorder="1" applyAlignment="1">
      <alignment vertical="center"/>
    </xf>
    <xf numFmtId="0" fontId="46" fillId="18" borderId="18" xfId="0" applyFont="1" applyFill="1" applyBorder="1" applyAlignment="1">
      <alignment horizontal="center" vertical="center" wrapText="1" readingOrder="1"/>
    </xf>
    <xf numFmtId="0" fontId="46" fillId="18" borderId="70" xfId="0" applyFont="1" applyFill="1" applyBorder="1" applyAlignment="1">
      <alignment horizontal="center" vertical="center" wrapText="1" readingOrder="1"/>
    </xf>
    <xf numFmtId="0" fontId="15" fillId="17" borderId="18" xfId="0" applyFont="1" applyFill="1" applyBorder="1"/>
    <xf numFmtId="0" fontId="46" fillId="17" borderId="18" xfId="0" applyFont="1" applyFill="1" applyBorder="1" applyAlignment="1">
      <alignment horizontal="center" vertical="center" wrapText="1" readingOrder="1"/>
    </xf>
    <xf numFmtId="0" fontId="46" fillId="17" borderId="70" xfId="0" applyFont="1" applyFill="1" applyBorder="1" applyAlignment="1">
      <alignment horizontal="center" vertical="center" wrapText="1" readingOrder="1"/>
    </xf>
    <xf numFmtId="0" fontId="15" fillId="15" borderId="18" xfId="0" applyFont="1" applyFill="1" applyBorder="1"/>
    <xf numFmtId="0" fontId="51" fillId="15" borderId="18" xfId="0" applyFont="1" applyFill="1" applyBorder="1" applyAlignment="1">
      <alignment horizontal="center" vertical="center" wrapText="1" readingOrder="1"/>
    </xf>
    <xf numFmtId="0" fontId="51" fillId="15" borderId="70" xfId="0" applyFont="1" applyFill="1" applyBorder="1" applyAlignment="1">
      <alignment horizontal="center" vertical="center" wrapText="1" readingOrder="1"/>
    </xf>
    <xf numFmtId="0" fontId="0" fillId="0" borderId="55" xfId="0" applyBorder="1"/>
    <xf numFmtId="41" fontId="31" fillId="0" borderId="57" xfId="4" applyFont="1" applyFill="1" applyBorder="1"/>
    <xf numFmtId="0" fontId="0" fillId="0" borderId="57" xfId="0" applyBorder="1"/>
    <xf numFmtId="0" fontId="31" fillId="0" borderId="0" xfId="0" applyFont="1"/>
    <xf numFmtId="0" fontId="24" fillId="0" borderId="11" xfId="0" applyFont="1" applyBorder="1" applyAlignment="1">
      <alignment horizontal="center" vertical="center"/>
    </xf>
    <xf numFmtId="0" fontId="24" fillId="9" borderId="18" xfId="0" applyFont="1" applyFill="1" applyBorder="1" applyAlignment="1">
      <alignment vertical="center" wrapText="1"/>
    </xf>
    <xf numFmtId="0" fontId="26" fillId="0" borderId="18" xfId="0" applyFont="1" applyBorder="1" applyAlignment="1">
      <alignment horizontal="justify" vertical="top" wrapText="1"/>
    </xf>
    <xf numFmtId="0" fontId="26" fillId="5" borderId="18" xfId="0" applyFont="1" applyFill="1" applyBorder="1" applyAlignment="1">
      <alignment horizontal="justify" vertical="top" wrapText="1"/>
    </xf>
    <xf numFmtId="0" fontId="6" fillId="5" borderId="18" xfId="0" applyFont="1" applyFill="1" applyBorder="1" applyAlignment="1">
      <alignment horizontal="justify" vertical="top" wrapText="1"/>
    </xf>
    <xf numFmtId="0" fontId="4" fillId="0" borderId="0" xfId="0" applyFont="1"/>
    <xf numFmtId="0" fontId="15" fillId="11" borderId="7" xfId="0" applyFont="1" applyFill="1" applyBorder="1"/>
    <xf numFmtId="0" fontId="15" fillId="11" borderId="7" xfId="0" applyFont="1" applyFill="1" applyBorder="1" applyAlignment="1">
      <alignment horizontal="center"/>
    </xf>
    <xf numFmtId="0" fontId="15" fillId="11" borderId="7" xfId="0" applyFont="1" applyFill="1" applyBorder="1" applyAlignment="1">
      <alignment horizontal="center" wrapText="1"/>
    </xf>
    <xf numFmtId="0" fontId="15" fillId="11" borderId="7" xfId="0" applyFont="1" applyFill="1" applyBorder="1" applyAlignment="1">
      <alignment horizontal="center" vertical="center" wrapText="1"/>
    </xf>
    <xf numFmtId="0" fontId="15" fillId="11" borderId="8" xfId="0" applyFont="1" applyFill="1" applyBorder="1" applyAlignment="1">
      <alignment horizontal="center" vertical="center" wrapText="1"/>
    </xf>
    <xf numFmtId="0" fontId="22" fillId="13" borderId="18" xfId="3" applyFont="1" applyFill="1" applyBorder="1" applyAlignment="1" applyProtection="1">
      <alignment horizontal="justify" vertical="center" wrapText="1"/>
      <protection locked="0"/>
    </xf>
    <xf numFmtId="0" fontId="50" fillId="6" borderId="18" xfId="0" applyFont="1" applyFill="1" applyBorder="1" applyAlignment="1">
      <alignment horizontal="justify" vertical="center" wrapText="1"/>
    </xf>
    <xf numFmtId="0" fontId="17" fillId="13" borderId="18" xfId="3" applyFont="1" applyFill="1" applyBorder="1" applyAlignment="1" applyProtection="1">
      <alignment horizontal="justify" vertical="center" wrapText="1"/>
      <protection locked="0"/>
    </xf>
    <xf numFmtId="14" fontId="17" fillId="13" borderId="18" xfId="3" applyNumberFormat="1" applyFont="1" applyFill="1" applyBorder="1" applyAlignment="1" applyProtection="1">
      <alignment horizontal="justify" vertical="center" wrapText="1"/>
      <protection locked="0"/>
    </xf>
    <xf numFmtId="0" fontId="15" fillId="5" borderId="18" xfId="0" applyFont="1" applyFill="1" applyBorder="1" applyAlignment="1">
      <alignment horizontal="center" vertical="center" wrapText="1"/>
    </xf>
    <xf numFmtId="0" fontId="7" fillId="8" borderId="18" xfId="0" applyFont="1" applyFill="1" applyBorder="1"/>
    <xf numFmtId="9" fontId="7" fillId="5" borderId="39" xfId="1" applyFont="1" applyFill="1" applyBorder="1" applyAlignment="1">
      <alignment horizontal="center" vertical="center"/>
    </xf>
    <xf numFmtId="0" fontId="24" fillId="0" borderId="22" xfId="0" applyFont="1" applyBorder="1" applyAlignment="1">
      <alignment horizontal="center" vertical="center"/>
    </xf>
    <xf numFmtId="0" fontId="24" fillId="0" borderId="22" xfId="0" applyFont="1" applyBorder="1" applyAlignment="1">
      <alignment horizontal="center" vertical="center" wrapText="1"/>
    </xf>
    <xf numFmtId="0" fontId="13" fillId="0" borderId="24" xfId="0" applyFont="1" applyBorder="1" applyAlignment="1">
      <alignment horizontal="justify" vertical="center" wrapText="1"/>
    </xf>
    <xf numFmtId="9" fontId="15" fillId="0" borderId="24" xfId="0" applyNumberFormat="1" applyFont="1" applyBorder="1" applyAlignment="1">
      <alignment horizontal="center" vertical="center"/>
    </xf>
    <xf numFmtId="0" fontId="15" fillId="0" borderId="24" xfId="0" applyFont="1" applyBorder="1" applyAlignment="1">
      <alignment horizontal="center" vertical="center" wrapText="1"/>
    </xf>
    <xf numFmtId="14" fontId="15" fillId="0" borderId="4" xfId="0" applyNumberFormat="1" applyFont="1" applyBorder="1" applyAlignment="1">
      <alignment horizontal="center" vertical="center" wrapText="1"/>
    </xf>
    <xf numFmtId="0" fontId="13" fillId="0" borderId="18" xfId="0" applyFont="1" applyBorder="1" applyAlignment="1">
      <alignment vertical="center" wrapText="1"/>
    </xf>
    <xf numFmtId="9" fontId="15" fillId="0" borderId="18" xfId="0" applyNumberFormat="1" applyFont="1" applyBorder="1" applyAlignment="1">
      <alignment horizontal="center" vertical="center" wrapText="1"/>
    </xf>
    <xf numFmtId="0" fontId="15" fillId="0" borderId="18" xfId="0" applyFont="1" applyBorder="1" applyAlignment="1">
      <alignment horizontal="center" vertical="center" wrapText="1"/>
    </xf>
    <xf numFmtId="14" fontId="15" fillId="0" borderId="16" xfId="0" applyNumberFormat="1" applyFont="1" applyBorder="1" applyAlignment="1">
      <alignment horizontal="center" vertical="center" wrapText="1"/>
    </xf>
    <xf numFmtId="0" fontId="15" fillId="0" borderId="18" xfId="0" applyFont="1" applyBorder="1" applyAlignment="1">
      <alignment horizontal="justify" vertical="center" wrapText="1"/>
    </xf>
    <xf numFmtId="0" fontId="13" fillId="0" borderId="18" xfId="0" applyFont="1" applyBorder="1" applyAlignment="1">
      <alignment horizontal="justify" vertical="center" wrapText="1"/>
    </xf>
    <xf numFmtId="0" fontId="13" fillId="0" borderId="18" xfId="0" applyFont="1" applyBorder="1" applyAlignment="1">
      <alignment horizontal="center" vertical="center" wrapText="1"/>
    </xf>
    <xf numFmtId="1" fontId="13" fillId="0" borderId="18" xfId="0" applyNumberFormat="1" applyFont="1" applyBorder="1" applyAlignment="1">
      <alignment horizontal="center" vertical="center" wrapText="1"/>
    </xf>
    <xf numFmtId="0" fontId="15" fillId="0" borderId="25" xfId="0" applyFont="1" applyBorder="1" applyAlignment="1">
      <alignment vertical="center" wrapText="1"/>
    </xf>
    <xf numFmtId="9" fontId="15" fillId="0" borderId="25" xfId="0" applyNumberFormat="1" applyFont="1" applyBorder="1" applyAlignment="1">
      <alignment horizontal="center" vertical="center" wrapText="1"/>
    </xf>
    <xf numFmtId="0" fontId="15" fillId="0" borderId="25" xfId="0" applyFont="1" applyBorder="1" applyAlignment="1">
      <alignment horizontal="center" vertical="center" wrapText="1"/>
    </xf>
    <xf numFmtId="14" fontId="15" fillId="0" borderId="10" xfId="0" applyNumberFormat="1" applyFont="1" applyBorder="1" applyAlignment="1">
      <alignment horizontal="center" vertical="center" wrapText="1"/>
    </xf>
    <xf numFmtId="0" fontId="13" fillId="6" borderId="18" xfId="0" applyFont="1" applyFill="1" applyBorder="1" applyAlignment="1">
      <alignment horizontal="center" vertical="center" wrapText="1"/>
    </xf>
    <xf numFmtId="14" fontId="13" fillId="0" borderId="16" xfId="0" applyNumberFormat="1" applyFont="1" applyBorder="1" applyAlignment="1">
      <alignment horizontal="center" vertical="center" wrapText="1"/>
    </xf>
    <xf numFmtId="0" fontId="13" fillId="5" borderId="18" xfId="0" applyFont="1" applyFill="1" applyBorder="1" applyAlignment="1">
      <alignment vertical="center" wrapText="1"/>
    </xf>
    <xf numFmtId="9" fontId="15" fillId="5" borderId="18" xfId="0" applyNumberFormat="1" applyFont="1" applyFill="1" applyBorder="1" applyAlignment="1">
      <alignment horizontal="center" vertical="center" wrapText="1"/>
    </xf>
    <xf numFmtId="0" fontId="13" fillId="5" borderId="22" xfId="0" applyFont="1" applyFill="1" applyBorder="1" applyAlignment="1">
      <alignment vertical="center" wrapText="1"/>
    </xf>
    <xf numFmtId="0" fontId="13" fillId="5" borderId="22" xfId="0" applyFont="1" applyFill="1" applyBorder="1" applyAlignment="1">
      <alignment horizontal="center" vertical="center" wrapText="1"/>
    </xf>
    <xf numFmtId="0" fontId="15" fillId="0" borderId="22" xfId="0" applyFont="1" applyBorder="1" applyAlignment="1">
      <alignment horizontal="center" vertical="center" wrapText="1"/>
    </xf>
    <xf numFmtId="0" fontId="15" fillId="5" borderId="22" xfId="0" applyFont="1" applyFill="1" applyBorder="1" applyAlignment="1">
      <alignment horizontal="center" vertical="center" wrapText="1"/>
    </xf>
    <xf numFmtId="14" fontId="15" fillId="0" borderId="20" xfId="0" applyNumberFormat="1" applyFont="1" applyBorder="1" applyAlignment="1">
      <alignment horizontal="center" vertical="center" wrapText="1"/>
    </xf>
    <xf numFmtId="0" fontId="13" fillId="5" borderId="24" xfId="0" applyFont="1" applyFill="1" applyBorder="1" applyAlignment="1">
      <alignment vertical="center" wrapText="1"/>
    </xf>
    <xf numFmtId="0" fontId="15" fillId="5" borderId="24" xfId="0" applyFont="1" applyFill="1" applyBorder="1" applyAlignment="1">
      <alignment horizontal="center" vertical="center" wrapText="1"/>
    </xf>
    <xf numFmtId="0" fontId="15" fillId="5" borderId="18" xfId="0" applyFont="1" applyFill="1" applyBorder="1" applyAlignment="1">
      <alignment vertical="center" wrapText="1"/>
    </xf>
    <xf numFmtId="0" fontId="13" fillId="5" borderId="18" xfId="0" applyFont="1" applyFill="1" applyBorder="1" applyAlignment="1">
      <alignment horizontal="center" vertical="center" wrapText="1"/>
    </xf>
    <xf numFmtId="0" fontId="15" fillId="5" borderId="18" xfId="0" applyFont="1" applyFill="1" applyBorder="1" applyAlignment="1">
      <alignment horizontal="justify" vertical="center" wrapText="1"/>
    </xf>
    <xf numFmtId="0" fontId="15" fillId="5" borderId="25" xfId="0" applyFont="1" applyFill="1" applyBorder="1" applyAlignment="1">
      <alignment horizontal="center" vertical="center" wrapText="1"/>
    </xf>
    <xf numFmtId="0" fontId="15" fillId="5" borderId="18" xfId="0" applyFont="1" applyFill="1" applyBorder="1" applyAlignment="1">
      <alignment horizontal="left" vertical="center" wrapText="1"/>
    </xf>
    <xf numFmtId="0" fontId="7" fillId="5" borderId="18" xfId="0" applyFont="1" applyFill="1" applyBorder="1" applyAlignment="1">
      <alignment horizontal="left" vertical="top" wrapText="1"/>
    </xf>
    <xf numFmtId="0" fontId="2" fillId="0" borderId="0" xfId="0" applyFont="1" applyAlignment="1">
      <alignment horizontal="center" vertical="center"/>
    </xf>
    <xf numFmtId="0" fontId="15" fillId="3" borderId="22" xfId="0" applyFont="1" applyFill="1" applyBorder="1" applyAlignment="1">
      <alignment horizontal="center" vertical="center"/>
    </xf>
    <xf numFmtId="0" fontId="15" fillId="0" borderId="9" xfId="0" applyFont="1" applyBorder="1" applyAlignment="1">
      <alignment horizontal="justify" vertical="top" wrapText="1"/>
    </xf>
    <xf numFmtId="0" fontId="15" fillId="5" borderId="18" xfId="0" applyFont="1" applyFill="1" applyBorder="1" applyAlignment="1">
      <alignment horizontal="justify" vertical="top" wrapText="1"/>
    </xf>
    <xf numFmtId="9" fontId="15" fillId="5" borderId="18" xfId="1" applyFont="1" applyFill="1" applyBorder="1" applyAlignment="1">
      <alignment horizontal="justify" vertical="top" wrapText="1"/>
    </xf>
    <xf numFmtId="0" fontId="15" fillId="0" borderId="18" xfId="0" applyFont="1" applyBorder="1" applyAlignment="1">
      <alignment horizontal="justify" vertical="top" wrapText="1"/>
    </xf>
    <xf numFmtId="9" fontId="15" fillId="0" borderId="0" xfId="1" applyFont="1"/>
    <xf numFmtId="0" fontId="37" fillId="0" borderId="64" xfId="0" applyFont="1" applyBorder="1" applyAlignment="1">
      <alignment horizontal="center" vertical="center" wrapText="1"/>
    </xf>
    <xf numFmtId="14" fontId="15" fillId="0" borderId="64" xfId="0" applyNumberFormat="1" applyFont="1" applyBorder="1" applyAlignment="1">
      <alignment horizontal="center" vertical="center"/>
    </xf>
    <xf numFmtId="0" fontId="53" fillId="0" borderId="64" xfId="2" quotePrefix="1" applyFont="1" applyBorder="1" applyAlignment="1">
      <alignment horizontal="justify" vertical="center" wrapText="1"/>
    </xf>
    <xf numFmtId="0" fontId="8" fillId="0" borderId="0" xfId="2" applyBorder="1" applyAlignment="1">
      <alignment vertical="center"/>
    </xf>
    <xf numFmtId="0" fontId="8" fillId="0" borderId="67" xfId="2" applyBorder="1" applyAlignment="1">
      <alignment vertical="center"/>
    </xf>
    <xf numFmtId="0" fontId="8" fillId="0" borderId="76" xfId="2" applyBorder="1" applyAlignment="1">
      <alignment vertical="center"/>
    </xf>
    <xf numFmtId="0" fontId="15" fillId="12" borderId="18" xfId="0" applyFont="1" applyFill="1" applyBorder="1"/>
    <xf numFmtId="0" fontId="15" fillId="12" borderId="22" xfId="0" applyFont="1" applyFill="1" applyBorder="1"/>
    <xf numFmtId="0" fontId="15" fillId="5" borderId="18" xfId="0" applyFont="1" applyFill="1" applyBorder="1"/>
    <xf numFmtId="1" fontId="15" fillId="7" borderId="18" xfId="0" applyNumberFormat="1" applyFont="1" applyFill="1" applyBorder="1" applyAlignment="1">
      <alignment horizontal="center" vertical="center"/>
    </xf>
    <xf numFmtId="0" fontId="54" fillId="5" borderId="18" xfId="2" applyFont="1" applyFill="1" applyBorder="1" applyAlignment="1">
      <alignment horizontal="justify" vertical="center" wrapText="1"/>
    </xf>
    <xf numFmtId="9" fontId="15" fillId="5" borderId="18" xfId="0" applyNumberFormat="1" applyFont="1" applyFill="1" applyBorder="1" applyAlignment="1">
      <alignment horizontal="center" vertical="center"/>
    </xf>
    <xf numFmtId="9" fontId="15" fillId="7" borderId="18" xfId="0" applyNumberFormat="1" applyFont="1" applyFill="1" applyBorder="1" applyAlignment="1">
      <alignment horizontal="center" vertical="center"/>
    </xf>
    <xf numFmtId="1" fontId="15" fillId="5" borderId="17" xfId="0" applyNumberFormat="1" applyFont="1" applyFill="1" applyBorder="1" applyAlignment="1">
      <alignment horizontal="center" vertical="center"/>
    </xf>
    <xf numFmtId="9" fontId="2" fillId="5" borderId="18" xfId="1" applyFont="1" applyFill="1" applyBorder="1" applyAlignment="1">
      <alignment horizontal="center" vertical="center"/>
    </xf>
    <xf numFmtId="0" fontId="15" fillId="0" borderId="18" xfId="0" applyFont="1" applyBorder="1" applyAlignment="1">
      <alignment horizontal="justify" vertical="top"/>
    </xf>
    <xf numFmtId="9" fontId="15" fillId="5" borderId="18" xfId="1" applyFont="1" applyFill="1" applyBorder="1" applyAlignment="1">
      <alignment horizontal="justify" vertical="top"/>
    </xf>
    <xf numFmtId="0" fontId="3" fillId="4" borderId="6" xfId="0" applyFont="1" applyFill="1" applyBorder="1" applyAlignment="1">
      <alignment horizontal="left" vertical="center" indent="1"/>
    </xf>
    <xf numFmtId="0" fontId="3" fillId="4" borderId="6" xfId="0" applyFont="1" applyFill="1" applyBorder="1" applyAlignment="1">
      <alignment horizontal="center" vertical="center"/>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13" fillId="3" borderId="22" xfId="0" applyFont="1" applyFill="1" applyBorder="1" applyAlignment="1">
      <alignment horizontal="center" vertical="center"/>
    </xf>
    <xf numFmtId="0" fontId="59" fillId="5" borderId="24" xfId="0" applyFont="1" applyFill="1" applyBorder="1" applyAlignment="1">
      <alignment horizontal="center" vertical="center"/>
    </xf>
    <xf numFmtId="0" fontId="60" fillId="5" borderId="24" xfId="0" applyFont="1" applyFill="1" applyBorder="1" applyAlignment="1">
      <alignment horizontal="justify" vertical="center" wrapText="1"/>
    </xf>
    <xf numFmtId="0" fontId="60" fillId="5" borderId="24" xfId="0" applyFont="1" applyFill="1" applyBorder="1" applyAlignment="1">
      <alignment horizontal="center" vertical="center" wrapText="1"/>
    </xf>
    <xf numFmtId="0" fontId="60" fillId="6" borderId="24" xfId="0" applyFont="1" applyFill="1" applyBorder="1" applyAlignment="1">
      <alignment horizontal="center" vertical="center" wrapText="1"/>
    </xf>
    <xf numFmtId="14" fontId="60" fillId="0" borderId="33" xfId="0" applyNumberFormat="1" applyFont="1" applyBorder="1" applyAlignment="1">
      <alignment horizontal="center" vertical="center" wrapText="1"/>
    </xf>
    <xf numFmtId="0" fontId="15" fillId="0" borderId="18" xfId="0" applyFont="1" applyBorder="1" applyAlignment="1">
      <alignment horizontal="center" vertical="center"/>
    </xf>
    <xf numFmtId="0" fontId="59" fillId="5" borderId="18" xfId="0" applyFont="1" applyFill="1" applyBorder="1" applyAlignment="1">
      <alignment horizontal="center" vertical="center"/>
    </xf>
    <xf numFmtId="0" fontId="60" fillId="5" borderId="18" xfId="0" applyFont="1" applyFill="1" applyBorder="1" applyAlignment="1">
      <alignment horizontal="left" vertical="center" wrapText="1"/>
    </xf>
    <xf numFmtId="0" fontId="60" fillId="5" borderId="18" xfId="0" applyFont="1" applyFill="1" applyBorder="1" applyAlignment="1">
      <alignment horizontal="center" vertical="center" wrapText="1"/>
    </xf>
    <xf numFmtId="0" fontId="60" fillId="6" borderId="18" xfId="0" applyFont="1" applyFill="1" applyBorder="1" applyAlignment="1">
      <alignment horizontal="center" vertical="center" wrapText="1"/>
    </xf>
    <xf numFmtId="14" fontId="60" fillId="0" borderId="31" xfId="0" applyNumberFormat="1" applyFont="1" applyBorder="1" applyAlignment="1">
      <alignment horizontal="center" vertical="center" wrapText="1"/>
    </xf>
    <xf numFmtId="0" fontId="59" fillId="3" borderId="15" xfId="0" applyFont="1" applyFill="1" applyBorder="1" applyAlignment="1">
      <alignment horizontal="center" vertical="center" wrapText="1"/>
    </xf>
    <xf numFmtId="0" fontId="59" fillId="0" borderId="18" xfId="0" applyFont="1" applyBorder="1" applyAlignment="1">
      <alignment horizontal="center" vertical="center" wrapText="1"/>
    </xf>
    <xf numFmtId="0" fontId="60" fillId="0" borderId="18" xfId="0" applyFont="1" applyBorder="1" applyAlignment="1">
      <alignment horizontal="justify" vertical="center" wrapText="1"/>
    </xf>
    <xf numFmtId="0" fontId="60" fillId="0" borderId="18" xfId="0" applyFont="1" applyBorder="1" applyAlignment="1">
      <alignment horizontal="center" vertical="center" wrapText="1"/>
    </xf>
    <xf numFmtId="9" fontId="15" fillId="0" borderId="18" xfId="0" applyNumberFormat="1" applyFont="1" applyBorder="1" applyAlignment="1">
      <alignment horizontal="center" vertical="center"/>
    </xf>
    <xf numFmtId="0" fontId="60" fillId="5" borderId="18" xfId="0" applyFont="1" applyFill="1" applyBorder="1" applyAlignment="1">
      <alignment horizontal="justify" vertical="top" wrapText="1"/>
    </xf>
    <xf numFmtId="0" fontId="59" fillId="5" borderId="18" xfId="0" applyFont="1" applyFill="1" applyBorder="1" applyAlignment="1">
      <alignment horizontal="center" vertical="center" wrapText="1"/>
    </xf>
    <xf numFmtId="0" fontId="59" fillId="3" borderId="9" xfId="0" applyFont="1" applyFill="1" applyBorder="1" applyAlignment="1">
      <alignment horizontal="center" vertical="center" wrapText="1"/>
    </xf>
    <xf numFmtId="0" fontId="59" fillId="5" borderId="25" xfId="0" applyFont="1" applyFill="1" applyBorder="1" applyAlignment="1">
      <alignment horizontal="center" vertical="center"/>
    </xf>
    <xf numFmtId="0" fontId="60" fillId="5" borderId="25" xfId="0" applyFont="1" applyFill="1" applyBorder="1" applyAlignment="1">
      <alignment horizontal="justify" vertical="center" wrapText="1"/>
    </xf>
    <xf numFmtId="0" fontId="60" fillId="5" borderId="25" xfId="0" applyFont="1" applyFill="1" applyBorder="1" applyAlignment="1">
      <alignment horizontal="center" vertical="center" wrapText="1"/>
    </xf>
    <xf numFmtId="0" fontId="60" fillId="5" borderId="77" xfId="0" applyFont="1" applyFill="1" applyBorder="1" applyAlignment="1">
      <alignment horizontal="center" vertical="center" wrapText="1"/>
    </xf>
    <xf numFmtId="0" fontId="0" fillId="0" borderId="17" xfId="0" applyBorder="1" applyAlignment="1">
      <alignment vertical="top"/>
    </xf>
    <xf numFmtId="0" fontId="24" fillId="0" borderId="18" xfId="0" applyFont="1" applyBorder="1" applyAlignment="1">
      <alignment horizontal="center" vertical="center"/>
    </xf>
    <xf numFmtId="0" fontId="24" fillId="9" borderId="18" xfId="0" applyFont="1" applyFill="1" applyBorder="1" applyAlignment="1">
      <alignment horizontal="left" vertical="center" wrapText="1"/>
    </xf>
    <xf numFmtId="0" fontId="23" fillId="9" borderId="27" xfId="0" applyFont="1" applyFill="1" applyBorder="1" applyAlignment="1">
      <alignment horizontal="center" vertical="center"/>
    </xf>
    <xf numFmtId="0" fontId="24" fillId="0" borderId="18" xfId="0" applyFont="1" applyBorder="1" applyAlignment="1">
      <alignment vertical="center"/>
    </xf>
    <xf numFmtId="0" fontId="23" fillId="9" borderId="1" xfId="0" applyFont="1" applyFill="1" applyBorder="1" applyAlignment="1">
      <alignment vertical="center"/>
    </xf>
    <xf numFmtId="0" fontId="23" fillId="9" borderId="27" xfId="0" applyFont="1" applyFill="1" applyBorder="1" applyAlignment="1">
      <alignment vertical="center"/>
    </xf>
    <xf numFmtId="0" fontId="13" fillId="21" borderId="18" xfId="0" applyFont="1" applyFill="1" applyBorder="1" applyAlignment="1">
      <alignment horizontal="center" vertical="center"/>
    </xf>
    <xf numFmtId="0" fontId="46" fillId="21" borderId="18" xfId="0" applyFont="1" applyFill="1" applyBorder="1" applyAlignment="1">
      <alignment horizontal="center" vertical="center"/>
    </xf>
    <xf numFmtId="9" fontId="46" fillId="21" borderId="18" xfId="0" applyNumberFormat="1" applyFont="1" applyFill="1" applyBorder="1" applyAlignment="1">
      <alignment horizontal="center" vertical="center"/>
    </xf>
    <xf numFmtId="1" fontId="7" fillId="0" borderId="18" xfId="1" applyNumberFormat="1" applyFont="1" applyFill="1" applyBorder="1" applyAlignment="1">
      <alignment horizontal="center" vertical="center"/>
    </xf>
    <xf numFmtId="0" fontId="5" fillId="11" borderId="18" xfId="0" applyFont="1" applyFill="1" applyBorder="1" applyAlignment="1">
      <alignment horizontal="center" vertical="center" wrapText="1"/>
    </xf>
    <xf numFmtId="0" fontId="15" fillId="5" borderId="0" xfId="0" applyFont="1" applyFill="1" applyAlignment="1">
      <alignment horizontal="center"/>
    </xf>
    <xf numFmtId="0" fontId="15" fillId="18" borderId="0" xfId="0" applyFont="1" applyFill="1" applyAlignment="1">
      <alignment horizontal="center" vertical="center"/>
    </xf>
    <xf numFmtId="0" fontId="39" fillId="0" borderId="18" xfId="0" applyFont="1" applyBorder="1" applyAlignment="1">
      <alignment horizontal="center" vertical="center"/>
    </xf>
    <xf numFmtId="9" fontId="15" fillId="5" borderId="63" xfId="1" applyFont="1" applyFill="1" applyBorder="1" applyAlignment="1">
      <alignment horizontal="center" vertical="center" wrapText="1"/>
    </xf>
    <xf numFmtId="0" fontId="13" fillId="5" borderId="63" xfId="0" applyFont="1" applyFill="1" applyBorder="1" applyAlignment="1">
      <alignment horizontal="center" vertical="center" wrapText="1"/>
    </xf>
    <xf numFmtId="0" fontId="15" fillId="0" borderId="63" xfId="0" applyFont="1" applyBorder="1" applyAlignment="1">
      <alignment horizontal="center" vertical="center"/>
    </xf>
    <xf numFmtId="0" fontId="15" fillId="0" borderId="65" xfId="0" applyFont="1" applyBorder="1" applyAlignment="1">
      <alignment horizontal="center" vertical="center"/>
    </xf>
    <xf numFmtId="0" fontId="7" fillId="0" borderId="63" xfId="0" applyFont="1" applyBorder="1" applyAlignment="1">
      <alignment horizontal="justify" vertical="center" wrapText="1"/>
    </xf>
    <xf numFmtId="0" fontId="7" fillId="0" borderId="63" xfId="0" applyFont="1" applyBorder="1" applyAlignment="1">
      <alignment horizontal="center" vertical="center" wrapText="1"/>
    </xf>
    <xf numFmtId="0" fontId="15" fillId="0" borderId="63" xfId="0" applyFont="1" applyBorder="1" applyAlignment="1">
      <alignment horizontal="center" vertical="center" wrapText="1"/>
    </xf>
    <xf numFmtId="0" fontId="7" fillId="0" borderId="63" xfId="0" applyFont="1" applyBorder="1" applyAlignment="1">
      <alignment horizontal="center" vertical="center" textRotation="90"/>
    </xf>
    <xf numFmtId="9" fontId="15" fillId="5" borderId="63" xfId="0" applyNumberFormat="1" applyFont="1" applyFill="1" applyBorder="1" applyAlignment="1">
      <alignment horizontal="center" vertical="center" wrapText="1"/>
    </xf>
    <xf numFmtId="0" fontId="15" fillId="0" borderId="63" xfId="0" applyFont="1" applyBorder="1" applyAlignment="1">
      <alignment horizontal="justify" vertical="center" wrapText="1"/>
    </xf>
    <xf numFmtId="0" fontId="7" fillId="5" borderId="63" xfId="0" applyFont="1" applyFill="1" applyBorder="1" applyAlignment="1">
      <alignment horizontal="justify" vertical="center" wrapText="1"/>
    </xf>
    <xf numFmtId="0" fontId="46" fillId="5" borderId="66" xfId="0" applyFont="1" applyFill="1" applyBorder="1" applyAlignment="1">
      <alignment horizontal="center" vertical="center" wrapText="1" readingOrder="1"/>
    </xf>
    <xf numFmtId="0" fontId="39" fillId="14" borderId="64" xfId="0" applyFont="1" applyFill="1" applyBorder="1" applyAlignment="1">
      <alignment horizontal="center" vertical="center" textRotation="90" wrapText="1"/>
    </xf>
    <xf numFmtId="0" fontId="46" fillId="5" borderId="63" xfId="0" applyFont="1" applyFill="1" applyBorder="1" applyAlignment="1">
      <alignment horizontal="center" vertical="center" wrapText="1" readingOrder="1"/>
    </xf>
    <xf numFmtId="0" fontId="39" fillId="14" borderId="63" xfId="0" applyFont="1" applyFill="1" applyBorder="1" applyAlignment="1">
      <alignment horizontal="center" vertical="center" textRotation="90"/>
    </xf>
    <xf numFmtId="0" fontId="39" fillId="14" borderId="65" xfId="0" applyFont="1" applyFill="1" applyBorder="1" applyAlignment="1">
      <alignment horizontal="center" vertical="center" textRotation="90"/>
    </xf>
    <xf numFmtId="0" fontId="46" fillId="6" borderId="0" xfId="0" applyFont="1" applyFill="1" applyBorder="1" applyAlignment="1">
      <alignment vertical="center" wrapText="1"/>
    </xf>
    <xf numFmtId="0" fontId="0" fillId="5" borderId="0" xfId="0" applyFill="1" applyBorder="1"/>
    <xf numFmtId="0" fontId="46" fillId="6" borderId="18" xfId="0" applyFont="1" applyFill="1" applyBorder="1" applyAlignment="1">
      <alignment vertical="center" wrapText="1"/>
    </xf>
    <xf numFmtId="0" fontId="46" fillId="0" borderId="18" xfId="0" applyFont="1" applyBorder="1" applyAlignment="1">
      <alignment vertical="center" wrapText="1"/>
    </xf>
    <xf numFmtId="0" fontId="46" fillId="5" borderId="18" xfId="0" applyFont="1" applyFill="1" applyBorder="1" applyAlignment="1">
      <alignment horizontal="justify" vertical="center" wrapText="1"/>
    </xf>
    <xf numFmtId="0" fontId="25" fillId="6" borderId="18" xfId="0" applyFont="1" applyFill="1" applyBorder="1" applyAlignment="1">
      <alignment horizontal="center" vertical="center" wrapText="1"/>
    </xf>
    <xf numFmtId="0" fontId="7" fillId="8" borderId="18" xfId="0" applyFont="1" applyFill="1" applyBorder="1" applyAlignment="1">
      <alignment horizontal="center"/>
    </xf>
    <xf numFmtId="0" fontId="46" fillId="6" borderId="18" xfId="0" applyFont="1" applyFill="1" applyBorder="1" applyAlignment="1">
      <alignment horizontal="justify" vertical="center" wrapText="1"/>
    </xf>
    <xf numFmtId="0" fontId="15" fillId="5" borderId="18" xfId="0" applyFont="1" applyFill="1" applyBorder="1" applyAlignment="1">
      <alignment horizontal="left" vertical="top" wrapText="1"/>
    </xf>
    <xf numFmtId="0" fontId="26" fillId="5" borderId="33" xfId="0" applyFont="1" applyFill="1" applyBorder="1" applyAlignment="1">
      <alignment horizontal="center" vertical="center" wrapText="1"/>
    </xf>
    <xf numFmtId="14" fontId="26" fillId="5" borderId="77" xfId="0" applyNumberFormat="1" applyFont="1" applyFill="1" applyBorder="1" applyAlignment="1">
      <alignment horizontal="center" vertical="center" wrapText="1"/>
    </xf>
    <xf numFmtId="1" fontId="15" fillId="5" borderId="18" xfId="1" applyNumberFormat="1" applyFont="1" applyFill="1" applyBorder="1" applyAlignment="1">
      <alignment horizontal="center" vertical="center"/>
    </xf>
    <xf numFmtId="9" fontId="15" fillId="5" borderId="18" xfId="1" applyFont="1" applyFill="1" applyBorder="1" applyAlignment="1">
      <alignment horizontal="justify" vertical="center" wrapText="1"/>
    </xf>
    <xf numFmtId="9" fontId="15" fillId="0" borderId="18" xfId="1" applyFont="1" applyBorder="1" applyAlignment="1">
      <alignment horizontal="center" vertical="center"/>
    </xf>
    <xf numFmtId="0" fontId="46" fillId="0" borderId="18" xfId="0" applyFont="1" applyBorder="1" applyAlignment="1">
      <alignment vertical="center"/>
    </xf>
    <xf numFmtId="0" fontId="46" fillId="0" borderId="18" xfId="0" applyFont="1" applyBorder="1" applyAlignment="1">
      <alignment horizontal="justify" vertical="center" wrapText="1"/>
    </xf>
    <xf numFmtId="165" fontId="7" fillId="5" borderId="18" xfId="1" applyNumberFormat="1" applyFont="1" applyFill="1" applyBorder="1" applyAlignment="1">
      <alignment horizontal="center" vertical="center"/>
    </xf>
    <xf numFmtId="165" fontId="7" fillId="7" borderId="18" xfId="1" applyNumberFormat="1" applyFont="1" applyFill="1" applyBorder="1" applyAlignment="1">
      <alignment horizontal="center" vertical="center"/>
    </xf>
    <xf numFmtId="165" fontId="7" fillId="5" borderId="17" xfId="1" applyNumberFormat="1" applyFont="1" applyFill="1" applyBorder="1" applyAlignment="1">
      <alignment horizontal="center" vertical="center"/>
    </xf>
    <xf numFmtId="165" fontId="7" fillId="0" borderId="18" xfId="1" applyNumberFormat="1" applyFont="1" applyFill="1" applyBorder="1" applyAlignment="1">
      <alignment horizontal="center" vertical="center"/>
    </xf>
    <xf numFmtId="165" fontId="7" fillId="5" borderId="36" xfId="1" applyNumberFormat="1" applyFont="1" applyFill="1" applyBorder="1" applyAlignment="1">
      <alignment horizontal="center" vertical="center"/>
    </xf>
    <xf numFmtId="9" fontId="7" fillId="5" borderId="40" xfId="1" applyFont="1" applyFill="1" applyBorder="1" applyAlignment="1">
      <alignment horizontal="center" vertical="center"/>
    </xf>
    <xf numFmtId="165" fontId="7" fillId="5" borderId="40" xfId="1" applyNumberFormat="1" applyFont="1" applyFill="1" applyBorder="1" applyAlignment="1">
      <alignment horizontal="center" vertical="center"/>
    </xf>
    <xf numFmtId="0" fontId="46" fillId="5" borderId="18" xfId="0" applyFont="1" applyFill="1" applyBorder="1" applyAlignment="1">
      <alignment vertical="center" wrapText="1"/>
    </xf>
    <xf numFmtId="0" fontId="17" fillId="5" borderId="18" xfId="0" applyFont="1" applyFill="1" applyBorder="1" applyAlignment="1">
      <alignment vertical="center" wrapText="1"/>
    </xf>
    <xf numFmtId="0" fontId="15" fillId="5" borderId="18" xfId="0" applyFont="1" applyFill="1" applyBorder="1" applyAlignment="1">
      <alignment vertical="center"/>
    </xf>
    <xf numFmtId="0" fontId="13" fillId="0" borderId="18" xfId="0" applyFont="1" applyBorder="1" applyAlignment="1">
      <alignment horizontal="justify" vertical="top" wrapText="1"/>
    </xf>
    <xf numFmtId="0" fontId="60" fillId="0" borderId="18" xfId="0" applyFont="1" applyBorder="1" applyAlignment="1">
      <alignment horizontal="justify" vertical="top" wrapText="1"/>
    </xf>
    <xf numFmtId="0" fontId="15" fillId="0" borderId="0" xfId="0" applyFont="1" applyFill="1"/>
    <xf numFmtId="0" fontId="39" fillId="0" borderId="0" xfId="0" applyFont="1" applyFill="1" applyAlignment="1">
      <alignment horizontal="center" vertical="center"/>
    </xf>
    <xf numFmtId="0" fontId="15" fillId="0" borderId="0" xfId="0" applyFont="1" applyFill="1" applyAlignment="1">
      <alignment vertical="center"/>
    </xf>
    <xf numFmtId="0" fontId="15" fillId="0" borderId="0" xfId="0" applyFont="1" applyFill="1" applyAlignment="1">
      <alignment horizontal="center" vertical="center" wrapText="1"/>
    </xf>
    <xf numFmtId="0" fontId="15" fillId="0" borderId="0" xfId="0" applyFont="1" applyFill="1" applyAlignment="1">
      <alignment wrapText="1"/>
    </xf>
    <xf numFmtId="0" fontId="15" fillId="18" borderId="64" xfId="0" applyFont="1" applyFill="1" applyBorder="1" applyAlignment="1">
      <alignment horizontal="center" vertical="center"/>
    </xf>
    <xf numFmtId="15" fontId="7" fillId="0" borderId="64" xfId="0" applyNumberFormat="1" applyFont="1" applyBorder="1" applyAlignment="1">
      <alignment horizontal="center" vertical="center" wrapText="1"/>
    </xf>
    <xf numFmtId="14" fontId="7" fillId="0" borderId="64" xfId="0" applyNumberFormat="1" applyFont="1" applyBorder="1" applyAlignment="1">
      <alignment horizontal="center" vertical="center" wrapText="1"/>
    </xf>
    <xf numFmtId="0" fontId="7" fillId="0" borderId="64" xfId="0" applyFont="1" applyFill="1" applyBorder="1" applyAlignment="1">
      <alignment horizontal="center" vertical="center" wrapText="1"/>
    </xf>
    <xf numFmtId="9" fontId="15" fillId="5" borderId="0" xfId="0" applyNumberFormat="1" applyFont="1" applyFill="1" applyBorder="1" applyAlignment="1">
      <alignment horizontal="center" vertical="center" wrapText="1"/>
    </xf>
    <xf numFmtId="0" fontId="15" fillId="0" borderId="64" xfId="0" applyFont="1" applyBorder="1" applyAlignment="1">
      <alignment horizontal="center" wrapText="1"/>
    </xf>
    <xf numFmtId="166" fontId="15" fillId="0" borderId="64" xfId="1" applyNumberFormat="1" applyFont="1" applyBorder="1" applyAlignment="1">
      <alignment horizontal="center" vertical="center" wrapText="1"/>
    </xf>
    <xf numFmtId="165" fontId="15" fillId="0" borderId="64" xfId="1" applyNumberFormat="1" applyFont="1" applyBorder="1" applyAlignment="1">
      <alignment horizontal="center" vertical="center" wrapText="1"/>
    </xf>
    <xf numFmtId="0" fontId="7" fillId="0" borderId="64" xfId="0" applyFont="1" applyFill="1" applyBorder="1" applyAlignment="1">
      <alignment horizontal="justify" vertical="center" wrapText="1"/>
    </xf>
    <xf numFmtId="0" fontId="60" fillId="5" borderId="18" xfId="0" applyFont="1" applyFill="1" applyBorder="1" applyAlignment="1">
      <alignment horizontal="justify" vertical="center" wrapText="1"/>
    </xf>
    <xf numFmtId="14" fontId="15" fillId="0" borderId="0" xfId="0" applyNumberFormat="1" applyFont="1"/>
    <xf numFmtId="0" fontId="60" fillId="0" borderId="18" xfId="0" applyFont="1" applyFill="1" applyBorder="1" applyAlignment="1">
      <alignment horizontal="justify" vertical="top" wrapText="1"/>
    </xf>
    <xf numFmtId="9" fontId="7" fillId="0" borderId="18" xfId="1" applyFont="1" applyFill="1" applyBorder="1" applyAlignment="1">
      <alignment horizontal="center" vertical="center"/>
    </xf>
    <xf numFmtId="41" fontId="32" fillId="0" borderId="50" xfId="4" applyFont="1" applyFill="1" applyBorder="1" applyAlignment="1">
      <alignment horizontal="center" vertical="center" wrapText="1"/>
    </xf>
    <xf numFmtId="41" fontId="32" fillId="0" borderId="51" xfId="4" applyFont="1" applyFill="1" applyBorder="1" applyAlignment="1">
      <alignment horizontal="center" vertical="center" wrapText="1"/>
    </xf>
    <xf numFmtId="41" fontId="34" fillId="0" borderId="50" xfId="4" applyFont="1" applyFill="1" applyBorder="1" applyAlignment="1">
      <alignment horizontal="center" vertical="center"/>
    </xf>
    <xf numFmtId="0" fontId="35" fillId="0" borderId="50" xfId="0" applyFont="1" applyBorder="1" applyAlignment="1" applyProtection="1">
      <alignment horizontal="left" vertical="center"/>
      <protection hidden="1"/>
    </xf>
    <xf numFmtId="0" fontId="35" fillId="0" borderId="51" xfId="0" applyFont="1" applyBorder="1" applyAlignment="1" applyProtection="1">
      <alignment horizontal="left" vertical="center"/>
      <protection hidden="1"/>
    </xf>
    <xf numFmtId="0" fontId="43" fillId="0" borderId="55" xfId="0" applyFont="1" applyBorder="1" applyAlignment="1">
      <alignment horizontal="center"/>
    </xf>
    <xf numFmtId="0" fontId="0" fillId="0" borderId="0" xfId="0" applyAlignment="1">
      <alignment horizontal="center"/>
    </xf>
    <xf numFmtId="0" fontId="0" fillId="0" borderId="57" xfId="0" applyBorder="1" applyAlignment="1">
      <alignment horizontal="center"/>
    </xf>
    <xf numFmtId="0" fontId="0" fillId="0" borderId="55" xfId="0" applyBorder="1" applyAlignment="1">
      <alignment horizontal="center"/>
    </xf>
    <xf numFmtId="0" fontId="5" fillId="11" borderId="18" xfId="0" applyFont="1" applyFill="1" applyBorder="1" applyAlignment="1">
      <alignment horizontal="center" vertical="center" wrapText="1"/>
    </xf>
    <xf numFmtId="0" fontId="39" fillId="5" borderId="18" xfId="0" applyFont="1" applyFill="1" applyBorder="1" applyAlignment="1">
      <alignment horizontal="center" vertical="center" wrapText="1"/>
    </xf>
    <xf numFmtId="0" fontId="27" fillId="11" borderId="1" xfId="0" applyFont="1" applyFill="1" applyBorder="1" applyAlignment="1">
      <alignment horizontal="center" vertical="center"/>
    </xf>
    <xf numFmtId="0" fontId="27" fillId="11" borderId="2" xfId="0" applyFont="1" applyFill="1" applyBorder="1" applyAlignment="1">
      <alignment horizontal="center" vertical="center"/>
    </xf>
    <xf numFmtId="0" fontId="15" fillId="12" borderId="18" xfId="0" applyFont="1" applyFill="1" applyBorder="1" applyAlignment="1">
      <alignment horizontal="center" vertical="center" wrapText="1"/>
    </xf>
    <xf numFmtId="0" fontId="15" fillId="12" borderId="22" xfId="0" applyFont="1" applyFill="1" applyBorder="1" applyAlignment="1">
      <alignment horizontal="center" vertical="center" wrapText="1"/>
    </xf>
    <xf numFmtId="0" fontId="15" fillId="12" borderId="18" xfId="0" applyFont="1" applyFill="1" applyBorder="1" applyAlignment="1">
      <alignment horizontal="center" vertical="center"/>
    </xf>
    <xf numFmtId="0" fontId="15" fillId="12" borderId="22" xfId="0" applyFont="1" applyFill="1" applyBorder="1" applyAlignment="1">
      <alignment horizontal="center" vertical="center"/>
    </xf>
    <xf numFmtId="0" fontId="5" fillId="11" borderId="42" xfId="0" applyFont="1" applyFill="1" applyBorder="1" applyAlignment="1">
      <alignment horizontal="center" vertical="center"/>
    </xf>
    <xf numFmtId="0" fontId="5" fillId="11" borderId="43" xfId="0" applyFont="1" applyFill="1" applyBorder="1" applyAlignment="1">
      <alignment horizontal="center" vertical="center"/>
    </xf>
    <xf numFmtId="0" fontId="27" fillId="11" borderId="1" xfId="0" applyFont="1" applyFill="1" applyBorder="1" applyAlignment="1">
      <alignment horizontal="center" vertical="center" wrapText="1"/>
    </xf>
    <xf numFmtId="0" fontId="27" fillId="11" borderId="2" xfId="0" applyFont="1" applyFill="1" applyBorder="1" applyAlignment="1">
      <alignment horizontal="center" vertical="center" wrapText="1"/>
    </xf>
    <xf numFmtId="0" fontId="15" fillId="12" borderId="34" xfId="0" applyFont="1" applyFill="1" applyBorder="1" applyAlignment="1">
      <alignment horizontal="center"/>
    </xf>
    <xf numFmtId="0" fontId="15" fillId="12" borderId="21" xfId="0" applyFont="1" applyFill="1" applyBorder="1" applyAlignment="1">
      <alignment horizontal="center"/>
    </xf>
    <xf numFmtId="0" fontId="15" fillId="12" borderId="40" xfId="0" applyFont="1" applyFill="1" applyBorder="1" applyAlignment="1">
      <alignment horizontal="center"/>
    </xf>
    <xf numFmtId="0" fontId="15" fillId="12" borderId="39" xfId="0" applyFont="1" applyFill="1" applyBorder="1" applyAlignment="1">
      <alignment horizontal="center"/>
    </xf>
    <xf numFmtId="0" fontId="14" fillId="5" borderId="11" xfId="3" applyFont="1" applyFill="1" applyBorder="1" applyAlignment="1">
      <alignment horizontal="left" vertical="center" wrapText="1"/>
    </xf>
    <xf numFmtId="0" fontId="14" fillId="5" borderId="0" xfId="3" applyFont="1" applyFill="1" applyAlignment="1">
      <alignment horizontal="left" vertical="center" wrapText="1"/>
    </xf>
    <xf numFmtId="0" fontId="13" fillId="5" borderId="0" xfId="3" applyFont="1" applyFill="1" applyAlignment="1">
      <alignment horizontal="left" wrapText="1"/>
    </xf>
    <xf numFmtId="0" fontId="12" fillId="11" borderId="26" xfId="3" applyFont="1" applyFill="1" applyBorder="1" applyAlignment="1">
      <alignment horizontal="center" vertical="center" wrapText="1"/>
    </xf>
    <xf numFmtId="0" fontId="12" fillId="11" borderId="7" xfId="3" applyFont="1" applyFill="1" applyBorder="1" applyAlignment="1">
      <alignment horizontal="center" vertical="center" wrapText="1"/>
    </xf>
    <xf numFmtId="0" fontId="15" fillId="5" borderId="31" xfId="3" applyFont="1" applyFill="1" applyBorder="1" applyAlignment="1">
      <alignment horizontal="left" vertical="center" wrapText="1"/>
    </xf>
    <xf numFmtId="0" fontId="15" fillId="5" borderId="32" xfId="3" applyFont="1" applyFill="1" applyBorder="1" applyAlignment="1">
      <alignment horizontal="left" vertical="center" wrapText="1"/>
    </xf>
    <xf numFmtId="0" fontId="15" fillId="5" borderId="17" xfId="3" applyFont="1" applyFill="1" applyBorder="1" applyAlignment="1">
      <alignment horizontal="left" vertical="center" wrapText="1"/>
    </xf>
    <xf numFmtId="0" fontId="39" fillId="5" borderId="0" xfId="3" applyFont="1" applyFill="1" applyAlignment="1">
      <alignment horizontal="right" vertical="center" wrapText="1"/>
    </xf>
    <xf numFmtId="0" fontId="39" fillId="5" borderId="37" xfId="3" applyFont="1" applyFill="1" applyBorder="1" applyAlignment="1">
      <alignment horizontal="right" vertical="center" wrapText="1"/>
    </xf>
    <xf numFmtId="164" fontId="15" fillId="5" borderId="31" xfId="3" applyNumberFormat="1" applyFont="1" applyFill="1" applyBorder="1" applyAlignment="1" applyProtection="1">
      <alignment horizontal="center" vertical="center" wrapText="1"/>
      <protection locked="0"/>
    </xf>
    <xf numFmtId="164" fontId="15" fillId="5" borderId="38" xfId="3" applyNumberFormat="1" applyFont="1" applyFill="1" applyBorder="1" applyAlignment="1" applyProtection="1">
      <alignment horizontal="center" vertical="center" wrapText="1"/>
      <protection locked="0"/>
    </xf>
    <xf numFmtId="0" fontId="8" fillId="5" borderId="18" xfId="2" applyFill="1" applyBorder="1" applyAlignment="1"/>
    <xf numFmtId="0" fontId="13" fillId="5" borderId="18" xfId="0" applyFont="1" applyFill="1" applyBorder="1"/>
    <xf numFmtId="0" fontId="12" fillId="5" borderId="0" xfId="3" applyFont="1" applyFill="1" applyAlignment="1">
      <alignment horizontal="right" vertical="center" wrapText="1"/>
    </xf>
    <xf numFmtId="0" fontId="12" fillId="5" borderId="37" xfId="3" applyFont="1" applyFill="1" applyBorder="1" applyAlignment="1">
      <alignment horizontal="right" vertical="center" wrapText="1"/>
    </xf>
    <xf numFmtId="164" fontId="40" fillId="5" borderId="31" xfId="3" applyNumberFormat="1" applyFont="1" applyFill="1" applyBorder="1" applyAlignment="1" applyProtection="1">
      <alignment horizontal="center" vertical="center" wrapText="1"/>
      <protection locked="0"/>
    </xf>
    <xf numFmtId="164" fontId="40" fillId="5" borderId="38" xfId="3" applyNumberFormat="1" applyFont="1" applyFill="1" applyBorder="1" applyAlignment="1" applyProtection="1">
      <alignment horizontal="center" vertical="center" wrapText="1"/>
      <protection locked="0"/>
    </xf>
    <xf numFmtId="0" fontId="15" fillId="3" borderId="36" xfId="0" applyFont="1" applyFill="1" applyBorder="1" applyAlignment="1">
      <alignment horizontal="center"/>
    </xf>
    <xf numFmtId="0" fontId="15" fillId="3" borderId="22" xfId="0" applyFont="1" applyFill="1" applyBorder="1" applyAlignment="1">
      <alignment horizontal="center"/>
    </xf>
    <xf numFmtId="0" fontId="15" fillId="3" borderId="36" xfId="0" applyFont="1" applyFill="1" applyBorder="1" applyAlignment="1">
      <alignment horizontal="center" vertical="center"/>
    </xf>
    <xf numFmtId="0" fontId="15" fillId="3" borderId="22" xfId="0" applyFont="1" applyFill="1" applyBorder="1" applyAlignment="1">
      <alignment horizontal="center" vertical="center"/>
    </xf>
    <xf numFmtId="0" fontId="15" fillId="3" borderId="36" xfId="0" applyFont="1" applyFill="1" applyBorder="1" applyAlignment="1">
      <alignment horizontal="center" vertical="center" wrapText="1"/>
    </xf>
    <xf numFmtId="0" fontId="15" fillId="3" borderId="22" xfId="0" applyFont="1" applyFill="1" applyBorder="1" applyAlignment="1">
      <alignment horizontal="center" vertical="center" wrapText="1"/>
    </xf>
    <xf numFmtId="0" fontId="14" fillId="3" borderId="12" xfId="3" applyFont="1" applyFill="1" applyBorder="1" applyAlignment="1">
      <alignment horizontal="center" vertical="center" wrapText="1"/>
    </xf>
    <xf numFmtId="0" fontId="14" fillId="3" borderId="36" xfId="3" applyFont="1" applyFill="1" applyBorder="1" applyAlignment="1">
      <alignment horizontal="center" vertical="center" wrapText="1"/>
    </xf>
    <xf numFmtId="0" fontId="14" fillId="3" borderId="22" xfId="3" applyFont="1" applyFill="1" applyBorder="1" applyAlignment="1">
      <alignment horizontal="center" vertical="center" wrapText="1"/>
    </xf>
    <xf numFmtId="0" fontId="14" fillId="3" borderId="40" xfId="3" applyFont="1" applyFill="1" applyBorder="1" applyAlignment="1">
      <alignment horizontal="center" vertical="center" wrapText="1"/>
    </xf>
    <xf numFmtId="0" fontId="14" fillId="3" borderId="11" xfId="3" applyFont="1" applyFill="1" applyBorder="1" applyAlignment="1">
      <alignment horizontal="center" vertical="center" wrapText="1"/>
    </xf>
    <xf numFmtId="0" fontId="14" fillId="3" borderId="0" xfId="3" applyFont="1" applyFill="1" applyAlignment="1">
      <alignment horizontal="center" vertical="center" wrapText="1"/>
    </xf>
    <xf numFmtId="0" fontId="11" fillId="11" borderId="11" xfId="3" applyFont="1" applyFill="1" applyBorder="1" applyAlignment="1">
      <alignment horizontal="center" vertical="center" wrapText="1"/>
    </xf>
    <xf numFmtId="0" fontId="11" fillId="11" borderId="0" xfId="3" applyFont="1" applyFill="1" applyAlignment="1">
      <alignment horizontal="center" vertical="center" wrapText="1"/>
    </xf>
    <xf numFmtId="0" fontId="12" fillId="5" borderId="33" xfId="3" applyFont="1" applyFill="1" applyBorder="1" applyAlignment="1">
      <alignment horizontal="center" vertical="center" wrapText="1"/>
    </xf>
    <xf numFmtId="0" fontId="12" fillId="5" borderId="56" xfId="3" applyFont="1" applyFill="1" applyBorder="1" applyAlignment="1">
      <alignment horizontal="center" vertical="center" wrapText="1"/>
    </xf>
    <xf numFmtId="0" fontId="12" fillId="5" borderId="23" xfId="3" applyFont="1" applyFill="1" applyBorder="1" applyAlignment="1">
      <alignment horizontal="center" vertical="center" wrapText="1"/>
    </xf>
    <xf numFmtId="0" fontId="15" fillId="5" borderId="0" xfId="0" applyFont="1" applyFill="1" applyAlignment="1">
      <alignment horizontal="center"/>
    </xf>
    <xf numFmtId="0" fontId="38" fillId="5" borderId="0" xfId="0" applyFont="1" applyFill="1" applyAlignment="1">
      <alignment horizontal="center" vertical="center" wrapText="1"/>
    </xf>
    <xf numFmtId="0" fontId="12" fillId="5" borderId="31" xfId="3" applyFont="1" applyFill="1" applyBorder="1" applyAlignment="1">
      <alignment horizontal="center" vertical="center" wrapText="1"/>
    </xf>
    <xf numFmtId="0" fontId="12" fillId="5" borderId="32" xfId="3" applyFont="1" applyFill="1" applyBorder="1" applyAlignment="1">
      <alignment horizontal="center" vertical="center" wrapText="1"/>
    </xf>
    <xf numFmtId="0" fontId="12" fillId="5" borderId="17" xfId="3" applyFont="1" applyFill="1" applyBorder="1" applyAlignment="1">
      <alignment horizontal="center" vertical="center" wrapText="1"/>
    </xf>
    <xf numFmtId="0" fontId="14" fillId="5" borderId="35" xfId="3" applyFont="1" applyFill="1" applyBorder="1" applyAlignment="1">
      <alignment horizontal="center" vertical="center" wrapText="1"/>
    </xf>
    <xf numFmtId="0" fontId="14" fillId="5" borderId="19" xfId="3" applyFont="1" applyFill="1" applyBorder="1" applyAlignment="1">
      <alignment horizontal="center" vertical="center" wrapText="1"/>
    </xf>
    <xf numFmtId="0" fontId="14" fillId="5" borderId="36" xfId="3" applyFont="1" applyFill="1" applyBorder="1" applyAlignment="1">
      <alignment horizontal="center" vertical="center" wrapText="1"/>
    </xf>
    <xf numFmtId="0" fontId="14" fillId="5" borderId="22" xfId="3" applyFont="1" applyFill="1" applyBorder="1" applyAlignment="1">
      <alignment horizontal="center" vertical="center" wrapText="1"/>
    </xf>
    <xf numFmtId="0" fontId="14" fillId="5" borderId="12" xfId="3" applyFont="1" applyFill="1" applyBorder="1" applyAlignment="1">
      <alignment horizontal="center" vertical="center" wrapText="1"/>
    </xf>
    <xf numFmtId="0" fontId="24" fillId="10" borderId="3" xfId="0" applyFont="1" applyFill="1" applyBorder="1" applyAlignment="1">
      <alignment horizontal="center" vertical="center" wrapText="1"/>
    </xf>
    <xf numFmtId="0" fontId="24" fillId="10" borderId="15" xfId="0" applyFont="1" applyFill="1" applyBorder="1" applyAlignment="1">
      <alignment horizontal="center" vertical="center" wrapText="1"/>
    </xf>
    <xf numFmtId="0" fontId="24" fillId="10" borderId="9" xfId="0" applyFont="1" applyFill="1" applyBorder="1" applyAlignment="1">
      <alignment horizontal="center" vertical="center" wrapText="1"/>
    </xf>
    <xf numFmtId="0" fontId="15" fillId="8" borderId="18" xfId="0" applyFont="1" applyFill="1" applyBorder="1" applyAlignment="1">
      <alignment horizontal="center" vertical="center"/>
    </xf>
    <xf numFmtId="0" fontId="15" fillId="8" borderId="18" xfId="0" applyFont="1" applyFill="1" applyBorder="1" applyAlignment="1">
      <alignment horizontal="center" vertical="center" wrapText="1"/>
    </xf>
    <xf numFmtId="0" fontId="15" fillId="8" borderId="22" xfId="0" applyFont="1" applyFill="1" applyBorder="1" applyAlignment="1">
      <alignment horizontal="center" vertical="center" wrapText="1"/>
    </xf>
    <xf numFmtId="0" fontId="25" fillId="10" borderId="18" xfId="0" applyFont="1" applyFill="1" applyBorder="1" applyAlignment="1">
      <alignment horizontal="center" vertical="center"/>
    </xf>
    <xf numFmtId="0" fontId="24" fillId="4" borderId="22" xfId="0" applyFont="1" applyFill="1" applyBorder="1" applyAlignment="1">
      <alignment horizontal="center" vertical="center"/>
    </xf>
    <xf numFmtId="0" fontId="15" fillId="8" borderId="22" xfId="0" applyFont="1" applyFill="1" applyBorder="1" applyAlignment="1">
      <alignment horizontal="center" vertical="center"/>
    </xf>
    <xf numFmtId="0" fontId="15" fillId="8" borderId="12" xfId="0" applyFont="1" applyFill="1" applyBorder="1" applyAlignment="1">
      <alignment horizontal="center" vertical="center"/>
    </xf>
    <xf numFmtId="0" fontId="15" fillId="8" borderId="36" xfId="0" applyFont="1" applyFill="1" applyBorder="1" applyAlignment="1">
      <alignment horizontal="center" vertical="center"/>
    </xf>
    <xf numFmtId="0" fontId="13" fillId="0" borderId="0" xfId="0" applyFont="1" applyAlignment="1">
      <alignment horizontal="center" vertical="center"/>
    </xf>
    <xf numFmtId="16" fontId="13" fillId="0" borderId="0" xfId="0" applyNumberFormat="1" applyFont="1" applyAlignment="1">
      <alignment horizontal="center" vertical="center" wrapText="1"/>
    </xf>
    <xf numFmtId="0" fontId="25" fillId="6" borderId="18" xfId="0" applyFont="1" applyFill="1" applyBorder="1" applyAlignment="1">
      <alignment horizontal="center" vertical="center" wrapText="1"/>
    </xf>
    <xf numFmtId="0" fontId="13" fillId="8" borderId="18" xfId="0" applyFont="1" applyFill="1" applyBorder="1" applyAlignment="1">
      <alignment horizontal="center"/>
    </xf>
    <xf numFmtId="0" fontId="15" fillId="8" borderId="18" xfId="0" applyFont="1" applyFill="1" applyBorder="1" applyAlignment="1">
      <alignment horizontal="center"/>
    </xf>
    <xf numFmtId="0" fontId="58" fillId="3" borderId="3" xfId="0" applyFont="1" applyFill="1" applyBorder="1" applyAlignment="1">
      <alignment horizontal="center" vertical="center" wrapText="1"/>
    </xf>
    <xf numFmtId="0" fontId="58" fillId="3" borderId="15" xfId="0" applyFont="1" applyFill="1" applyBorder="1" applyAlignment="1">
      <alignment horizontal="center" vertical="center" wrapText="1"/>
    </xf>
    <xf numFmtId="0" fontId="52" fillId="3" borderId="15" xfId="0" applyFont="1" applyFill="1" applyBorder="1" applyAlignment="1">
      <alignment horizontal="center" vertical="center" wrapText="1"/>
    </xf>
    <xf numFmtId="0" fontId="59" fillId="3" borderId="15" xfId="0" applyFont="1" applyFill="1" applyBorder="1" applyAlignment="1">
      <alignment horizontal="center" vertical="center" wrapText="1"/>
    </xf>
    <xf numFmtId="0" fontId="55" fillId="2" borderId="1" xfId="0" applyFont="1" applyFill="1" applyBorder="1" applyAlignment="1">
      <alignment horizontal="center" vertical="center"/>
    </xf>
    <xf numFmtId="0" fontId="55" fillId="2" borderId="2" xfId="0" applyFont="1" applyFill="1" applyBorder="1" applyAlignment="1">
      <alignment horizontal="center" vertical="center"/>
    </xf>
    <xf numFmtId="0" fontId="13" fillId="8" borderId="18" xfId="0" applyFont="1" applyFill="1" applyBorder="1" applyAlignment="1">
      <alignment horizontal="center" vertical="center"/>
    </xf>
    <xf numFmtId="0" fontId="56" fillId="3" borderId="1" xfId="0" applyFont="1" applyFill="1" applyBorder="1" applyAlignment="1">
      <alignment horizontal="center" vertical="center"/>
    </xf>
    <xf numFmtId="0" fontId="56" fillId="3" borderId="2" xfId="0" applyFont="1" applyFill="1" applyBorder="1" applyAlignment="1">
      <alignment horizontal="center" vertical="center"/>
    </xf>
    <xf numFmtId="0" fontId="24" fillId="9" borderId="3" xfId="0" applyFont="1" applyFill="1" applyBorder="1" applyAlignment="1">
      <alignment horizontal="center" vertical="center" wrapText="1"/>
    </xf>
    <xf numFmtId="0" fontId="24" fillId="9" borderId="15" xfId="0" applyFont="1" applyFill="1" applyBorder="1" applyAlignment="1">
      <alignment horizontal="center" vertical="center" wrapText="1"/>
    </xf>
    <xf numFmtId="0" fontId="24" fillId="9" borderId="9" xfId="0" applyFont="1" applyFill="1" applyBorder="1" applyAlignment="1">
      <alignment horizontal="center" vertical="center" wrapText="1"/>
    </xf>
    <xf numFmtId="0" fontId="24" fillId="9" borderId="19" xfId="0" applyFont="1" applyFill="1" applyBorder="1" applyAlignment="1">
      <alignment horizontal="center" vertical="center" wrapText="1"/>
    </xf>
    <xf numFmtId="0" fontId="10" fillId="8" borderId="18" xfId="0" applyFont="1" applyFill="1" applyBorder="1" applyAlignment="1">
      <alignment horizontal="center" vertical="center" wrapText="1"/>
    </xf>
    <xf numFmtId="0" fontId="7" fillId="8" borderId="18" xfId="0" applyFont="1" applyFill="1" applyBorder="1" applyAlignment="1">
      <alignment horizontal="center" vertical="center"/>
    </xf>
    <xf numFmtId="0" fontId="23" fillId="9" borderId="18" xfId="0" applyFont="1" applyFill="1" applyBorder="1" applyAlignment="1">
      <alignment horizontal="center" vertical="center"/>
    </xf>
    <xf numFmtId="0" fontId="24" fillId="0" borderId="22" xfId="0" applyFont="1" applyBorder="1" applyAlignment="1">
      <alignment horizontal="center" vertical="center"/>
    </xf>
    <xf numFmtId="0" fontId="23" fillId="0" borderId="18" xfId="0" applyFont="1" applyBorder="1" applyAlignment="1">
      <alignment horizontal="center" vertical="center"/>
    </xf>
    <xf numFmtId="0" fontId="7" fillId="8" borderId="18" xfId="0" applyFont="1" applyFill="1" applyBorder="1" applyAlignment="1">
      <alignment horizontal="center"/>
    </xf>
    <xf numFmtId="0" fontId="39" fillId="0" borderId="18" xfId="0" applyFont="1" applyBorder="1" applyAlignment="1">
      <alignment horizontal="center" vertical="center" wrapText="1"/>
    </xf>
    <xf numFmtId="0" fontId="39" fillId="0" borderId="18" xfId="0" applyFont="1" applyBorder="1" applyAlignment="1">
      <alignment horizontal="center" vertical="top" wrapText="1"/>
    </xf>
    <xf numFmtId="0" fontId="39" fillId="0" borderId="18" xfId="0" applyFont="1" applyBorder="1" applyAlignment="1">
      <alignment horizontal="center" vertical="center"/>
    </xf>
    <xf numFmtId="0" fontId="7" fillId="0" borderId="63" xfId="0" applyFont="1" applyBorder="1" applyAlignment="1">
      <alignment horizontal="center" vertical="center" wrapText="1"/>
    </xf>
    <xf numFmtId="0" fontId="7" fillId="0" borderId="65" xfId="0" applyFont="1" applyBorder="1" applyAlignment="1">
      <alignment horizontal="center" vertical="center" wrapText="1"/>
    </xf>
    <xf numFmtId="0" fontId="15" fillId="0" borderId="63" xfId="0" applyFont="1" applyBorder="1" applyAlignment="1">
      <alignment horizontal="center" vertical="center" wrapText="1"/>
    </xf>
    <xf numFmtId="0" fontId="15" fillId="0" borderId="65" xfId="0" applyFont="1" applyBorder="1" applyAlignment="1">
      <alignment horizontal="center" vertical="center" wrapText="1"/>
    </xf>
    <xf numFmtId="0" fontId="46" fillId="5" borderId="71" xfId="0" applyFont="1" applyFill="1" applyBorder="1" applyAlignment="1">
      <alignment horizontal="center" vertical="center" wrapText="1" readingOrder="1"/>
    </xf>
    <xf numFmtId="0" fontId="46" fillId="5" borderId="72" xfId="0" applyFont="1" applyFill="1" applyBorder="1" applyAlignment="1">
      <alignment horizontal="center" vertical="center" wrapText="1" readingOrder="1"/>
    </xf>
    <xf numFmtId="9" fontId="15" fillId="5" borderId="63" xfId="1" applyFont="1" applyFill="1" applyBorder="1" applyAlignment="1">
      <alignment horizontal="center" vertical="center" wrapText="1"/>
    </xf>
    <xf numFmtId="9" fontId="15" fillId="5" borderId="65" xfId="1" applyFont="1" applyFill="1" applyBorder="1" applyAlignment="1">
      <alignment horizontal="center" vertical="center" wrapText="1"/>
    </xf>
    <xf numFmtId="0" fontId="22" fillId="5" borderId="71" xfId="0" applyFont="1" applyFill="1" applyBorder="1" applyAlignment="1">
      <alignment horizontal="center" vertical="center" wrapText="1" readingOrder="1"/>
    </xf>
    <xf numFmtId="0" fontId="22" fillId="5" borderId="65" xfId="0" applyFont="1" applyFill="1" applyBorder="1" applyAlignment="1">
      <alignment horizontal="center" vertical="center" wrapText="1" readingOrder="1"/>
    </xf>
    <xf numFmtId="9" fontId="15" fillId="0" borderId="63" xfId="0" applyNumberFormat="1" applyFont="1" applyBorder="1" applyAlignment="1">
      <alignment horizontal="center" vertical="center" wrapText="1"/>
    </xf>
    <xf numFmtId="9" fontId="15" fillId="0" borderId="65" xfId="0" applyNumberFormat="1" applyFont="1" applyBorder="1" applyAlignment="1">
      <alignment horizontal="center" vertical="center" wrapText="1"/>
    </xf>
    <xf numFmtId="0" fontId="7" fillId="0" borderId="63" xfId="0" applyFont="1" applyBorder="1" applyAlignment="1">
      <alignment horizontal="center" vertical="center" textRotation="90"/>
    </xf>
    <xf numFmtId="0" fontId="7" fillId="0" borderId="65" xfId="0" applyFont="1" applyBorder="1" applyAlignment="1">
      <alignment horizontal="center" vertical="center" textRotation="90"/>
    </xf>
    <xf numFmtId="14" fontId="15" fillId="0" borderId="63" xfId="0" applyNumberFormat="1" applyFont="1" applyBorder="1" applyAlignment="1">
      <alignment horizontal="left" vertical="center" wrapText="1"/>
    </xf>
    <xf numFmtId="14" fontId="15" fillId="0" borderId="65" xfId="0" applyNumberFormat="1" applyFont="1" applyBorder="1" applyAlignment="1">
      <alignment horizontal="left" vertical="center" wrapText="1"/>
    </xf>
    <xf numFmtId="0" fontId="15" fillId="0" borderId="63" xfId="0" applyFont="1" applyBorder="1" applyAlignment="1">
      <alignment horizontal="center" vertical="center"/>
    </xf>
    <xf numFmtId="0" fontId="15" fillId="0" borderId="65" xfId="0" applyFont="1" applyBorder="1" applyAlignment="1">
      <alignment horizontal="center" vertical="center"/>
    </xf>
    <xf numFmtId="0" fontId="7" fillId="0" borderId="63" xfId="0" applyFont="1" applyBorder="1" applyAlignment="1">
      <alignment horizontal="justify" vertical="center" wrapText="1"/>
    </xf>
    <xf numFmtId="0" fontId="7" fillId="0" borderId="65" xfId="0" applyFont="1" applyBorder="1" applyAlignment="1">
      <alignment horizontal="justify" vertical="center" wrapText="1"/>
    </xf>
    <xf numFmtId="0" fontId="13" fillId="5" borderId="63" xfId="0" applyFont="1" applyFill="1" applyBorder="1" applyAlignment="1">
      <alignment horizontal="center" vertical="center" wrapText="1"/>
    </xf>
    <xf numFmtId="0" fontId="13" fillId="5" borderId="65" xfId="0" applyFont="1" applyFill="1" applyBorder="1" applyAlignment="1">
      <alignment horizontal="center" vertical="center" wrapText="1"/>
    </xf>
    <xf numFmtId="9" fontId="15" fillId="5" borderId="73" xfId="0" applyNumberFormat="1" applyFont="1" applyFill="1" applyBorder="1" applyAlignment="1">
      <alignment horizontal="center" vertical="center" wrapText="1"/>
    </xf>
    <xf numFmtId="9" fontId="15" fillId="5" borderId="62" xfId="0" applyNumberFormat="1" applyFont="1" applyFill="1" applyBorder="1" applyAlignment="1">
      <alignment horizontal="center" vertical="center" wrapText="1"/>
    </xf>
    <xf numFmtId="0" fontId="49" fillId="16" borderId="71" xfId="0" applyFont="1" applyFill="1" applyBorder="1" applyAlignment="1">
      <alignment horizontal="center" vertical="center" wrapText="1" readingOrder="1"/>
    </xf>
    <xf numFmtId="0" fontId="49" fillId="16" borderId="72" xfId="0" applyFont="1" applyFill="1" applyBorder="1" applyAlignment="1">
      <alignment horizontal="center" vertical="center" wrapText="1" readingOrder="1"/>
    </xf>
    <xf numFmtId="14" fontId="15" fillId="0" borderId="63" xfId="0" applyNumberFormat="1" applyFont="1" applyBorder="1" applyAlignment="1">
      <alignment horizontal="center" vertical="center" wrapText="1"/>
    </xf>
    <xf numFmtId="14" fontId="15" fillId="0" borderId="65" xfId="0" applyNumberFormat="1" applyFont="1" applyBorder="1" applyAlignment="1">
      <alignment horizontal="center" vertical="center" wrapText="1"/>
    </xf>
    <xf numFmtId="9" fontId="15" fillId="5" borderId="63" xfId="0" applyNumberFormat="1" applyFont="1" applyFill="1" applyBorder="1" applyAlignment="1">
      <alignment horizontal="center" vertical="center" wrapText="1"/>
    </xf>
    <xf numFmtId="9" fontId="15" fillId="5" borderId="65" xfId="0" applyNumberFormat="1" applyFont="1" applyFill="1" applyBorder="1" applyAlignment="1">
      <alignment horizontal="center" vertical="center" wrapText="1"/>
    </xf>
    <xf numFmtId="9" fontId="15" fillId="5" borderId="74" xfId="1" applyFont="1" applyFill="1" applyBorder="1" applyAlignment="1">
      <alignment horizontal="center" vertical="center" wrapText="1"/>
    </xf>
    <xf numFmtId="9" fontId="15" fillId="5" borderId="75" xfId="1" applyFont="1" applyFill="1" applyBorder="1" applyAlignment="1">
      <alignment horizontal="center" vertical="center" wrapText="1"/>
    </xf>
    <xf numFmtId="0" fontId="22" fillId="5" borderId="72" xfId="0" applyFont="1" applyFill="1" applyBorder="1" applyAlignment="1">
      <alignment horizontal="center" vertical="center" wrapText="1" readingOrder="1"/>
    </xf>
    <xf numFmtId="0" fontId="15" fillId="0" borderId="63" xfId="0" applyFont="1" applyBorder="1" applyAlignment="1">
      <alignment horizontal="justify" vertical="center" wrapText="1"/>
    </xf>
    <xf numFmtId="0" fontId="15" fillId="0" borderId="65" xfId="0" applyFont="1" applyBorder="1" applyAlignment="1">
      <alignment horizontal="justify" vertical="center" wrapText="1"/>
    </xf>
    <xf numFmtId="0" fontId="15" fillId="0" borderId="66" xfId="0" applyFont="1" applyBorder="1" applyAlignment="1">
      <alignment horizontal="center" vertical="center" wrapText="1"/>
    </xf>
    <xf numFmtId="0" fontId="46" fillId="5" borderId="66" xfId="0" applyFont="1" applyFill="1" applyBorder="1" applyAlignment="1">
      <alignment horizontal="center" vertical="center" wrapText="1" readingOrder="1"/>
    </xf>
    <xf numFmtId="9" fontId="15" fillId="0" borderId="66" xfId="0" applyNumberFormat="1" applyFont="1" applyBorder="1" applyAlignment="1">
      <alignment horizontal="center" vertical="center" wrapText="1"/>
    </xf>
    <xf numFmtId="0" fontId="7" fillId="0" borderId="66" xfId="0" applyFont="1" applyBorder="1" applyAlignment="1">
      <alignment horizontal="justify" vertical="center" wrapText="1"/>
    </xf>
    <xf numFmtId="0" fontId="7" fillId="5" borderId="63" xfId="0" applyFont="1" applyFill="1" applyBorder="1" applyAlignment="1">
      <alignment horizontal="justify" vertical="center" wrapText="1"/>
    </xf>
    <xf numFmtId="0" fontId="7" fillId="5" borderId="66" xfId="0" applyFont="1" applyFill="1" applyBorder="1" applyAlignment="1">
      <alignment horizontal="justify" vertical="center" wrapText="1"/>
    </xf>
    <xf numFmtId="0" fontId="39" fillId="14" borderId="64" xfId="0" applyFont="1" applyFill="1" applyBorder="1" applyAlignment="1">
      <alignment horizontal="center" vertical="center" wrapText="1"/>
    </xf>
    <xf numFmtId="0" fontId="7" fillId="5" borderId="65" xfId="0" applyFont="1" applyFill="1" applyBorder="1" applyAlignment="1">
      <alignment horizontal="justify" vertical="center" wrapText="1"/>
    </xf>
    <xf numFmtId="0" fontId="46" fillId="5" borderId="63" xfId="0" applyFont="1" applyFill="1" applyBorder="1" applyAlignment="1">
      <alignment horizontal="center" vertical="center" wrapText="1" readingOrder="1"/>
    </xf>
    <xf numFmtId="0" fontId="46" fillId="5" borderId="65" xfId="0" applyFont="1" applyFill="1" applyBorder="1" applyAlignment="1">
      <alignment horizontal="center" vertical="center" wrapText="1" readingOrder="1"/>
    </xf>
    <xf numFmtId="0" fontId="39" fillId="14" borderId="64" xfId="0" applyFont="1" applyFill="1" applyBorder="1" applyAlignment="1">
      <alignment horizontal="center" vertical="center" textRotation="90" wrapText="1"/>
    </xf>
    <xf numFmtId="0" fontId="39" fillId="14" borderId="63" xfId="0" applyFont="1" applyFill="1" applyBorder="1" applyAlignment="1">
      <alignment horizontal="center" vertical="center" textRotation="90" wrapText="1"/>
    </xf>
    <xf numFmtId="0" fontId="39" fillId="14" borderId="65" xfId="0" applyFont="1" applyFill="1" applyBorder="1" applyAlignment="1">
      <alignment horizontal="center" vertical="center" textRotation="90" wrapText="1"/>
    </xf>
    <xf numFmtId="0" fontId="39" fillId="14" borderId="58" xfId="0" applyFont="1" applyFill="1" applyBorder="1" applyAlignment="1">
      <alignment horizontal="center" vertical="center" wrapText="1"/>
    </xf>
    <xf numFmtId="0" fontId="39" fillId="14" borderId="59" xfId="0" applyFont="1" applyFill="1" applyBorder="1" applyAlignment="1">
      <alignment horizontal="center" vertical="center" wrapText="1"/>
    </xf>
    <xf numFmtId="0" fontId="39" fillId="14" borderId="60" xfId="0" applyFont="1" applyFill="1" applyBorder="1" applyAlignment="1">
      <alignment horizontal="center" vertical="center" wrapText="1"/>
    </xf>
    <xf numFmtId="0" fontId="39" fillId="14" borderId="62" xfId="0" applyFont="1" applyFill="1" applyBorder="1" applyAlignment="1">
      <alignment horizontal="center" vertical="center"/>
    </xf>
    <xf numFmtId="0" fontId="39" fillId="14" borderId="63" xfId="0" applyFont="1" applyFill="1" applyBorder="1" applyAlignment="1">
      <alignment horizontal="center" vertical="center" textRotation="90"/>
    </xf>
    <xf numFmtId="0" fontId="39" fillId="14" borderId="65" xfId="0" applyFont="1" applyFill="1" applyBorder="1" applyAlignment="1">
      <alignment horizontal="center" vertical="center" textRotation="90"/>
    </xf>
    <xf numFmtId="0" fontId="39" fillId="14" borderId="64" xfId="0" applyFont="1" applyFill="1" applyBorder="1" applyAlignment="1">
      <alignment horizontal="center" vertical="center"/>
    </xf>
    <xf numFmtId="0" fontId="39" fillId="14" borderId="65" xfId="0" applyFont="1" applyFill="1" applyBorder="1" applyAlignment="1">
      <alignment horizontal="center" vertical="center" wrapText="1"/>
    </xf>
    <xf numFmtId="0" fontId="39" fillId="14" borderId="65" xfId="0" applyFont="1" applyFill="1" applyBorder="1" applyAlignment="1">
      <alignment horizontal="center" vertical="center"/>
    </xf>
    <xf numFmtId="0" fontId="39" fillId="14" borderId="63" xfId="0" applyFont="1" applyFill="1" applyBorder="1" applyAlignment="1">
      <alignment horizontal="center" vertical="center" wrapText="1"/>
    </xf>
    <xf numFmtId="0" fontId="39" fillId="14" borderId="66" xfId="0" applyFont="1" applyFill="1" applyBorder="1" applyAlignment="1">
      <alignment horizontal="center" vertical="center" wrapText="1"/>
    </xf>
    <xf numFmtId="0" fontId="39" fillId="14" borderId="68" xfId="0" applyFont="1" applyFill="1" applyBorder="1" applyAlignment="1">
      <alignment horizontal="center" vertical="center" textRotation="90" wrapText="1"/>
    </xf>
    <xf numFmtId="0" fontId="39" fillId="14" borderId="61" xfId="0" applyFont="1" applyFill="1" applyBorder="1" applyAlignment="1">
      <alignment horizontal="center" vertical="center" textRotation="90" wrapText="1"/>
    </xf>
    <xf numFmtId="0" fontId="15" fillId="14" borderId="68" xfId="0" applyFont="1" applyFill="1" applyBorder="1" applyAlignment="1">
      <alignment horizontal="center" vertical="center" textRotation="90" wrapText="1"/>
    </xf>
    <xf numFmtId="0" fontId="15" fillId="14" borderId="61" xfId="0" applyFont="1" applyFill="1" applyBorder="1" applyAlignment="1">
      <alignment horizontal="center" vertical="center" textRotation="90" wrapText="1"/>
    </xf>
    <xf numFmtId="0" fontId="39" fillId="14" borderId="67" xfId="0" applyFont="1" applyFill="1" applyBorder="1" applyAlignment="1">
      <alignment horizontal="center" vertical="center"/>
    </xf>
    <xf numFmtId="0" fontId="39" fillId="14" borderId="61" xfId="0" applyFont="1" applyFill="1" applyBorder="1" applyAlignment="1">
      <alignment horizontal="center" vertical="center"/>
    </xf>
    <xf numFmtId="0" fontId="39" fillId="14" borderId="67" xfId="0" applyFont="1" applyFill="1" applyBorder="1" applyAlignment="1">
      <alignment horizontal="center" vertical="center" wrapText="1"/>
    </xf>
    <xf numFmtId="0" fontId="39" fillId="14" borderId="58" xfId="0" applyFont="1" applyFill="1" applyBorder="1" applyAlignment="1">
      <alignment horizontal="left" vertical="center"/>
    </xf>
    <xf numFmtId="0" fontId="39" fillId="14" borderId="59" xfId="0" applyFont="1" applyFill="1" applyBorder="1" applyAlignment="1">
      <alignment horizontal="left" vertical="center"/>
    </xf>
    <xf numFmtId="0" fontId="39" fillId="14" borderId="60" xfId="0" applyFont="1" applyFill="1" applyBorder="1" applyAlignment="1">
      <alignment horizontal="left" vertical="center"/>
    </xf>
    <xf numFmtId="0" fontId="15" fillId="5" borderId="58" xfId="0" applyFont="1" applyFill="1" applyBorder="1" applyAlignment="1">
      <alignment horizontal="left" vertical="center" wrapText="1"/>
    </xf>
    <xf numFmtId="0" fontId="15" fillId="5" borderId="59" xfId="0" applyFont="1" applyFill="1" applyBorder="1" applyAlignment="1">
      <alignment horizontal="left" vertical="center" wrapText="1"/>
    </xf>
    <xf numFmtId="0" fontId="15" fillId="5" borderId="60" xfId="0" applyFont="1" applyFill="1" applyBorder="1" applyAlignment="1">
      <alignment horizontal="left" vertical="center" wrapText="1"/>
    </xf>
    <xf numFmtId="0" fontId="39" fillId="14" borderId="58" xfId="0" applyFont="1" applyFill="1" applyBorder="1" applyAlignment="1">
      <alignment horizontal="center" vertical="center"/>
    </xf>
    <xf numFmtId="0" fontId="39" fillId="14" borderId="59" xfId="0" applyFont="1" applyFill="1" applyBorder="1" applyAlignment="1">
      <alignment horizontal="center" vertical="center"/>
    </xf>
    <xf numFmtId="0" fontId="39" fillId="14" borderId="75" xfId="0" applyFont="1" applyFill="1" applyBorder="1" applyAlignment="1">
      <alignment horizontal="center" vertical="center"/>
    </xf>
    <xf numFmtId="0" fontId="15" fillId="18" borderId="63" xfId="0" applyFont="1" applyFill="1" applyBorder="1" applyAlignment="1">
      <alignment horizontal="center" vertical="center" wrapText="1"/>
    </xf>
    <xf numFmtId="0" fontId="15" fillId="18" borderId="66" xfId="0" applyFont="1" applyFill="1" applyBorder="1" applyAlignment="1">
      <alignment horizontal="center" vertical="center" wrapText="1"/>
    </xf>
    <xf numFmtId="0" fontId="50" fillId="5" borderId="71" xfId="0" applyFont="1" applyFill="1" applyBorder="1" applyAlignment="1">
      <alignment horizontal="center" vertical="center" wrapText="1" readingOrder="1"/>
    </xf>
    <xf numFmtId="0" fontId="50" fillId="5" borderId="66" xfId="0" applyFont="1" applyFill="1" applyBorder="1" applyAlignment="1">
      <alignment horizontal="center" vertical="center" wrapText="1" readingOrder="1"/>
    </xf>
    <xf numFmtId="0" fontId="50" fillId="5" borderId="72" xfId="0" applyFont="1" applyFill="1" applyBorder="1" applyAlignment="1">
      <alignment horizontal="center" vertical="center" wrapText="1" readingOrder="1"/>
    </xf>
    <xf numFmtId="0" fontId="15" fillId="5" borderId="63" xfId="0" applyFont="1" applyFill="1" applyBorder="1" applyAlignment="1">
      <alignment horizontal="center" vertical="center" wrapText="1"/>
    </xf>
    <xf numFmtId="0" fontId="15" fillId="5" borderId="66" xfId="0" applyFont="1" applyFill="1" applyBorder="1" applyAlignment="1">
      <alignment horizontal="center" vertical="center" wrapText="1"/>
    </xf>
    <xf numFmtId="0" fontId="15" fillId="5" borderId="65" xfId="0" applyFont="1" applyFill="1" applyBorder="1" applyAlignment="1">
      <alignment horizontal="center" vertical="center" wrapText="1"/>
    </xf>
    <xf numFmtId="0" fontId="15" fillId="0" borderId="66" xfId="0" applyFont="1" applyBorder="1" applyAlignment="1">
      <alignment horizontal="center" vertical="center"/>
    </xf>
    <xf numFmtId="0" fontId="7" fillId="0" borderId="66" xfId="0" applyFont="1" applyBorder="1" applyAlignment="1">
      <alignment horizontal="center" vertical="center" wrapText="1"/>
    </xf>
    <xf numFmtId="9" fontId="15" fillId="5" borderId="66" xfId="1" applyFont="1" applyFill="1" applyBorder="1" applyAlignment="1">
      <alignment horizontal="center" vertical="center" wrapText="1"/>
    </xf>
    <xf numFmtId="0" fontId="50" fillId="23" borderId="71" xfId="0" applyFont="1" applyFill="1" applyBorder="1" applyAlignment="1">
      <alignment horizontal="center" vertical="center" wrapText="1" readingOrder="1"/>
    </xf>
    <xf numFmtId="0" fontId="50" fillId="23" borderId="66" xfId="0" applyFont="1" applyFill="1" applyBorder="1" applyAlignment="1">
      <alignment horizontal="center" vertical="center" wrapText="1" readingOrder="1"/>
    </xf>
    <xf numFmtId="0" fontId="50" fillId="18" borderId="71" xfId="0" applyFont="1" applyFill="1" applyBorder="1" applyAlignment="1">
      <alignment horizontal="center" vertical="center" wrapText="1" readingOrder="1"/>
    </xf>
    <xf numFmtId="0" fontId="50" fillId="18" borderId="66" xfId="0" applyFont="1" applyFill="1" applyBorder="1" applyAlignment="1">
      <alignment horizontal="center" vertical="center" wrapText="1" readingOrder="1"/>
    </xf>
    <xf numFmtId="0" fontId="50" fillId="18" borderId="72" xfId="0" applyFont="1" applyFill="1" applyBorder="1" applyAlignment="1">
      <alignment horizontal="center" vertical="center" wrapText="1" readingOrder="1"/>
    </xf>
    <xf numFmtId="0" fontId="15" fillId="18" borderId="65" xfId="0" applyFont="1" applyFill="1" applyBorder="1" applyAlignment="1">
      <alignment horizontal="center" vertical="center" wrapText="1"/>
    </xf>
    <xf numFmtId="0" fontId="50" fillId="5" borderId="63" xfId="0" applyFont="1" applyFill="1" applyBorder="1" applyAlignment="1">
      <alignment horizontal="center" vertical="center" wrapText="1" readingOrder="1"/>
    </xf>
    <xf numFmtId="0" fontId="15" fillId="22" borderId="63" xfId="0" applyFont="1" applyFill="1" applyBorder="1" applyAlignment="1">
      <alignment horizontal="center" vertical="center" wrapText="1"/>
    </xf>
    <xf numFmtId="0" fontId="15" fillId="22" borderId="66" xfId="0" applyFont="1" applyFill="1" applyBorder="1" applyAlignment="1">
      <alignment horizontal="center" vertical="center" wrapText="1"/>
    </xf>
    <xf numFmtId="0" fontId="15" fillId="22" borderId="65" xfId="0" applyFont="1" applyFill="1" applyBorder="1" applyAlignment="1">
      <alignment horizontal="center" vertical="center" wrapText="1"/>
    </xf>
    <xf numFmtId="0" fontId="50" fillId="5" borderId="68" xfId="0" applyFont="1" applyFill="1" applyBorder="1" applyAlignment="1">
      <alignment horizontal="center" vertical="center" wrapText="1" readingOrder="1"/>
    </xf>
    <xf numFmtId="0" fontId="50" fillId="5" borderId="67" xfId="0" applyFont="1" applyFill="1" applyBorder="1" applyAlignment="1">
      <alignment horizontal="center" vertical="center" wrapText="1" readingOrder="1"/>
    </xf>
    <xf numFmtId="0" fontId="50" fillId="5" borderId="78" xfId="0" applyFont="1" applyFill="1" applyBorder="1" applyAlignment="1">
      <alignment horizontal="center" vertical="center" wrapText="1" readingOrder="1"/>
    </xf>
    <xf numFmtId="0" fontId="37" fillId="0" borderId="63" xfId="0" applyFont="1" applyBorder="1" applyAlignment="1">
      <alignment horizontal="center" vertical="center" wrapText="1"/>
    </xf>
    <xf numFmtId="0" fontId="37" fillId="0" borderId="66" xfId="0" applyFont="1" applyBorder="1" applyAlignment="1">
      <alignment horizontal="center" vertical="center" wrapText="1"/>
    </xf>
    <xf numFmtId="0" fontId="37" fillId="0" borderId="65" xfId="0" applyFont="1" applyBorder="1" applyAlignment="1">
      <alignment horizontal="center" vertical="center" wrapText="1"/>
    </xf>
    <xf numFmtId="0" fontId="50" fillId="16" borderId="63" xfId="0" applyFont="1" applyFill="1" applyBorder="1" applyAlignment="1">
      <alignment horizontal="center" vertical="center" wrapText="1" readingOrder="1"/>
    </xf>
    <xf numFmtId="0" fontId="50" fillId="16" borderId="66" xfId="0" applyFont="1" applyFill="1" applyBorder="1" applyAlignment="1">
      <alignment horizontal="center" vertical="center" wrapText="1" readingOrder="1"/>
    </xf>
    <xf numFmtId="0" fontId="50" fillId="16" borderId="72" xfId="0" applyFont="1" applyFill="1" applyBorder="1" applyAlignment="1">
      <alignment horizontal="center" vertical="center" wrapText="1" readingOrder="1"/>
    </xf>
    <xf numFmtId="0" fontId="39" fillId="14" borderId="74" xfId="0" applyFont="1" applyFill="1" applyBorder="1" applyAlignment="1">
      <alignment horizontal="center" vertical="center" textRotation="90" wrapText="1"/>
    </xf>
    <xf numFmtId="0" fontId="39" fillId="14" borderId="75" xfId="0" applyFont="1" applyFill="1" applyBorder="1" applyAlignment="1">
      <alignment horizontal="center" vertical="center" textRotation="90" wrapText="1"/>
    </xf>
    <xf numFmtId="0" fontId="50" fillId="5" borderId="74" xfId="0" applyFont="1" applyFill="1" applyBorder="1" applyAlignment="1">
      <alignment horizontal="center" vertical="center" wrapText="1" readingOrder="1"/>
    </xf>
    <xf numFmtId="0" fontId="50" fillId="5" borderId="76" xfId="0" applyFont="1" applyFill="1" applyBorder="1" applyAlignment="1">
      <alignment horizontal="center" vertical="center" wrapText="1" readingOrder="1"/>
    </xf>
    <xf numFmtId="0" fontId="50" fillId="5" borderId="79" xfId="0" applyFont="1" applyFill="1" applyBorder="1" applyAlignment="1">
      <alignment horizontal="center" vertical="center" wrapText="1" readingOrder="1"/>
    </xf>
  </cellXfs>
  <cellStyles count="6">
    <cellStyle name="Hipervínculo" xfId="2" builtinId="8"/>
    <cellStyle name="Millares [0]" xfId="4" builtinId="6"/>
    <cellStyle name="Millares [0] 2" xfId="5"/>
    <cellStyle name="Normal" xfId="0" builtinId="0"/>
    <cellStyle name="Normal 3" xfId="3"/>
    <cellStyle name="Porcentaje" xfId="1" builtinId="5"/>
  </cellStyles>
  <dxfs count="1235">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rgb="FF92D050"/>
        </patternFill>
      </fill>
    </dxf>
    <dxf>
      <fill>
        <patternFill>
          <fgColor rgb="FF92D050"/>
          <bgColor rgb="FF92D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mponente 2 Racionalizac'!A1"/><Relationship Id="rId7" Type="http://schemas.openxmlformats.org/officeDocument/2006/relationships/hyperlink" Target="#'MAPA RIESGOS UAEOS'!A1"/><Relationship Id="rId12" Type="http://schemas.openxmlformats.org/officeDocument/2006/relationships/image" Target="../media/image5.png"/><Relationship Id="rId2" Type="http://schemas.openxmlformats.org/officeDocument/2006/relationships/hyperlink" Target="#'Componente 1 Riesgos'!A1"/><Relationship Id="rId1" Type="http://schemas.openxmlformats.org/officeDocument/2006/relationships/image" Target="../media/image1.png"/><Relationship Id="rId6" Type="http://schemas.openxmlformats.org/officeDocument/2006/relationships/hyperlink" Target="#'Componente 5  Transparencia '!A1"/><Relationship Id="rId11" Type="http://schemas.openxmlformats.org/officeDocument/2006/relationships/image" Target="../media/image4.png"/><Relationship Id="rId5" Type="http://schemas.openxmlformats.org/officeDocument/2006/relationships/hyperlink" Target="#'Componente 4  Atenci&#243;n al Ciuda'!A1"/><Relationship Id="rId10" Type="http://schemas.openxmlformats.org/officeDocument/2006/relationships/hyperlink" Target="#'Integridad- Gesti&#243;n de Conflict'!A1"/><Relationship Id="rId4" Type="http://schemas.openxmlformats.org/officeDocument/2006/relationships/hyperlink" Target="#'Componente 3  Rendici&#243;n'!A1"/><Relationship Id="rId9"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PAAC!A1"/></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hyperlink" Target="#PAAC!A1"/></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PAAC!A1"/><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PAAC!A1"/></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AAC!A1"/><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PAAC!A1"/></Relationships>
</file>

<file path=xl/drawings/_rels/drawing8.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3.png"/><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twoCellAnchor editAs="oneCell">
    <xdr:from>
      <xdr:col>2</xdr:col>
      <xdr:colOff>440532</xdr:colOff>
      <xdr:row>3</xdr:row>
      <xdr:rowOff>392908</xdr:rowOff>
    </xdr:from>
    <xdr:to>
      <xdr:col>7</xdr:col>
      <xdr:colOff>50007</xdr:colOff>
      <xdr:row>3</xdr:row>
      <xdr:rowOff>757239</xdr:rowOff>
    </xdr:to>
    <xdr:pic>
      <xdr:nvPicPr>
        <xdr:cNvPr id="3" name="Imagen 2" descr="¡Compras Públicas Locales!">
          <a:extLst>
            <a:ext uri="{FF2B5EF4-FFF2-40B4-BE49-F238E27FC236}">
              <a16:creationId xmlns=""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038" t="81538" r="56020" b="10381"/>
        <a:stretch/>
      </xdr:blipFill>
      <xdr:spPr bwMode="auto">
        <a:xfrm>
          <a:off x="1964532" y="1381127"/>
          <a:ext cx="3419475" cy="364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781048</xdr:colOff>
      <xdr:row>8</xdr:row>
      <xdr:rowOff>64294</xdr:rowOff>
    </xdr:from>
    <xdr:to>
      <xdr:col>15</xdr:col>
      <xdr:colOff>295275</xdr:colOff>
      <xdr:row>10</xdr:row>
      <xdr:rowOff>159543</xdr:rowOff>
    </xdr:to>
    <xdr:sp macro="" textlink="">
      <xdr:nvSpPr>
        <xdr:cNvPr id="4" name="Rectángulo: esquinas redondeadas 3">
          <a:hlinkClick xmlns:r="http://schemas.openxmlformats.org/officeDocument/2006/relationships" r:id="rId2"/>
          <a:extLst>
            <a:ext uri="{FF2B5EF4-FFF2-40B4-BE49-F238E27FC236}">
              <a16:creationId xmlns="" xmlns:a16="http://schemas.microsoft.com/office/drawing/2014/main" id="{00000000-0008-0000-0000-000004000000}"/>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5" name="Rectángulo: esquinas redondeadas 4">
          <a:hlinkClick xmlns:r="http://schemas.openxmlformats.org/officeDocument/2006/relationships" r:id="rId3"/>
          <a:extLst>
            <a:ext uri="{FF2B5EF4-FFF2-40B4-BE49-F238E27FC236}">
              <a16:creationId xmlns="" xmlns:a16="http://schemas.microsoft.com/office/drawing/2014/main" id="{00000000-0008-0000-0000-000005000000}"/>
            </a:ext>
          </a:extLst>
        </xdr:cNvPr>
        <xdr:cNvSpPr/>
      </xdr:nvSpPr>
      <xdr:spPr>
        <a:xfrm>
          <a:off x="7593278" y="3712367"/>
          <a:ext cx="5012531"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6" name="Rectángulo: esquinas redondeadas 5">
          <a:hlinkClick xmlns:r="http://schemas.openxmlformats.org/officeDocument/2006/relationships" r:id="rId4"/>
          <a:extLst>
            <a:ext uri="{FF2B5EF4-FFF2-40B4-BE49-F238E27FC236}">
              <a16:creationId xmlns="" xmlns:a16="http://schemas.microsoft.com/office/drawing/2014/main" id="{00000000-0008-0000-0000-000006000000}"/>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7" name="Rectángulo: esquinas redondeadas 6">
          <a:hlinkClick xmlns:r="http://schemas.openxmlformats.org/officeDocument/2006/relationships" r:id="rId5"/>
          <a:extLst>
            <a:ext uri="{FF2B5EF4-FFF2-40B4-BE49-F238E27FC236}">
              <a16:creationId xmlns="" xmlns:a16="http://schemas.microsoft.com/office/drawing/2014/main" id="{00000000-0008-0000-0000-000007000000}"/>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8" name="Rectángulo: esquinas redondeadas 7">
          <a:hlinkClick xmlns:r="http://schemas.openxmlformats.org/officeDocument/2006/relationships" r:id="rId6"/>
          <a:extLst>
            <a:ext uri="{FF2B5EF4-FFF2-40B4-BE49-F238E27FC236}">
              <a16:creationId xmlns="" xmlns:a16="http://schemas.microsoft.com/office/drawing/2014/main" id="{00000000-0008-0000-0000-000008000000}"/>
            </a:ext>
          </a:extLst>
        </xdr:cNvPr>
        <xdr:cNvSpPr/>
      </xdr:nvSpPr>
      <xdr:spPr>
        <a:xfrm>
          <a:off x="7625553" y="6231466"/>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xdr:from>
      <xdr:col>9</xdr:col>
      <xdr:colOff>904875</xdr:colOff>
      <xdr:row>34</xdr:row>
      <xdr:rowOff>166688</xdr:rowOff>
    </xdr:from>
    <xdr:to>
      <xdr:col>14</xdr:col>
      <xdr:colOff>690562</xdr:colOff>
      <xdr:row>38</xdr:row>
      <xdr:rowOff>47625</xdr:rowOff>
    </xdr:to>
    <xdr:sp macro="" textlink="">
      <xdr:nvSpPr>
        <xdr:cNvPr id="10" name="CuadroTexto 9">
          <a:hlinkClick xmlns:r="http://schemas.openxmlformats.org/officeDocument/2006/relationships" r:id="rId7"/>
          <a:extLst>
            <a:ext uri="{FF2B5EF4-FFF2-40B4-BE49-F238E27FC236}">
              <a16:creationId xmlns="" xmlns:a16="http://schemas.microsoft.com/office/drawing/2014/main" id="{00000000-0008-0000-0000-00000A000000}"/>
            </a:ext>
          </a:extLst>
        </xdr:cNvPr>
        <xdr:cNvSpPr txBox="1"/>
      </xdr:nvSpPr>
      <xdr:spPr>
        <a:xfrm>
          <a:off x="7762875" y="8120063"/>
          <a:ext cx="4488656" cy="642937"/>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a:t>Consulta aquí  el mapa de Riesgos 2022</a:t>
          </a:r>
        </a:p>
      </xdr:txBody>
    </xdr:sp>
    <xdr:clientData/>
  </xdr:twoCellAnchor>
  <xdr:twoCellAnchor>
    <xdr:from>
      <xdr:col>15</xdr:col>
      <xdr:colOff>370283</xdr:colOff>
      <xdr:row>12</xdr:row>
      <xdr:rowOff>54768</xdr:rowOff>
    </xdr:from>
    <xdr:to>
      <xdr:col>15</xdr:col>
      <xdr:colOff>3107531</xdr:colOff>
      <xdr:row>23</xdr:row>
      <xdr:rowOff>154781</xdr:rowOff>
    </xdr:to>
    <xdr:sp macro="" textlink="">
      <xdr:nvSpPr>
        <xdr:cNvPr id="11" name="CuadroTexto 10">
          <a:extLst>
            <a:ext uri="{FF2B5EF4-FFF2-40B4-BE49-F238E27FC236}">
              <a16:creationId xmlns="" xmlns:a16="http://schemas.microsoft.com/office/drawing/2014/main" id="{00000000-0008-0000-0000-00000B000000}"/>
            </a:ext>
          </a:extLst>
        </xdr:cNvPr>
        <xdr:cNvSpPr txBox="1"/>
      </xdr:nvSpPr>
      <xdr:spPr>
        <a:xfrm>
          <a:off x="12693252" y="3793331"/>
          <a:ext cx="2737248" cy="2195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a:p>
          <a:endParaRPr lang="es-CO" sz="1100"/>
        </a:p>
        <a:p>
          <a:endParaRPr lang="es-CO" sz="1100"/>
        </a:p>
        <a:p>
          <a:endParaRPr lang="es-CO" sz="1100"/>
        </a:p>
        <a:p>
          <a:pPr algn="ctr"/>
          <a:r>
            <a:rPr lang="es-CO" sz="1400" b="1">
              <a:solidFill>
                <a:schemeClr val="accent5">
                  <a:lumMod val="50000"/>
                </a:schemeClr>
              </a:solidFill>
            </a:rPr>
            <a:t>Haz</a:t>
          </a:r>
          <a:r>
            <a:rPr lang="es-CO" sz="1400" b="1" baseline="0">
              <a:solidFill>
                <a:schemeClr val="accent5">
                  <a:lumMod val="50000"/>
                </a:schemeClr>
              </a:solidFill>
            </a:rPr>
            <a:t> click en cada componente </a:t>
          </a:r>
          <a:r>
            <a:rPr lang="es-CO" sz="1400" b="1" baseline="0">
              <a:solidFill>
                <a:schemeClr val="accent5">
                  <a:lumMod val="50000"/>
                </a:schemeClr>
              </a:solidFill>
              <a:effectLst/>
              <a:latin typeface="+mn-lt"/>
              <a:ea typeface="+mn-ea"/>
              <a:cs typeface="+mn-cs"/>
            </a:rPr>
            <a:t>p</a:t>
          </a:r>
          <a:r>
            <a:rPr lang="es-CO" sz="1400" b="1">
              <a:solidFill>
                <a:schemeClr val="accent5">
                  <a:lumMod val="50000"/>
                </a:schemeClr>
              </a:solidFill>
              <a:effectLst/>
              <a:latin typeface="+mn-lt"/>
              <a:ea typeface="+mn-ea"/>
              <a:cs typeface="+mn-cs"/>
            </a:rPr>
            <a:t>ara conocer el contenido </a:t>
          </a:r>
          <a:endParaRPr lang="es-CO" sz="1400" b="1">
            <a:solidFill>
              <a:schemeClr val="accent5">
                <a:lumMod val="50000"/>
              </a:schemeClr>
            </a:solidFill>
          </a:endParaRPr>
        </a:p>
      </xdr:txBody>
    </xdr:sp>
    <xdr:clientData/>
  </xdr:twoCellAnchor>
  <xdr:twoCellAnchor editAs="oneCell">
    <xdr:from>
      <xdr:col>15</xdr:col>
      <xdr:colOff>596500</xdr:colOff>
      <xdr:row>8</xdr:row>
      <xdr:rowOff>30956</xdr:rowOff>
    </xdr:from>
    <xdr:to>
      <xdr:col>15</xdr:col>
      <xdr:colOff>2414351</xdr:colOff>
      <xdr:row>12</xdr:row>
      <xdr:rowOff>166687</xdr:rowOff>
    </xdr:to>
    <xdr:pic>
      <xdr:nvPicPr>
        <xdr:cNvPr id="12" name="Imagen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8"/>
        <a:stretch>
          <a:fillRect/>
        </a:stretch>
      </xdr:blipFill>
      <xdr:spPr>
        <a:xfrm>
          <a:off x="12919469" y="2888456"/>
          <a:ext cx="1817851" cy="1016794"/>
        </a:xfrm>
        <a:prstGeom prst="rect">
          <a:avLst/>
        </a:prstGeom>
      </xdr:spPr>
    </xdr:pic>
    <xdr:clientData/>
  </xdr:twoCellAnchor>
  <xdr:twoCellAnchor editAs="oneCell">
    <xdr:from>
      <xdr:col>15</xdr:col>
      <xdr:colOff>130969</xdr:colOff>
      <xdr:row>35</xdr:row>
      <xdr:rowOff>107157</xdr:rowOff>
    </xdr:from>
    <xdr:to>
      <xdr:col>15</xdr:col>
      <xdr:colOff>535931</xdr:colOff>
      <xdr:row>37</xdr:row>
      <xdr:rowOff>164766</xdr:rowOff>
    </xdr:to>
    <xdr:pic>
      <xdr:nvPicPr>
        <xdr:cNvPr id="13" name="Imagen 12">
          <a:extLst>
            <a:ext uri="{FF2B5EF4-FFF2-40B4-BE49-F238E27FC236}">
              <a16:creationId xmlns="" xmlns:a16="http://schemas.microsoft.com/office/drawing/2014/main" id="{00000000-0008-0000-0000-00000D000000}"/>
            </a:ext>
          </a:extLst>
        </xdr:cNvPr>
        <xdr:cNvPicPr>
          <a:picLocks noChangeAspect="1"/>
        </xdr:cNvPicPr>
      </xdr:nvPicPr>
      <xdr:blipFill rotWithShape="1">
        <a:blip xmlns:r="http://schemas.openxmlformats.org/officeDocument/2006/relationships" r:embed="rId9"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453938" y="8251032"/>
          <a:ext cx="404962" cy="438609"/>
        </a:xfrm>
        <a:prstGeom prst="rect">
          <a:avLst/>
        </a:prstGeom>
      </xdr:spPr>
    </xdr:pic>
    <xdr:clientData/>
  </xdr:twoCellAnchor>
  <xdr:twoCellAnchor>
    <xdr:from>
      <xdr:col>9</xdr:col>
      <xdr:colOff>809625</xdr:colOff>
      <xdr:row>30</xdr:row>
      <xdr:rowOff>35719</xdr:rowOff>
    </xdr:from>
    <xdr:to>
      <xdr:col>15</xdr:col>
      <xdr:colOff>330997</xdr:colOff>
      <xdr:row>33</xdr:row>
      <xdr:rowOff>209550</xdr:rowOff>
    </xdr:to>
    <xdr:sp macro="" textlink="">
      <xdr:nvSpPr>
        <xdr:cNvPr id="14" name="Rectángulo: esquinas redondeadas 13">
          <a:hlinkClick xmlns:r="http://schemas.openxmlformats.org/officeDocument/2006/relationships" r:id="rId10"/>
          <a:extLst>
            <a:ext uri="{FF2B5EF4-FFF2-40B4-BE49-F238E27FC236}">
              <a16:creationId xmlns="" xmlns:a16="http://schemas.microsoft.com/office/drawing/2014/main" id="{00000000-0008-0000-0000-00000E000000}"/>
            </a:ext>
          </a:extLst>
        </xdr:cNvPr>
        <xdr:cNvSpPr/>
      </xdr:nvSpPr>
      <xdr:spPr>
        <a:xfrm>
          <a:off x="7667625" y="7188994"/>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twoCellAnchor editAs="oneCell">
    <xdr:from>
      <xdr:col>0</xdr:col>
      <xdr:colOff>0</xdr:colOff>
      <xdr:row>5</xdr:row>
      <xdr:rowOff>59532</xdr:rowOff>
    </xdr:from>
    <xdr:to>
      <xdr:col>9</xdr:col>
      <xdr:colOff>655579</xdr:colOff>
      <xdr:row>35</xdr:row>
      <xdr:rowOff>190499</xdr:rowOff>
    </xdr:to>
    <xdr:pic>
      <xdr:nvPicPr>
        <xdr:cNvPr id="2" name="Imagen 1">
          <a:extLst>
            <a:ext uri="{FF2B5EF4-FFF2-40B4-BE49-F238E27FC236}">
              <a16:creationId xmlns="" xmlns:a16="http://schemas.microsoft.com/office/drawing/2014/main" id="{C119FE0E-F63F-4807-9FA7-3CC33BA7114E}"/>
            </a:ext>
          </a:extLst>
        </xdr:cNvPr>
        <xdr:cNvPicPr>
          <a:picLocks noChangeAspect="1"/>
        </xdr:cNvPicPr>
      </xdr:nvPicPr>
      <xdr:blipFill>
        <a:blip xmlns:r="http://schemas.openxmlformats.org/officeDocument/2006/relationships" r:embed="rId11"/>
        <a:stretch>
          <a:fillRect/>
        </a:stretch>
      </xdr:blipFill>
      <xdr:spPr>
        <a:xfrm>
          <a:off x="0" y="2166938"/>
          <a:ext cx="7513579" cy="6167436"/>
        </a:xfrm>
        <a:prstGeom prst="rect">
          <a:avLst/>
        </a:prstGeom>
      </xdr:spPr>
    </xdr:pic>
    <xdr:clientData/>
  </xdr:twoCellAnchor>
  <xdr:twoCellAnchor editAs="oneCell">
    <xdr:from>
      <xdr:col>0</xdr:col>
      <xdr:colOff>190499</xdr:colOff>
      <xdr:row>0</xdr:row>
      <xdr:rowOff>142875</xdr:rowOff>
    </xdr:from>
    <xdr:to>
      <xdr:col>4</xdr:col>
      <xdr:colOff>710346</xdr:colOff>
      <xdr:row>2</xdr:row>
      <xdr:rowOff>154782</xdr:rowOff>
    </xdr:to>
    <xdr:pic>
      <xdr:nvPicPr>
        <xdr:cNvPr id="16" name="Imagen 15">
          <a:extLst>
            <a:ext uri="{FF2B5EF4-FFF2-40B4-BE49-F238E27FC236}">
              <a16:creationId xmlns="" xmlns:a16="http://schemas.microsoft.com/office/drawing/2014/main" id="{EF24F0A7-B3EE-4CA5-B81E-531202DBFC0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90499" y="142875"/>
          <a:ext cx="3567847" cy="607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1238250</xdr:colOff>
      <xdr:row>0</xdr:row>
      <xdr:rowOff>104775</xdr:rowOff>
    </xdr:from>
    <xdr:to>
      <xdr:col>7</xdr:col>
      <xdr:colOff>228600</xdr:colOff>
      <xdr:row>3</xdr:row>
      <xdr:rowOff>171450</xdr:rowOff>
    </xdr:to>
    <xdr:sp macro="" textlink="">
      <xdr:nvSpPr>
        <xdr:cNvPr id="3" name="Flecha: hacia la izquierda 2">
          <a:hlinkClick xmlns:r="http://schemas.openxmlformats.org/officeDocument/2006/relationships" r:id="rId1"/>
          <a:extLst>
            <a:ext uri="{FF2B5EF4-FFF2-40B4-BE49-F238E27FC236}">
              <a16:creationId xmlns="" xmlns:a16="http://schemas.microsoft.com/office/drawing/2014/main" id="{00000000-0008-0000-0100-000003000000}"/>
            </a:ext>
          </a:extLst>
        </xdr:cNvPr>
        <xdr:cNvSpPr/>
      </xdr:nvSpPr>
      <xdr:spPr>
        <a:xfrm>
          <a:off x="83915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84756</xdr:rowOff>
    </xdr:to>
    <xdr:pic>
      <xdr:nvPicPr>
        <xdr:cNvPr id="4" name="Imagen 3">
          <a:extLst>
            <a:ext uri="{FF2B5EF4-FFF2-40B4-BE49-F238E27FC236}">
              <a16:creationId xmlns=""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381384" y="138546"/>
          <a:ext cx="591296" cy="574860"/>
        </a:xfrm>
        <a:prstGeom prst="rect">
          <a:avLst/>
        </a:prstGeom>
      </xdr:spPr>
    </xdr:pic>
    <xdr:clientData/>
  </xdr:twoCellAnchor>
  <xdr:twoCellAnchor editAs="oneCell">
    <xdr:from>
      <xdr:col>0</xdr:col>
      <xdr:colOff>1</xdr:colOff>
      <xdr:row>0</xdr:row>
      <xdr:rowOff>57150</xdr:rowOff>
    </xdr:from>
    <xdr:to>
      <xdr:col>2</xdr:col>
      <xdr:colOff>992162</xdr:colOff>
      <xdr:row>2</xdr:row>
      <xdr:rowOff>161925</xdr:rowOff>
    </xdr:to>
    <xdr:pic>
      <xdr:nvPicPr>
        <xdr:cNvPr id="6" name="Imagen 5">
          <a:extLst>
            <a:ext uri="{FF2B5EF4-FFF2-40B4-BE49-F238E27FC236}">
              <a16:creationId xmlns="" xmlns:a16="http://schemas.microsoft.com/office/drawing/2014/main" id="{10C5EB49-574C-41CE-95EB-76A36688507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57150"/>
          <a:ext cx="3078136" cy="52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862853</xdr:colOff>
      <xdr:row>0</xdr:row>
      <xdr:rowOff>111332</xdr:rowOff>
    </xdr:from>
    <xdr:to>
      <xdr:col>7</xdr:col>
      <xdr:colOff>779318</xdr:colOff>
      <xdr:row>2</xdr:row>
      <xdr:rowOff>655617</xdr:rowOff>
    </xdr:to>
    <xdr:sp macro="" textlink="">
      <xdr:nvSpPr>
        <xdr:cNvPr id="3" name="Flecha: hacia la izquierda 2">
          <a:hlinkClick xmlns:r="http://schemas.openxmlformats.org/officeDocument/2006/relationships" r:id="rId1"/>
          <a:extLst>
            <a:ext uri="{FF2B5EF4-FFF2-40B4-BE49-F238E27FC236}">
              <a16:creationId xmlns="" xmlns:a16="http://schemas.microsoft.com/office/drawing/2014/main" id="{00000000-0008-0000-0200-000003000000}"/>
            </a:ext>
          </a:extLst>
        </xdr:cNvPr>
        <xdr:cNvSpPr/>
      </xdr:nvSpPr>
      <xdr:spPr>
        <a:xfrm>
          <a:off x="12068735" y="111332"/>
          <a:ext cx="1731818" cy="85805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Volver</a:t>
          </a:r>
          <a:r>
            <a:rPr lang="es-CO" sz="1600" b="1" baseline="0"/>
            <a:t> al Menú </a:t>
          </a:r>
          <a:endParaRPr lang="es-CO" sz="1600" b="1"/>
        </a:p>
      </xdr:txBody>
    </xdr:sp>
    <xdr:clientData/>
  </xdr:twoCellAnchor>
  <xdr:twoCellAnchor editAs="oneCell">
    <xdr:from>
      <xdr:col>7</xdr:col>
      <xdr:colOff>940131</xdr:colOff>
      <xdr:row>1</xdr:row>
      <xdr:rowOff>49481</xdr:rowOff>
    </xdr:from>
    <xdr:to>
      <xdr:col>8</xdr:col>
      <xdr:colOff>211534</xdr:colOff>
      <xdr:row>2</xdr:row>
      <xdr:rowOff>463530</xdr:rowOff>
    </xdr:to>
    <xdr:pic>
      <xdr:nvPicPr>
        <xdr:cNvPr id="4" name="Imagen 3">
          <a:extLst>
            <a:ext uri="{FF2B5EF4-FFF2-40B4-BE49-F238E27FC236}">
              <a16:creationId xmlns=""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180381" y="211406"/>
          <a:ext cx="591296" cy="575974"/>
        </a:xfrm>
        <a:prstGeom prst="rect">
          <a:avLst/>
        </a:prstGeom>
      </xdr:spPr>
    </xdr:pic>
    <xdr:clientData/>
  </xdr:twoCellAnchor>
  <xdr:twoCellAnchor editAs="oneCell">
    <xdr:from>
      <xdr:col>0</xdr:col>
      <xdr:colOff>44824</xdr:colOff>
      <xdr:row>2</xdr:row>
      <xdr:rowOff>0</xdr:rowOff>
    </xdr:from>
    <xdr:to>
      <xdr:col>3</xdr:col>
      <xdr:colOff>26789</xdr:colOff>
      <xdr:row>2</xdr:row>
      <xdr:rowOff>607220</xdr:rowOff>
    </xdr:to>
    <xdr:pic>
      <xdr:nvPicPr>
        <xdr:cNvPr id="6" name="Imagen 5">
          <a:extLst>
            <a:ext uri="{FF2B5EF4-FFF2-40B4-BE49-F238E27FC236}">
              <a16:creationId xmlns="" xmlns:a16="http://schemas.microsoft.com/office/drawing/2014/main" id="{66DBCF72-F24B-490D-A711-AA9FDB80D1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24" y="313765"/>
          <a:ext cx="3567847" cy="6072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137523</xdr:colOff>
      <xdr:row>0</xdr:row>
      <xdr:rowOff>144626</xdr:rowOff>
    </xdr:from>
    <xdr:to>
      <xdr:col>5</xdr:col>
      <xdr:colOff>542485</xdr:colOff>
      <xdr:row>2</xdr:row>
      <xdr:rowOff>116510</xdr:rowOff>
    </xdr:to>
    <xdr:pic>
      <xdr:nvPicPr>
        <xdr:cNvPr id="3" name="Imagen 2">
          <a:extLst>
            <a:ext uri="{FF2B5EF4-FFF2-40B4-BE49-F238E27FC236}">
              <a16:creationId xmlns=""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529173" y="144626"/>
          <a:ext cx="404962" cy="390984"/>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4" name="Flecha: hacia la izquierda 3">
          <a:hlinkClick xmlns:r="http://schemas.openxmlformats.org/officeDocument/2006/relationships" r:id="rId2"/>
          <a:extLst>
            <a:ext uri="{FF2B5EF4-FFF2-40B4-BE49-F238E27FC236}">
              <a16:creationId xmlns="" xmlns:a16="http://schemas.microsoft.com/office/drawing/2014/main" id="{00000000-0008-0000-0300-000004000000}"/>
            </a:ext>
          </a:extLst>
        </xdr:cNvPr>
        <xdr:cNvSpPr/>
      </xdr:nvSpPr>
      <xdr:spPr>
        <a:xfrm>
          <a:off x="8090807" y="27215"/>
          <a:ext cx="13469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57151</xdr:colOff>
      <xdr:row>0</xdr:row>
      <xdr:rowOff>0</xdr:rowOff>
    </xdr:from>
    <xdr:to>
      <xdr:col>2</xdr:col>
      <xdr:colOff>400051</xdr:colOff>
      <xdr:row>2</xdr:row>
      <xdr:rowOff>99646</xdr:rowOff>
    </xdr:to>
    <xdr:pic>
      <xdr:nvPicPr>
        <xdr:cNvPr id="5" name="Imagen 4">
          <a:extLst>
            <a:ext uri="{FF2B5EF4-FFF2-40B4-BE49-F238E27FC236}">
              <a16:creationId xmlns="" xmlns:a16="http://schemas.microsoft.com/office/drawing/2014/main" id="{FAC17720-80FE-4901-9A2E-1BBF728678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1" y="0"/>
          <a:ext cx="3048000" cy="5187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0</xdr:row>
      <xdr:rowOff>47625</xdr:rowOff>
    </xdr:from>
    <xdr:to>
      <xdr:col>7</xdr:col>
      <xdr:colOff>9525</xdr:colOff>
      <xdr:row>3</xdr:row>
      <xdr:rowOff>94383</xdr:rowOff>
    </xdr:to>
    <xdr:sp macro="" textlink="">
      <xdr:nvSpPr>
        <xdr:cNvPr id="3" name="Flecha: hacia la izquierda 2">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12912587" y="47625"/>
          <a:ext cx="9525" cy="59341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twoCellAnchor>
    <xdr:from>
      <xdr:col>7</xdr:col>
      <xdr:colOff>0</xdr:colOff>
      <xdr:row>0</xdr:row>
      <xdr:rowOff>74840</xdr:rowOff>
    </xdr:from>
    <xdr:to>
      <xdr:col>7</xdr:col>
      <xdr:colOff>17566</xdr:colOff>
      <xdr:row>3</xdr:row>
      <xdr:rowOff>108858</xdr:rowOff>
    </xdr:to>
    <xdr:sp macro="" textlink="">
      <xdr:nvSpPr>
        <xdr:cNvPr id="5" name="Flecha: hacia la izquierda 4">
          <a:hlinkClick xmlns:r="http://schemas.openxmlformats.org/officeDocument/2006/relationships" r:id="rId1"/>
          <a:extLst>
            <a:ext uri="{FF2B5EF4-FFF2-40B4-BE49-F238E27FC236}">
              <a16:creationId xmlns="" xmlns:a16="http://schemas.microsoft.com/office/drawing/2014/main" id="{00000000-0008-0000-0400-000005000000}"/>
            </a:ext>
          </a:extLst>
        </xdr:cNvPr>
        <xdr:cNvSpPr/>
      </xdr:nvSpPr>
      <xdr:spPr>
        <a:xfrm>
          <a:off x="12912587" y="74840"/>
          <a:ext cx="17566" cy="58067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xdr:from>
      <xdr:col>5</xdr:col>
      <xdr:colOff>753719</xdr:colOff>
      <xdr:row>0</xdr:row>
      <xdr:rowOff>0</xdr:rowOff>
    </xdr:from>
    <xdr:to>
      <xdr:col>6</xdr:col>
      <xdr:colOff>157369</xdr:colOff>
      <xdr:row>3</xdr:row>
      <xdr:rowOff>99391</xdr:rowOff>
    </xdr:to>
    <xdr:sp macro="" textlink="">
      <xdr:nvSpPr>
        <xdr:cNvPr id="7" name="Flecha: hacia la izquierda 3">
          <a:hlinkClick xmlns:r="http://schemas.openxmlformats.org/officeDocument/2006/relationships" r:id="rId1"/>
          <a:extLst>
            <a:ext uri="{FF2B5EF4-FFF2-40B4-BE49-F238E27FC236}">
              <a16:creationId xmlns="" xmlns:a16="http://schemas.microsoft.com/office/drawing/2014/main" id="{00000000-0008-0000-0400-000007000000}"/>
            </a:ext>
          </a:extLst>
        </xdr:cNvPr>
        <xdr:cNvSpPr/>
      </xdr:nvSpPr>
      <xdr:spPr>
        <a:xfrm>
          <a:off x="9086023" y="0"/>
          <a:ext cx="1490868" cy="64604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6</xdr:col>
      <xdr:colOff>422413</xdr:colOff>
      <xdr:row>0</xdr:row>
      <xdr:rowOff>74542</xdr:rowOff>
    </xdr:from>
    <xdr:to>
      <xdr:col>6</xdr:col>
      <xdr:colOff>827375</xdr:colOff>
      <xdr:row>2</xdr:row>
      <xdr:rowOff>101091</xdr:rowOff>
    </xdr:to>
    <xdr:pic>
      <xdr:nvPicPr>
        <xdr:cNvPr id="8" name="Imagen 7">
          <a:extLst>
            <a:ext uri="{FF2B5EF4-FFF2-40B4-BE49-F238E27FC236}">
              <a16:creationId xmlns="" xmlns:a16="http://schemas.microsoft.com/office/drawing/2014/main" id="{00000000-0008-0000-0400-000008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841935" y="74542"/>
          <a:ext cx="404962" cy="390984"/>
        </a:xfrm>
        <a:prstGeom prst="rect">
          <a:avLst/>
        </a:prstGeom>
      </xdr:spPr>
    </xdr:pic>
    <xdr:clientData/>
  </xdr:twoCellAnchor>
  <xdr:twoCellAnchor editAs="oneCell">
    <xdr:from>
      <xdr:col>0</xdr:col>
      <xdr:colOff>0</xdr:colOff>
      <xdr:row>0</xdr:row>
      <xdr:rowOff>59532</xdr:rowOff>
    </xdr:from>
    <xdr:to>
      <xdr:col>2</xdr:col>
      <xdr:colOff>1246128</xdr:colOff>
      <xdr:row>3</xdr:row>
      <xdr:rowOff>130971</xdr:rowOff>
    </xdr:to>
    <xdr:pic>
      <xdr:nvPicPr>
        <xdr:cNvPr id="10" name="Imagen 9">
          <a:extLst>
            <a:ext uri="{FF2B5EF4-FFF2-40B4-BE49-F238E27FC236}">
              <a16:creationId xmlns="" xmlns:a16="http://schemas.microsoft.com/office/drawing/2014/main" id="{BEF5CDD5-A21A-4FAD-8B99-DACEB899A31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59532"/>
          <a:ext cx="3567847" cy="6072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470897</xdr:colOff>
      <xdr:row>0</xdr:row>
      <xdr:rowOff>128281</xdr:rowOff>
    </xdr:from>
    <xdr:to>
      <xdr:col>9</xdr:col>
      <xdr:colOff>113859</xdr:colOff>
      <xdr:row>2</xdr:row>
      <xdr:rowOff>176365</xdr:rowOff>
    </xdr:to>
    <xdr:pic>
      <xdr:nvPicPr>
        <xdr:cNvPr id="6" name="Imagen 5">
          <a:extLst>
            <a:ext uri="{FF2B5EF4-FFF2-40B4-BE49-F238E27FC236}">
              <a16:creationId xmlns="" xmlns:a16="http://schemas.microsoft.com/office/drawing/2014/main" id="{00000000-0008-0000-0500-00000600000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3043897" y="128281"/>
          <a:ext cx="404962" cy="4290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7" name="Flecha: hacia la izquierda 6">
          <a:hlinkClick xmlns:r="http://schemas.openxmlformats.org/officeDocument/2006/relationships" r:id="rId2"/>
          <a:extLst>
            <a:ext uri="{FF2B5EF4-FFF2-40B4-BE49-F238E27FC236}">
              <a16:creationId xmlns="" xmlns:a16="http://schemas.microsoft.com/office/drawing/2014/main" id="{00000000-0008-0000-0500-000007000000}"/>
            </a:ext>
          </a:extLst>
        </xdr:cNvPr>
        <xdr:cNvSpPr/>
      </xdr:nvSpPr>
      <xdr:spPr>
        <a:xfrm>
          <a:off x="11062607" y="65315"/>
          <a:ext cx="18232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0</xdr:colOff>
      <xdr:row>0</xdr:row>
      <xdr:rowOff>63500</xdr:rowOff>
    </xdr:from>
    <xdr:to>
      <xdr:col>2</xdr:col>
      <xdr:colOff>773847</xdr:colOff>
      <xdr:row>3</xdr:row>
      <xdr:rowOff>51595</xdr:rowOff>
    </xdr:to>
    <xdr:pic>
      <xdr:nvPicPr>
        <xdr:cNvPr id="8" name="Imagen 7">
          <a:extLst>
            <a:ext uri="{FF2B5EF4-FFF2-40B4-BE49-F238E27FC236}">
              <a16:creationId xmlns="" xmlns:a16="http://schemas.microsoft.com/office/drawing/2014/main" id="{4F1AA82B-D4FE-4AFF-9173-06F8DBF805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63500"/>
          <a:ext cx="3567847" cy="6072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83344</xdr:colOff>
      <xdr:row>0</xdr:row>
      <xdr:rowOff>0</xdr:rowOff>
    </xdr:from>
    <xdr:to>
      <xdr:col>12</xdr:col>
      <xdr:colOff>131535</xdr:colOff>
      <xdr:row>0</xdr:row>
      <xdr:rowOff>738187</xdr:rowOff>
    </xdr:to>
    <xdr:sp macro="" textlink="">
      <xdr:nvSpPr>
        <xdr:cNvPr id="2" name="Flecha: hacia la izquierda 1">
          <a:hlinkClick xmlns:r="http://schemas.openxmlformats.org/officeDocument/2006/relationships" r:id="rId1"/>
          <a:extLst>
            <a:ext uri="{FF2B5EF4-FFF2-40B4-BE49-F238E27FC236}">
              <a16:creationId xmlns="" xmlns:a16="http://schemas.microsoft.com/office/drawing/2014/main" id="{00000000-0008-0000-0600-000002000000}"/>
            </a:ext>
          </a:extLst>
        </xdr:cNvPr>
        <xdr:cNvSpPr/>
      </xdr:nvSpPr>
      <xdr:spPr>
        <a:xfrm>
          <a:off x="14408944" y="0"/>
          <a:ext cx="1391216"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12</xdr:col>
      <xdr:colOff>404813</xdr:colOff>
      <xdr:row>0</xdr:row>
      <xdr:rowOff>190501</xdr:rowOff>
    </xdr:from>
    <xdr:to>
      <xdr:col>13</xdr:col>
      <xdr:colOff>154931</xdr:colOff>
      <xdr:row>0</xdr:row>
      <xdr:rowOff>581485</xdr:rowOff>
    </xdr:to>
    <xdr:pic>
      <xdr:nvPicPr>
        <xdr:cNvPr id="4" name="Imagen 3">
          <a:extLst>
            <a:ext uri="{FF2B5EF4-FFF2-40B4-BE49-F238E27FC236}">
              <a16:creationId xmlns="" xmlns:a16="http://schemas.microsoft.com/office/drawing/2014/main" id="{00000000-0008-0000-06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6097251" y="190501"/>
          <a:ext cx="404962" cy="390984"/>
        </a:xfrm>
        <a:prstGeom prst="rect">
          <a:avLst/>
        </a:prstGeom>
      </xdr:spPr>
    </xdr:pic>
    <xdr:clientData/>
  </xdr:twoCellAnchor>
  <xdr:twoCellAnchor editAs="oneCell">
    <xdr:from>
      <xdr:col>0</xdr:col>
      <xdr:colOff>0</xdr:colOff>
      <xdr:row>0</xdr:row>
      <xdr:rowOff>142875</xdr:rowOff>
    </xdr:from>
    <xdr:to>
      <xdr:col>2</xdr:col>
      <xdr:colOff>1103253</xdr:colOff>
      <xdr:row>0</xdr:row>
      <xdr:rowOff>750095</xdr:rowOff>
    </xdr:to>
    <xdr:pic>
      <xdr:nvPicPr>
        <xdr:cNvPr id="6" name="Imagen 5">
          <a:extLst>
            <a:ext uri="{FF2B5EF4-FFF2-40B4-BE49-F238E27FC236}">
              <a16:creationId xmlns="" xmlns:a16="http://schemas.microsoft.com/office/drawing/2014/main" id="{73D6D496-C7A6-4B65-AB88-DF8D20B82BE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42875"/>
          <a:ext cx="3567847" cy="6072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285750</xdr:colOff>
      <xdr:row>0</xdr:row>
      <xdr:rowOff>116417</xdr:rowOff>
    </xdr:from>
    <xdr:to>
      <xdr:col>4</xdr:col>
      <xdr:colOff>1418166</xdr:colOff>
      <xdr:row>1</xdr:row>
      <xdr:rowOff>390128</xdr:rowOff>
    </xdr:to>
    <xdr:pic>
      <xdr:nvPicPr>
        <xdr:cNvPr id="2" name="Imagen 1">
          <a:extLst>
            <a:ext uri="{FF2B5EF4-FFF2-40B4-BE49-F238E27FC236}">
              <a16:creationId xmlns="" xmlns:a16="http://schemas.microsoft.com/office/drawing/2014/main" id="{9DF1C61C-67FD-4D2F-9770-1A8F8C5402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116417"/>
          <a:ext cx="5075766" cy="864261"/>
        </a:xfrm>
        <a:prstGeom prst="rect">
          <a:avLst/>
        </a:prstGeom>
      </xdr:spPr>
    </xdr:pic>
    <xdr:clientData/>
  </xdr:twoCellAnchor>
  <xdr:twoCellAnchor editAs="oneCell">
    <xdr:from>
      <xdr:col>9</xdr:col>
      <xdr:colOff>301564</xdr:colOff>
      <xdr:row>0</xdr:row>
      <xdr:rowOff>181197</xdr:rowOff>
    </xdr:from>
    <xdr:to>
      <xdr:col>10</xdr:col>
      <xdr:colOff>293776</xdr:colOff>
      <xdr:row>1</xdr:row>
      <xdr:rowOff>57831</xdr:rowOff>
    </xdr:to>
    <xdr:pic>
      <xdr:nvPicPr>
        <xdr:cNvPr id="3" name="Imagen 2">
          <a:extLst>
            <a:ext uri="{FF2B5EF4-FFF2-40B4-BE49-F238E27FC236}">
              <a16:creationId xmlns="" xmlns:a16="http://schemas.microsoft.com/office/drawing/2014/main" id="{699E541D-1CBD-4AA2-89F7-ABC61359FC05}"/>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546481" y="181197"/>
          <a:ext cx="404962" cy="469301"/>
        </a:xfrm>
        <a:prstGeom prst="rect">
          <a:avLst/>
        </a:prstGeom>
      </xdr:spPr>
    </xdr:pic>
    <xdr:clientData/>
  </xdr:twoCellAnchor>
  <xdr:twoCellAnchor>
    <xdr:from>
      <xdr:col>7</xdr:col>
      <xdr:colOff>423335</xdr:colOff>
      <xdr:row>0</xdr:row>
      <xdr:rowOff>65315</xdr:rowOff>
    </xdr:from>
    <xdr:to>
      <xdr:col>9</xdr:col>
      <xdr:colOff>148167</xdr:colOff>
      <xdr:row>1</xdr:row>
      <xdr:rowOff>137583</xdr:rowOff>
    </xdr:to>
    <xdr:sp macro="" textlink="">
      <xdr:nvSpPr>
        <xdr:cNvPr id="4" name="Flecha: hacia la izquierda 3">
          <a:hlinkClick xmlns:r="http://schemas.openxmlformats.org/officeDocument/2006/relationships" r:id="rId3"/>
          <a:extLst>
            <a:ext uri="{FF2B5EF4-FFF2-40B4-BE49-F238E27FC236}">
              <a16:creationId xmlns="" xmlns:a16="http://schemas.microsoft.com/office/drawing/2014/main" id="{7CC97476-3B39-4814-93F2-ADF0AB122351}"/>
            </a:ext>
          </a:extLst>
        </xdr:cNvPr>
        <xdr:cNvSpPr/>
      </xdr:nvSpPr>
      <xdr:spPr>
        <a:xfrm>
          <a:off x="10720918" y="65315"/>
          <a:ext cx="1672166" cy="66493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OCI_UAE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MEJORAMIENTO_UAEOS_20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CONTRACTUAL%20%20JURIDICA_UAEOS_20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INFORMATICA_UAEOS_202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orge/Documents/UAEOS/TRABAJO%20EN%20CASA/MAPAS%20DE%20RIESGOS/RIESGOS%202021/MAPAS%20DE%20RIESGOS%20DE%20PROCESO%202021/MAPAS%20DE%20RIESGOS%20GUIA%202021/MAPA_RIESGOS_G_CONOCIMIENTO_CIUDADANO_UAEO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COMUNICACION_PRENSA_UAEOS_202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2020-11-10_Propuesta_Mapa_riesgos_RH_UAEO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SEGUIMIENTO%20Y%20MEDICION_UAEOS_202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PROGRAMAS%20Y%20PROYECTOS_UAEOS_202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2\MAPA%20RIESGOS%20SEGURIDAD%20DE%20LA%20INFORMACION%202022\Mapa%20riesgos%20seguridad%20digital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arisol.viveros/Downloads/MAPA_RIESGOS_UAEOS_2022_V3%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AEOS/TRABAJO%20EN%20CASA/MAPAS%20DE%20RIESGOS/RIESGOS%202021/MAPAS%20DE%20RIESGOS%20DE%20PROCESO%202021/MAPAS%20DE%20RIESGOS%20GUIA%202021/MAPA_RIESGOS_FOMENTO_ORGA_SOLIDARIAS_UAEOS_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AEOS/TRABAJO%20EN%20CASA/MAPAS%20DE%20RIESGOS/RIESGOS%202021/MAPAS%20DE%20RIESGOS%20DE%20PROCESO%202021/MAPAS%20DE%20RIESGOS%20GUIA%202021/MAPA_RIESGOS_G_CONOCIMIENTO_CIUDADANO_UAE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UAEOS/TRABAJO%20EN%20CASA/MAPAS%20DE%20RIESGOS/RIESGOS%202021/MAPAS%20DE%20RIESGOS%20DE%20PROCESO%202021/MAPAS%20DE%20RIESGOS%20GUIA%202021/MAPA_RIESGOS_G_OCI_UAE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AEOS/TRABAJO%20EN%20CASA/MAPAS%20DE%20RIESGOS/RIESGOS%202021/MAPAS%20DE%20RIESGOS%20DE%20PROCESO%202021/MAPAS%20DE%20RIESGOS%20GUIA%202021/MAPA_RIESGOS_PROGRAMAS%20Y%20PROYECTOS_UAEOS_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 val="Observaciones caracterizacion"/>
      <sheetName val="Factores Riesgo"/>
      <sheetName val="Hoja1"/>
      <sheetName val="CONTROL DE LA EVALUACIÓN"/>
      <sheetName val="Tabla probabiidad"/>
      <sheetName val="CRITERIO CAL IMPACTO CORRUPCIÓN"/>
      <sheetName val="Tabla impacto"/>
      <sheetName val="Matriz calor_RI"/>
      <sheetName val="Matriz calor RR"/>
      <sheetName val="Controles"/>
      <sheetName val="ValoraciónControles OCI"/>
      <sheetName val="Calculos O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Hoja1"/>
      <sheetName val="Mapa riesgos propuesto"/>
      <sheetName val="Mapa de Riesgo"/>
      <sheetName val="Tabla probabiidad"/>
      <sheetName val="Tabla impacto"/>
      <sheetName val="Matriz calor_RI"/>
      <sheetName val="Matriz calor RR"/>
      <sheetName val="Tabla Valoración Controles"/>
      <sheetName val="ValoraciónControles "/>
      <sheetName val="Calculos Controle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MR G CONTRACTUAL"/>
      <sheetName val="Hoja1"/>
      <sheetName val="MR G JURÍDICA"/>
      <sheetName val="Mapa de Riesgo"/>
      <sheetName val="Tabla probabiidad"/>
      <sheetName val="Tabla impacto"/>
      <sheetName val="CRITERIO CAL IMPACTO CORRUPCIÓN"/>
      <sheetName val="Matriz calor_RI"/>
      <sheetName val="Matriz calor RR"/>
      <sheetName val="Tabla Valoración Controles"/>
      <sheetName val="ValoraciónControles Contractual"/>
      <sheetName val="Calculo Controles G Contractual"/>
      <sheetName val="ValoraciónControles Jurídica"/>
      <sheetName val="Calculos Controles Jurídica"/>
    </sheetNames>
    <sheetDataSet>
      <sheetData sheetId="0"/>
      <sheetData sheetId="1"/>
      <sheetData sheetId="2"/>
      <sheetData sheetId="3"/>
      <sheetData sheetId="4"/>
      <sheetData sheetId="5"/>
      <sheetData sheetId="6">
        <row r="13">
          <cell r="F13" t="str">
            <v>Posibilidad de perdida reputacional, debido a vinculos de parentesco, cosanguineo, civil, o legal entre un apoderado judicial y la parte demandante o demandada en acciones que insidan directamente en su configuración.</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Hoja1"/>
      <sheetName val="MAPA DE RIESGOS CPR"/>
      <sheetName val="Mapa de Riesgo"/>
      <sheetName val="Tabla probabiidad"/>
      <sheetName val="Tabla impacto"/>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Hoja1"/>
      <sheetName val="MAPA RIESGOS G CONOCIMIENTO"/>
      <sheetName val="MAPA RIESGOS SER CIUDADANO"/>
      <sheetName val="Tabla probabiidad"/>
      <sheetName val="CRITERIO CAL IMPACTO CORRUPCIÓN"/>
      <sheetName val="Tabla impacto"/>
      <sheetName val="Matriz calor_RI"/>
      <sheetName val="Matriz calor RR"/>
      <sheetName val="Controles"/>
      <sheetName val="ValoraciónControles"/>
      <sheetName val="Calculos Controles Documental"/>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 val="Observaciones caracterizacion"/>
      <sheetName val="Factores Riesgo"/>
      <sheetName val="Hoja1"/>
      <sheetName val="Mapa riesgos propuesto"/>
      <sheetName val="Mapa de Riesgo"/>
      <sheetName val="Tabla probabiidad"/>
      <sheetName val="Tabla impacto"/>
      <sheetName val="CRITERIO CAL IMPACTO CORRUPCIÓN"/>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Hoja1"/>
      <sheetName val="MAPA RIESGOS PROPUESTO"/>
      <sheetName val="Tabla probabiidad"/>
      <sheetName val="Tabla impacto"/>
      <sheetName val="Matriz calor_RI"/>
      <sheetName val="Matriz calor RR"/>
      <sheetName val="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 val="Observaciones caracterizacion"/>
      <sheetName val="Factores Riesgo"/>
      <sheetName val="Hoja1"/>
      <sheetName val="Mapa riesgos propuesto"/>
      <sheetName val="Mapa de Riesgo"/>
      <sheetName val="Tabla probabiidad"/>
      <sheetName val="Tabla impacto"/>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babiidad"/>
      <sheetName val="Atributos controles"/>
      <sheetName val="Clasificacion riesgo"/>
      <sheetName val="Observaciones caracterizacion"/>
      <sheetName val="Factores Riesgo"/>
      <sheetName val="Hoja1"/>
      <sheetName val="Mapa riesgos propuesto"/>
      <sheetName val="Mapa de Riesgo"/>
      <sheetName val="Tabla impacto"/>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APA RIESGOS SEGURIDAD"/>
      <sheetName val="ValoraciónControles"/>
      <sheetName val="Tabla probabiidad"/>
      <sheetName val="Tabla impacto"/>
      <sheetName val="Matriz calor_RI"/>
      <sheetName val="Matriz calor RR"/>
      <sheetName val="Controles"/>
      <sheetName val="Calculos Controles"/>
    </sheetNames>
    <sheetDataSet>
      <sheetData sheetId="0"/>
      <sheetData sheetId="1"/>
      <sheetData sheetId="2">
        <row r="14">
          <cell r="F14">
            <v>0.5</v>
          </cell>
        </row>
        <row r="29">
          <cell r="F29">
            <v>0.4</v>
          </cell>
        </row>
        <row r="44">
          <cell r="F44">
            <v>0.4</v>
          </cell>
        </row>
        <row r="59">
          <cell r="F59">
            <v>0.4</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row>
        <row r="3">
          <cell r="A3" t="str">
            <v>Nacional</v>
          </cell>
          <cell r="B3" t="str">
            <v>Ambiente y Desarrollo Sostenible</v>
          </cell>
          <cell r="C3" t="str">
            <v>Descentralizado</v>
          </cell>
          <cell r="D3" t="str">
            <v>Antioquia</v>
          </cell>
          <cell r="E3">
            <v>2016</v>
          </cell>
        </row>
        <row r="4">
          <cell r="A4" t="str">
            <v>Territorial</v>
          </cell>
          <cell r="B4" t="str">
            <v>Ciencia, Tecnología e innovación</v>
          </cell>
          <cell r="D4" t="str">
            <v>Arauca</v>
          </cell>
          <cell r="E4">
            <v>2017</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UAEOS"/>
      <sheetName val="Mapa de Riesgo"/>
      <sheetName val="MAPA RIESGOS SEGURIDAD"/>
      <sheetName val="MAPA RIESGOS SEGURIDAD DIGITAL"/>
      <sheetName val="Tabla probabiidad"/>
      <sheetName val="Tabla impacto"/>
      <sheetName val="Matriz calor_RI"/>
      <sheetName val="Matriz calor RR"/>
      <sheetName val="Tabla Valoración Controles"/>
      <sheetName val="Atributos controles"/>
      <sheetName val="ValoraciónControles "/>
      <sheetName val="Hoja3"/>
      <sheetName val="RESUMEN"/>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C6">
            <v>0.12</v>
          </cell>
        </row>
        <row r="15">
          <cell r="C15">
            <v>0.14000000000000001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FOMENTO"/>
      <sheetName val="Tabla probabiidad"/>
      <sheetName val="CRITERIO CAL IMPACTO CORRUPCIÓN"/>
      <sheetName val="Tabla impacto"/>
      <sheetName val="Matriz calor_RI"/>
      <sheetName val="Matriz calor RR"/>
      <sheetName val="Controles"/>
      <sheetName val="Atributos controles"/>
      <sheetName val="ValoraciónControles Fomento"/>
      <sheetName val="Calculos Controles Fo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G CONOCIMIENTO"/>
      <sheetName val="MAPA RIESGOS SER CIUDADANO"/>
      <sheetName val="Tabla probabiidad"/>
      <sheetName val="CRITERIO CAL IMPACTO CORRUPCIÓN"/>
      <sheetName val="Tabla impacto"/>
      <sheetName val="Matriz calor_RI"/>
      <sheetName val="Matriz calor RR"/>
      <sheetName val="Controles"/>
      <sheetName val="Atributos controles"/>
      <sheetName val="ValoraciónControles"/>
      <sheetName val="Calculos Controles Docum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CONTROL DE LA EVALUACIÓN"/>
      <sheetName val="Tabla probabiidad"/>
      <sheetName val="CRITERIO CAL IMPACTO CORRUPCIÓN"/>
      <sheetName val="Tabla impacto"/>
      <sheetName val="Matriz calor_RI"/>
      <sheetName val="Matriz calor RR"/>
      <sheetName val="Controles"/>
      <sheetName val="Atributos controles"/>
      <sheetName val="ValoraciónControles OCI"/>
      <sheetName val="Calculos O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babiidad"/>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uaeos.gov.co/sites/default/files/archivos/MAPA_RIESGOS_UAEOS_2022_V3_0.xlsx" TargetMode="External"/><Relationship Id="rId1" Type="http://schemas.openxmlformats.org/officeDocument/2006/relationships/hyperlink" Target="https://www.uaeos.gov.co/sites/default/files/archivos/MAPA_RIESGOS_UAEOS_2022_V3_0.xlsx"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nidia.patino@uaeos.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s://www.uaeos.gov.co/"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showGridLines="0" zoomScale="80" zoomScaleNormal="80" zoomScaleSheetLayoutView="80" zoomScalePageLayoutView="70" workbookViewId="0"/>
  </sheetViews>
  <sheetFormatPr baseColWidth="10" defaultColWidth="11.42578125" defaultRowHeight="15" x14ac:dyDescent="0.25"/>
  <cols>
    <col min="10" max="10" width="24.85546875" customWidth="1"/>
    <col min="16" max="16" width="51.5703125" customWidth="1"/>
    <col min="17"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15.75" thickTop="1" x14ac:dyDescent="0.25">
      <c r="A1" s="92"/>
      <c r="B1" s="93"/>
      <c r="C1" s="93"/>
      <c r="D1" s="93"/>
      <c r="E1" s="93"/>
      <c r="F1" s="93"/>
      <c r="G1" s="93"/>
      <c r="H1" s="94"/>
      <c r="I1" s="95"/>
      <c r="J1" s="95"/>
      <c r="K1" s="95"/>
      <c r="L1" s="95"/>
      <c r="M1" s="95"/>
      <c r="N1" s="95"/>
      <c r="O1" s="95"/>
      <c r="P1" s="96"/>
    </row>
    <row r="2" spans="1:16" ht="30.75" customHeight="1" x14ac:dyDescent="0.25">
      <c r="A2" s="97"/>
      <c r="B2" s="98"/>
      <c r="C2" s="98"/>
      <c r="D2" s="98"/>
      <c r="E2" s="98"/>
      <c r="F2" s="98"/>
      <c r="G2" s="98"/>
      <c r="H2" s="99"/>
      <c r="I2" s="100"/>
      <c r="J2" s="100"/>
      <c r="K2" s="100"/>
      <c r="L2" s="100"/>
      <c r="M2" s="100"/>
      <c r="N2" s="100"/>
      <c r="O2" s="100"/>
      <c r="P2" s="101"/>
    </row>
    <row r="3" spans="1:16" ht="30.75" customHeight="1" x14ac:dyDescent="0.25">
      <c r="A3" s="97"/>
      <c r="B3" s="98"/>
      <c r="C3" s="98"/>
      <c r="D3" s="98"/>
      <c r="E3" s="98"/>
      <c r="F3" s="98"/>
      <c r="G3" s="98"/>
      <c r="H3" s="99"/>
      <c r="I3" s="100"/>
      <c r="J3" s="100"/>
      <c r="K3" s="100"/>
      <c r="L3" s="100"/>
      <c r="M3" s="100"/>
      <c r="N3" s="100"/>
      <c r="O3" s="100"/>
      <c r="P3" s="101"/>
    </row>
    <row r="4" spans="1:16" ht="72.75" customHeight="1" x14ac:dyDescent="0.25">
      <c r="A4" s="97"/>
      <c r="B4" s="98"/>
      <c r="C4" s="98"/>
      <c r="D4" s="98"/>
      <c r="E4" s="98"/>
      <c r="F4" s="98"/>
      <c r="G4" s="98"/>
      <c r="H4" s="98"/>
      <c r="I4" s="450" t="s">
        <v>0</v>
      </c>
      <c r="J4" s="450"/>
      <c r="K4" s="450"/>
      <c r="L4" s="450"/>
      <c r="M4" s="450"/>
      <c r="N4" s="450"/>
      <c r="O4" s="450"/>
      <c r="P4" s="451"/>
    </row>
    <row r="5" spans="1:16" x14ac:dyDescent="0.25">
      <c r="A5" s="97"/>
      <c r="B5" s="98"/>
      <c r="C5" s="98"/>
      <c r="D5" s="98"/>
      <c r="E5" s="98"/>
      <c r="F5" s="98"/>
      <c r="G5" s="98"/>
      <c r="H5" s="99"/>
      <c r="I5" s="100"/>
      <c r="J5" s="100"/>
      <c r="K5" s="100"/>
      <c r="L5" s="100"/>
      <c r="M5" s="100"/>
      <c r="N5" s="100"/>
      <c r="O5" s="100"/>
      <c r="P5" s="101"/>
    </row>
    <row r="6" spans="1:16" ht="21" x14ac:dyDescent="0.25">
      <c r="A6" s="97"/>
      <c r="B6" s="98"/>
      <c r="C6" s="455"/>
      <c r="D6" s="456"/>
      <c r="E6" s="456"/>
      <c r="F6" s="456"/>
      <c r="G6" s="456"/>
      <c r="H6" s="457"/>
      <c r="I6" s="100"/>
      <c r="J6" s="98"/>
      <c r="K6" s="100"/>
      <c r="L6" s="100"/>
      <c r="M6" s="100"/>
      <c r="N6" s="100"/>
      <c r="O6" s="102"/>
      <c r="P6" s="101"/>
    </row>
    <row r="7" spans="1:16" x14ac:dyDescent="0.25">
      <c r="A7" s="97"/>
      <c r="B7" s="98"/>
      <c r="C7" s="458"/>
      <c r="D7" s="456"/>
      <c r="E7" s="456"/>
      <c r="F7" s="456"/>
      <c r="G7" s="456"/>
      <c r="H7" s="457"/>
      <c r="I7" s="100"/>
      <c r="J7" s="103"/>
      <c r="K7" s="104"/>
      <c r="L7" s="104"/>
      <c r="M7" s="104"/>
      <c r="N7" s="104"/>
      <c r="O7" s="104"/>
      <c r="P7" s="105"/>
    </row>
    <row r="8" spans="1:16" ht="23.25" x14ac:dyDescent="0.25">
      <c r="A8" s="97"/>
      <c r="B8" s="98"/>
      <c r="C8" s="458"/>
      <c r="D8" s="456"/>
      <c r="E8" s="456"/>
      <c r="F8" s="456"/>
      <c r="G8" s="456"/>
      <c r="H8" s="457"/>
      <c r="I8" s="100"/>
      <c r="J8" s="452" t="s">
        <v>1</v>
      </c>
      <c r="K8" s="452"/>
      <c r="L8" s="452"/>
      <c r="M8" s="104"/>
      <c r="N8" s="104"/>
      <c r="O8" s="104"/>
      <c r="P8" s="105"/>
    </row>
    <row r="9" spans="1:16" ht="24" customHeight="1" x14ac:dyDescent="0.25">
      <c r="A9" s="97"/>
      <c r="B9" s="98"/>
      <c r="C9" s="458"/>
      <c r="D9" s="456"/>
      <c r="E9" s="456"/>
      <c r="F9" s="456"/>
      <c r="G9" s="456"/>
      <c r="H9" s="457"/>
      <c r="I9" s="100"/>
      <c r="J9" s="104"/>
      <c r="K9" s="104"/>
      <c r="L9" s="98"/>
      <c r="M9" s="104"/>
      <c r="N9" s="104"/>
      <c r="O9" s="98"/>
      <c r="P9" s="105"/>
    </row>
    <row r="10" spans="1:16" x14ac:dyDescent="0.25">
      <c r="A10" s="97"/>
      <c r="B10" s="98"/>
      <c r="C10" s="458"/>
      <c r="D10" s="456"/>
      <c r="E10" s="456"/>
      <c r="F10" s="456"/>
      <c r="G10" s="456"/>
      <c r="H10" s="457"/>
      <c r="I10" s="100"/>
      <c r="J10" s="104"/>
      <c r="K10" s="104"/>
      <c r="L10" s="104"/>
      <c r="M10" s="104"/>
      <c r="N10" s="104"/>
      <c r="O10" s="104"/>
      <c r="P10" s="105"/>
    </row>
    <row r="11" spans="1:16" x14ac:dyDescent="0.25">
      <c r="A11" s="97"/>
      <c r="B11" s="98"/>
      <c r="C11" s="458"/>
      <c r="D11" s="456"/>
      <c r="E11" s="456"/>
      <c r="F11" s="456"/>
      <c r="G11" s="456"/>
      <c r="H11" s="457"/>
      <c r="I11" s="100"/>
      <c r="J11" s="104"/>
      <c r="K11" s="104"/>
      <c r="L11" s="104"/>
      <c r="M11" s="104"/>
      <c r="N11" s="104"/>
      <c r="O11" s="104"/>
      <c r="P11" s="105"/>
    </row>
    <row r="12" spans="1:16" x14ac:dyDescent="0.25">
      <c r="A12" s="97"/>
      <c r="B12" s="98"/>
      <c r="C12" s="458"/>
      <c r="D12" s="456"/>
      <c r="E12" s="456"/>
      <c r="F12" s="456"/>
      <c r="G12" s="456"/>
      <c r="H12" s="457"/>
      <c r="I12" s="100"/>
      <c r="J12" s="104"/>
      <c r="K12" s="104"/>
      <c r="L12" s="104"/>
      <c r="M12" s="104"/>
      <c r="N12" s="104"/>
      <c r="O12" s="104"/>
      <c r="P12" s="105"/>
    </row>
    <row r="13" spans="1:16" x14ac:dyDescent="0.25">
      <c r="A13" s="97"/>
      <c r="B13" s="98"/>
      <c r="C13" s="458"/>
      <c r="D13" s="456"/>
      <c r="E13" s="456"/>
      <c r="F13" s="456"/>
      <c r="G13" s="456"/>
      <c r="H13" s="457"/>
      <c r="I13" s="100"/>
      <c r="J13" s="104"/>
      <c r="K13" s="104"/>
      <c r="L13" s="104"/>
      <c r="M13" s="104"/>
      <c r="N13" s="104"/>
      <c r="O13" s="104"/>
      <c r="P13" s="105"/>
    </row>
    <row r="14" spans="1:16" x14ac:dyDescent="0.25">
      <c r="A14" s="97"/>
      <c r="B14" s="98"/>
      <c r="C14" s="458"/>
      <c r="D14" s="456"/>
      <c r="E14" s="456"/>
      <c r="F14" s="456"/>
      <c r="G14" s="456"/>
      <c r="H14" s="457"/>
      <c r="I14" s="100"/>
      <c r="J14" s="98"/>
      <c r="K14" s="98"/>
      <c r="L14" s="98"/>
      <c r="M14" s="98"/>
      <c r="N14" s="104"/>
      <c r="O14" s="104"/>
      <c r="P14" s="105"/>
    </row>
    <row r="15" spans="1:16" x14ac:dyDescent="0.25">
      <c r="A15" s="97"/>
      <c r="B15" s="98"/>
      <c r="C15" s="458"/>
      <c r="D15" s="456"/>
      <c r="E15" s="456"/>
      <c r="F15" s="456"/>
      <c r="G15" s="456"/>
      <c r="H15" s="457"/>
      <c r="I15" s="100"/>
      <c r="J15" s="98"/>
      <c r="K15" s="98"/>
      <c r="L15" s="98"/>
      <c r="M15" s="98"/>
      <c r="N15" s="104"/>
      <c r="O15" s="104"/>
      <c r="P15" s="105"/>
    </row>
    <row r="16" spans="1:16" x14ac:dyDescent="0.25">
      <c r="A16" s="97"/>
      <c r="B16" s="98"/>
      <c r="C16" s="458"/>
      <c r="D16" s="456"/>
      <c r="E16" s="456"/>
      <c r="F16" s="456"/>
      <c r="G16" s="456"/>
      <c r="H16" s="457"/>
      <c r="I16" s="100"/>
      <c r="J16" s="106"/>
      <c r="K16" s="98"/>
      <c r="L16" s="98"/>
      <c r="M16" s="98"/>
      <c r="N16" s="104"/>
      <c r="O16" s="104"/>
      <c r="P16" s="105"/>
    </row>
    <row r="17" spans="1:20" x14ac:dyDescent="0.25">
      <c r="A17" s="97"/>
      <c r="B17" s="98"/>
      <c r="C17" s="458"/>
      <c r="D17" s="456"/>
      <c r="E17" s="456"/>
      <c r="F17" s="456"/>
      <c r="G17" s="456"/>
      <c r="H17" s="457"/>
      <c r="I17" s="100"/>
      <c r="J17" s="98"/>
      <c r="K17" s="98"/>
      <c r="L17" s="98"/>
      <c r="M17" s="98"/>
      <c r="N17" s="104"/>
      <c r="O17" s="104"/>
      <c r="P17" s="105"/>
    </row>
    <row r="18" spans="1:20" x14ac:dyDescent="0.25">
      <c r="A18" s="97"/>
      <c r="B18" s="98"/>
      <c r="C18" s="458"/>
      <c r="D18" s="456"/>
      <c r="E18" s="456"/>
      <c r="F18" s="456"/>
      <c r="G18" s="456"/>
      <c r="H18" s="457"/>
      <c r="I18" s="100"/>
      <c r="J18" s="104"/>
      <c r="K18" s="104"/>
      <c r="L18" s="104"/>
      <c r="M18" s="104"/>
      <c r="N18" s="104"/>
      <c r="O18" s="104"/>
      <c r="P18" s="105"/>
    </row>
    <row r="19" spans="1:20" x14ac:dyDescent="0.25">
      <c r="A19" s="97"/>
      <c r="B19" s="98"/>
      <c r="C19" s="458"/>
      <c r="D19" s="456"/>
      <c r="E19" s="456"/>
      <c r="F19" s="456"/>
      <c r="G19" s="456"/>
      <c r="H19" s="457"/>
      <c r="I19" s="100"/>
      <c r="J19" s="104"/>
      <c r="K19" s="104"/>
      <c r="L19" s="104"/>
      <c r="M19" s="104"/>
      <c r="N19" s="104"/>
      <c r="O19" s="104"/>
      <c r="P19" s="105"/>
    </row>
    <row r="20" spans="1:20" x14ac:dyDescent="0.25">
      <c r="A20" s="97"/>
      <c r="B20" s="98"/>
      <c r="C20" s="458"/>
      <c r="D20" s="456"/>
      <c r="E20" s="456"/>
      <c r="F20" s="456"/>
      <c r="G20" s="456"/>
      <c r="H20" s="457"/>
      <c r="I20" s="100"/>
      <c r="J20" s="104"/>
      <c r="K20" s="104"/>
      <c r="L20" s="104"/>
      <c r="M20" s="104"/>
      <c r="N20" s="104"/>
      <c r="O20" s="104"/>
      <c r="P20" s="105"/>
    </row>
    <row r="21" spans="1:20" x14ac:dyDescent="0.25">
      <c r="A21" s="97"/>
      <c r="B21" s="98"/>
      <c r="C21" s="458"/>
      <c r="D21" s="456"/>
      <c r="E21" s="456"/>
      <c r="F21" s="456"/>
      <c r="G21" s="456"/>
      <c r="H21" s="457"/>
      <c r="I21" s="100"/>
      <c r="J21" s="104"/>
      <c r="K21" s="104"/>
      <c r="L21" s="104"/>
      <c r="M21" s="104"/>
      <c r="N21" s="104"/>
      <c r="O21" s="104"/>
      <c r="P21" s="105"/>
    </row>
    <row r="22" spans="1:20" x14ac:dyDescent="0.25">
      <c r="A22" s="97"/>
      <c r="B22" s="98"/>
      <c r="C22" s="98"/>
      <c r="D22" s="98"/>
      <c r="E22" s="98"/>
      <c r="F22" s="98"/>
      <c r="G22" s="98"/>
      <c r="H22" s="99"/>
      <c r="I22" s="100"/>
      <c r="J22" s="104"/>
      <c r="K22" s="104"/>
      <c r="L22" s="104"/>
      <c r="M22" s="104"/>
      <c r="N22" s="104"/>
      <c r="O22" s="104"/>
      <c r="P22" s="105"/>
    </row>
    <row r="23" spans="1:20" x14ac:dyDescent="0.25">
      <c r="A23" s="97"/>
      <c r="B23" s="98"/>
      <c r="C23" s="98"/>
      <c r="D23" s="98"/>
      <c r="E23" s="98"/>
      <c r="F23" s="98"/>
      <c r="G23" s="98"/>
      <c r="H23" s="99"/>
      <c r="I23" s="100"/>
      <c r="J23" s="104"/>
      <c r="K23" s="104"/>
      <c r="L23" s="104"/>
      <c r="M23" s="104"/>
      <c r="N23" s="104"/>
      <c r="O23" s="104"/>
      <c r="P23" s="105"/>
    </row>
    <row r="24" spans="1:20" x14ac:dyDescent="0.25">
      <c r="A24" s="97"/>
      <c r="B24" s="98"/>
      <c r="C24" s="98"/>
      <c r="D24" s="98"/>
      <c r="E24" s="98"/>
      <c r="F24" s="98"/>
      <c r="G24" s="98"/>
      <c r="H24" s="99"/>
      <c r="I24" s="100"/>
      <c r="J24" s="104"/>
      <c r="K24" s="104"/>
      <c r="L24" s="104"/>
      <c r="M24" s="104"/>
      <c r="N24" s="104"/>
      <c r="O24" s="104"/>
      <c r="P24" s="105"/>
    </row>
    <row r="25" spans="1:20" x14ac:dyDescent="0.25">
      <c r="A25" s="97"/>
      <c r="B25" s="98"/>
      <c r="C25" s="98"/>
      <c r="D25" s="98"/>
      <c r="E25" s="98"/>
      <c r="F25" s="98"/>
      <c r="G25" s="98"/>
      <c r="H25" s="99"/>
      <c r="I25" s="100"/>
      <c r="J25" s="100"/>
      <c r="K25" s="100"/>
      <c r="L25" s="100"/>
      <c r="M25" s="100"/>
      <c r="N25" s="100"/>
      <c r="O25" s="100"/>
      <c r="P25" s="101"/>
    </row>
    <row r="26" spans="1:20" x14ac:dyDescent="0.25">
      <c r="A26" s="97"/>
      <c r="B26" s="98"/>
      <c r="C26" s="98"/>
      <c r="D26" s="98"/>
      <c r="E26" s="98"/>
      <c r="F26" s="98"/>
      <c r="G26" s="98"/>
      <c r="H26" s="99"/>
      <c r="I26" s="100"/>
      <c r="J26" s="100"/>
      <c r="K26" s="100"/>
      <c r="L26" s="100"/>
      <c r="M26" s="100"/>
      <c r="N26" s="100"/>
      <c r="O26" s="100"/>
      <c r="P26" s="101"/>
    </row>
    <row r="27" spans="1:20" x14ac:dyDescent="0.25">
      <c r="A27" s="97"/>
      <c r="B27" s="98"/>
      <c r="C27" s="98"/>
      <c r="D27" s="98"/>
      <c r="E27" s="98"/>
      <c r="F27" s="98"/>
      <c r="G27" s="98"/>
      <c r="H27" s="99"/>
      <c r="I27" s="100"/>
      <c r="J27" s="100"/>
      <c r="K27" s="100"/>
      <c r="L27" s="100"/>
      <c r="M27" s="100"/>
      <c r="N27" s="100"/>
      <c r="O27" s="100"/>
      <c r="P27" s="101"/>
      <c r="T27" s="107"/>
    </row>
    <row r="28" spans="1:20" x14ac:dyDescent="0.25">
      <c r="A28" s="97"/>
      <c r="B28" s="98"/>
      <c r="C28" s="98"/>
      <c r="D28" s="98"/>
      <c r="E28" s="98"/>
      <c r="F28" s="98"/>
      <c r="G28" s="98"/>
      <c r="H28" s="99"/>
      <c r="I28" s="100"/>
      <c r="J28" s="100"/>
      <c r="K28" s="100"/>
      <c r="L28" s="100"/>
      <c r="M28" s="100"/>
      <c r="N28" s="100"/>
      <c r="O28" s="100"/>
      <c r="P28" s="101"/>
    </row>
    <row r="29" spans="1:20" x14ac:dyDescent="0.25">
      <c r="A29" s="97"/>
      <c r="B29" s="98"/>
      <c r="C29" s="98"/>
      <c r="D29" s="98"/>
      <c r="E29" s="98"/>
      <c r="F29" s="98"/>
      <c r="G29" s="98"/>
      <c r="H29" s="99"/>
      <c r="I29" s="100"/>
      <c r="J29" s="100"/>
      <c r="K29" s="100"/>
      <c r="L29" s="100"/>
      <c r="M29" s="100"/>
      <c r="N29" s="100"/>
      <c r="O29" s="100"/>
      <c r="P29" s="101"/>
    </row>
    <row r="30" spans="1:20" x14ac:dyDescent="0.25">
      <c r="A30" s="97"/>
      <c r="B30" s="98"/>
      <c r="C30" s="98"/>
      <c r="D30" s="98"/>
      <c r="E30" s="98"/>
      <c r="F30" s="98"/>
      <c r="G30" s="98"/>
      <c r="H30" s="99"/>
      <c r="I30" s="100"/>
      <c r="J30" s="100"/>
      <c r="K30" s="100"/>
      <c r="L30" s="100"/>
      <c r="M30" s="100"/>
      <c r="N30" s="100"/>
      <c r="O30" s="100"/>
      <c r="P30" s="101"/>
    </row>
    <row r="31" spans="1:20" x14ac:dyDescent="0.25">
      <c r="A31" s="97"/>
      <c r="B31" s="98"/>
      <c r="C31" s="98"/>
      <c r="D31" s="98"/>
      <c r="E31" s="98"/>
      <c r="F31" s="98"/>
      <c r="G31" s="98"/>
      <c r="H31" s="99"/>
      <c r="I31" s="100"/>
      <c r="J31" s="100"/>
      <c r="K31" s="100"/>
      <c r="L31" s="100"/>
      <c r="M31" s="100"/>
      <c r="N31" s="100"/>
      <c r="O31" s="100"/>
      <c r="P31" s="101"/>
    </row>
    <row r="32" spans="1:20" x14ac:dyDescent="0.25">
      <c r="A32" s="97"/>
      <c r="B32" s="98"/>
      <c r="C32" s="98"/>
      <c r="D32" s="98"/>
      <c r="E32" s="98"/>
      <c r="F32" s="98"/>
      <c r="G32" s="98"/>
      <c r="H32" s="99"/>
      <c r="I32" s="100"/>
      <c r="J32" s="100"/>
      <c r="K32" s="100"/>
      <c r="L32" s="100"/>
      <c r="M32" s="100"/>
      <c r="N32" s="100"/>
      <c r="O32" s="100"/>
      <c r="P32" s="101"/>
    </row>
    <row r="33" spans="1:16" x14ac:dyDescent="0.25">
      <c r="A33" s="97"/>
      <c r="B33" s="98"/>
      <c r="C33" s="98"/>
      <c r="D33" s="98"/>
      <c r="E33" s="98"/>
      <c r="F33" s="98"/>
      <c r="G33" s="98"/>
      <c r="H33" s="99"/>
      <c r="I33" s="100"/>
      <c r="J33" s="100"/>
      <c r="K33" s="100"/>
      <c r="L33" s="100"/>
      <c r="M33" s="100"/>
      <c r="N33" s="100"/>
      <c r="O33" s="100"/>
      <c r="P33" s="101"/>
    </row>
    <row r="34" spans="1:16" ht="16.5" x14ac:dyDescent="0.25">
      <c r="A34" s="97"/>
      <c r="B34" s="98"/>
      <c r="C34" s="98"/>
      <c r="D34" s="98"/>
      <c r="E34" s="98"/>
      <c r="F34" s="98"/>
      <c r="G34" s="98"/>
      <c r="H34" s="99"/>
      <c r="I34" s="100"/>
      <c r="J34" s="100"/>
      <c r="K34" s="453"/>
      <c r="L34" s="453"/>
      <c r="M34" s="453"/>
      <c r="N34" s="453"/>
      <c r="O34" s="453"/>
      <c r="P34" s="454"/>
    </row>
    <row r="35" spans="1:16" x14ac:dyDescent="0.25">
      <c r="A35" s="97"/>
      <c r="B35" s="98"/>
      <c r="C35" s="98"/>
      <c r="D35" s="98"/>
      <c r="E35" s="98"/>
      <c r="F35" s="98"/>
      <c r="G35" s="98"/>
      <c r="H35" s="99"/>
      <c r="I35" s="100"/>
      <c r="J35" s="100"/>
      <c r="K35" s="100"/>
      <c r="L35" s="100"/>
      <c r="M35" s="100"/>
      <c r="N35" s="100"/>
      <c r="O35" s="100"/>
      <c r="P35" s="101"/>
    </row>
    <row r="36" spans="1:16" x14ac:dyDescent="0.25">
      <c r="A36" s="97"/>
      <c r="B36" s="98"/>
      <c r="C36" s="98"/>
      <c r="D36" s="98"/>
      <c r="E36" s="98"/>
      <c r="F36" s="98"/>
      <c r="G36" s="264"/>
      <c r="H36" s="267"/>
      <c r="I36" s="265"/>
      <c r="J36" s="100"/>
      <c r="K36" s="100"/>
      <c r="L36" s="100"/>
      <c r="M36" s="100"/>
      <c r="N36" s="100"/>
      <c r="O36" s="100"/>
      <c r="P36" s="101"/>
    </row>
    <row r="37" spans="1:16" x14ac:dyDescent="0.25">
      <c r="A37" s="97"/>
      <c r="B37" s="98"/>
      <c r="C37" s="98"/>
      <c r="D37" s="98"/>
      <c r="E37" s="98"/>
      <c r="F37" s="98"/>
      <c r="G37" s="264"/>
      <c r="I37" s="266"/>
      <c r="J37" s="98"/>
      <c r="K37" s="98"/>
      <c r="L37" s="98"/>
      <c r="M37" s="98"/>
      <c r="N37" s="98"/>
      <c r="O37" s="98"/>
      <c r="P37" s="108"/>
    </row>
    <row r="38" spans="1:16" x14ac:dyDescent="0.25">
      <c r="A38" s="97"/>
      <c r="B38" s="98"/>
      <c r="C38" s="98"/>
      <c r="D38" s="98"/>
      <c r="E38" s="98"/>
      <c r="F38" s="98"/>
      <c r="G38" s="264"/>
      <c r="I38" s="266"/>
      <c r="J38" s="98"/>
      <c r="K38" s="98"/>
      <c r="L38" s="98"/>
      <c r="M38" s="98"/>
      <c r="N38" s="98"/>
      <c r="O38" s="98"/>
      <c r="P38" s="108"/>
    </row>
    <row r="39" spans="1:16" ht="15.75" thickBot="1" x14ac:dyDescent="0.3">
      <c r="A39" s="109"/>
      <c r="B39" s="110"/>
      <c r="C39" s="110"/>
      <c r="D39" s="110"/>
      <c r="E39" s="110"/>
      <c r="F39" s="110"/>
      <c r="G39" s="110"/>
      <c r="H39" s="110"/>
      <c r="I39" s="110"/>
      <c r="J39" s="110"/>
      <c r="K39" s="110"/>
      <c r="L39" s="110"/>
      <c r="M39" s="110"/>
      <c r="N39" s="110"/>
      <c r="O39" s="110"/>
      <c r="P39" s="111"/>
    </row>
    <row r="40" spans="1:16" ht="15.75" thickTop="1" x14ac:dyDescent="0.25">
      <c r="A40" s="112" t="s">
        <v>717</v>
      </c>
      <c r="B40" s="113"/>
    </row>
  </sheetData>
  <mergeCells count="4">
    <mergeCell ref="I4:P4"/>
    <mergeCell ref="J8:L8"/>
    <mergeCell ref="K34:P34"/>
    <mergeCell ref="C6:H21"/>
  </mergeCell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
  <sheetViews>
    <sheetView workbookViewId="0">
      <selection activeCell="F9" sqref="F9"/>
    </sheetView>
  </sheetViews>
  <sheetFormatPr baseColWidth="10" defaultColWidth="11.42578125" defaultRowHeight="15" x14ac:dyDescent="0.25"/>
  <cols>
    <col min="1" max="1" width="23.42578125" style="64" customWidth="1"/>
    <col min="2" max="2" width="7.85546875" style="64" customWidth="1"/>
    <col min="3" max="3" width="25.85546875" style="64" customWidth="1"/>
    <col min="4" max="4" width="18.85546875" style="64" customWidth="1"/>
    <col min="5" max="5" width="20.7109375" style="64" customWidth="1"/>
    <col min="6" max="6" width="23.85546875" style="64" customWidth="1"/>
    <col min="7" max="7" width="18.7109375" style="64" customWidth="1"/>
    <col min="8" max="8" width="11.42578125" style="64" customWidth="1"/>
    <col min="9" max="9" width="10.7109375" style="64" customWidth="1"/>
    <col min="10" max="10" width="11.42578125" style="64" customWidth="1"/>
    <col min="11" max="11" width="10.7109375" style="64" customWidth="1"/>
    <col min="12" max="12" width="11.42578125" style="64" customWidth="1"/>
    <col min="13" max="13" width="10.7109375" style="64" customWidth="1"/>
    <col min="14" max="15" width="11.42578125" style="64" customWidth="1"/>
    <col min="16" max="16" width="14.42578125" style="64" customWidth="1"/>
    <col min="17" max="17" width="47.5703125" style="64" customWidth="1"/>
    <col min="18" max="18" width="45.5703125" style="64" customWidth="1"/>
    <col min="19" max="20" width="46.85546875" style="64" customWidth="1"/>
    <col min="21" max="16384" width="11.42578125" style="64"/>
  </cols>
  <sheetData>
    <row r="1" spans="1:19" ht="16.5" x14ac:dyDescent="0.3">
      <c r="A1" s="180"/>
      <c r="B1" s="180"/>
      <c r="C1" s="180"/>
      <c r="D1" s="180"/>
      <c r="E1" s="180"/>
      <c r="F1" s="180"/>
      <c r="G1" s="180"/>
      <c r="H1" s="180"/>
      <c r="I1" s="180"/>
      <c r="J1" s="180"/>
      <c r="K1" s="180"/>
      <c r="L1" s="180"/>
      <c r="M1" s="180"/>
      <c r="N1" s="180"/>
      <c r="O1" s="180"/>
      <c r="P1" s="180"/>
      <c r="Q1" s="180"/>
      <c r="R1" s="180"/>
      <c r="S1" s="180"/>
    </row>
    <row r="2" spans="1:19" ht="16.5" x14ac:dyDescent="0.3">
      <c r="A2" s="180"/>
      <c r="B2" s="180"/>
      <c r="C2" s="180"/>
      <c r="D2" s="180"/>
      <c r="E2" s="180"/>
      <c r="F2" s="180"/>
      <c r="G2" s="180"/>
      <c r="H2" s="180"/>
      <c r="I2" s="180"/>
      <c r="J2" s="180"/>
      <c r="K2" s="180"/>
      <c r="L2" s="180"/>
      <c r="M2" s="180"/>
      <c r="N2" s="180"/>
      <c r="O2" s="180"/>
      <c r="P2" s="180"/>
      <c r="Q2" s="180"/>
      <c r="R2" s="180"/>
      <c r="S2" s="180"/>
    </row>
    <row r="3" spans="1:19" ht="16.5" x14ac:dyDescent="0.3">
      <c r="A3" s="180"/>
      <c r="B3" s="180"/>
      <c r="C3" s="180"/>
      <c r="D3" s="180"/>
      <c r="E3" s="180"/>
      <c r="F3" s="180"/>
      <c r="G3" s="180"/>
      <c r="H3" s="180"/>
      <c r="I3" s="180"/>
      <c r="J3" s="180"/>
      <c r="K3" s="180"/>
      <c r="L3" s="180"/>
      <c r="M3" s="180"/>
      <c r="N3" s="180"/>
      <c r="O3" s="180"/>
      <c r="P3" s="180"/>
      <c r="Q3" s="180"/>
      <c r="R3" s="180"/>
      <c r="S3" s="180"/>
    </row>
    <row r="4" spans="1:19" ht="17.25" thickBot="1" x14ac:dyDescent="0.35">
      <c r="A4" s="180"/>
      <c r="B4" s="180"/>
      <c r="C4" s="180"/>
      <c r="D4" s="180"/>
      <c r="E4" s="180"/>
      <c r="F4" s="180"/>
      <c r="G4" s="180"/>
      <c r="H4" s="180"/>
      <c r="I4" s="180"/>
      <c r="J4" s="180"/>
      <c r="K4" s="180"/>
      <c r="L4" s="180"/>
      <c r="M4" s="180"/>
      <c r="N4" s="180"/>
      <c r="O4" s="180"/>
      <c r="P4" s="180"/>
      <c r="Q4" s="180"/>
      <c r="R4" s="180"/>
      <c r="S4" s="180"/>
    </row>
    <row r="5" spans="1:19" ht="16.5" customHeight="1" thickBot="1" x14ac:dyDescent="0.35">
      <c r="A5" s="469" t="s">
        <v>2</v>
      </c>
      <c r="B5" s="470"/>
      <c r="C5" s="470"/>
      <c r="D5" s="470"/>
      <c r="E5" s="470"/>
      <c r="F5" s="470"/>
      <c r="G5" s="470"/>
      <c r="H5" s="471" t="s">
        <v>3</v>
      </c>
      <c r="I5" s="472"/>
      <c r="J5" s="471" t="s">
        <v>4</v>
      </c>
      <c r="K5" s="472"/>
      <c r="L5" s="471" t="s">
        <v>5</v>
      </c>
      <c r="M5" s="472"/>
      <c r="N5" s="334"/>
      <c r="O5" s="334"/>
      <c r="P5" s="334"/>
      <c r="Q5" s="460" t="s">
        <v>6</v>
      </c>
      <c r="R5" s="460" t="s">
        <v>928</v>
      </c>
      <c r="S5" s="460" t="s">
        <v>929</v>
      </c>
    </row>
    <row r="6" spans="1:19" ht="16.5" customHeight="1" thickBot="1" x14ac:dyDescent="0.3">
      <c r="A6" s="461" t="s">
        <v>9</v>
      </c>
      <c r="B6" s="462"/>
      <c r="C6" s="462"/>
      <c r="D6" s="462"/>
      <c r="E6" s="462"/>
      <c r="F6" s="462"/>
      <c r="G6" s="462"/>
      <c r="H6" s="473"/>
      <c r="I6" s="474"/>
      <c r="J6" s="473"/>
      <c r="K6" s="474"/>
      <c r="L6" s="473"/>
      <c r="M6" s="474"/>
      <c r="N6" s="463" t="s">
        <v>10</v>
      </c>
      <c r="O6" s="465" t="s">
        <v>11</v>
      </c>
      <c r="P6" s="465" t="s">
        <v>12</v>
      </c>
      <c r="Q6" s="460"/>
      <c r="R6" s="460"/>
      <c r="S6" s="460"/>
    </row>
    <row r="7" spans="1:19" ht="16.5" x14ac:dyDescent="0.3">
      <c r="A7" s="65" t="s">
        <v>13</v>
      </c>
      <c r="B7" s="467" t="s">
        <v>14</v>
      </c>
      <c r="C7" s="468"/>
      <c r="D7" s="66" t="s">
        <v>15</v>
      </c>
      <c r="E7" s="67" t="s">
        <v>16</v>
      </c>
      <c r="F7" s="68" t="s">
        <v>17</v>
      </c>
      <c r="G7" s="66" t="s">
        <v>18</v>
      </c>
      <c r="H7" s="335" t="s">
        <v>19</v>
      </c>
      <c r="I7" s="335" t="s">
        <v>20</v>
      </c>
      <c r="J7" s="335" t="s">
        <v>19</v>
      </c>
      <c r="K7" s="335" t="s">
        <v>20</v>
      </c>
      <c r="L7" s="335" t="s">
        <v>19</v>
      </c>
      <c r="M7" s="335" t="s">
        <v>20</v>
      </c>
      <c r="N7" s="464"/>
      <c r="O7" s="466"/>
      <c r="P7" s="466"/>
      <c r="Q7" s="460"/>
      <c r="R7" s="460"/>
      <c r="S7" s="460"/>
    </row>
    <row r="8" spans="1:19" ht="97.5" customHeight="1" x14ac:dyDescent="0.25">
      <c r="A8" s="384" t="s">
        <v>21</v>
      </c>
      <c r="B8" s="69" t="s">
        <v>22</v>
      </c>
      <c r="C8" s="70" t="s">
        <v>23</v>
      </c>
      <c r="D8" s="71" t="s">
        <v>24</v>
      </c>
      <c r="E8" s="33" t="s">
        <v>25</v>
      </c>
      <c r="F8" s="72" t="s">
        <v>26</v>
      </c>
      <c r="G8" s="73">
        <v>44926</v>
      </c>
      <c r="H8" s="44"/>
      <c r="I8" s="45"/>
      <c r="J8" s="48"/>
      <c r="K8" s="45"/>
      <c r="L8" s="48">
        <v>1</v>
      </c>
      <c r="M8" s="45">
        <v>1</v>
      </c>
      <c r="N8" s="48">
        <f>H8+J8+L8</f>
        <v>1</v>
      </c>
      <c r="O8" s="48">
        <f>I8+K8+M8</f>
        <v>1</v>
      </c>
      <c r="P8" s="4">
        <f>N8/O8</f>
        <v>1</v>
      </c>
      <c r="Q8" s="317"/>
      <c r="R8" s="317" t="s">
        <v>782</v>
      </c>
      <c r="S8" s="317" t="s">
        <v>924</v>
      </c>
    </row>
    <row r="9" spans="1:19" ht="150" customHeight="1" x14ac:dyDescent="0.25">
      <c r="A9" s="384" t="s">
        <v>27</v>
      </c>
      <c r="B9" s="69" t="s">
        <v>28</v>
      </c>
      <c r="C9" s="70" t="s">
        <v>849</v>
      </c>
      <c r="D9" s="70" t="s">
        <v>29</v>
      </c>
      <c r="E9" s="33" t="s">
        <v>30</v>
      </c>
      <c r="F9" s="72" t="s">
        <v>31</v>
      </c>
      <c r="G9" s="57" t="s">
        <v>32</v>
      </c>
      <c r="H9" s="44">
        <v>1</v>
      </c>
      <c r="I9" s="337">
        <v>1</v>
      </c>
      <c r="J9" s="48"/>
      <c r="K9" s="45"/>
      <c r="L9" s="48"/>
      <c r="M9" s="45"/>
      <c r="N9" s="48">
        <f t="shared" ref="N9:N14" si="0">H9+J9+L9</f>
        <v>1</v>
      </c>
      <c r="O9" s="48">
        <f t="shared" ref="O9:O14" si="1">I9+K9+M9</f>
        <v>1</v>
      </c>
      <c r="P9" s="4">
        <f t="shared" ref="P9:P14" si="2">N9/O9</f>
        <v>1</v>
      </c>
      <c r="Q9" s="317" t="s">
        <v>744</v>
      </c>
      <c r="R9" s="324" t="s">
        <v>842</v>
      </c>
      <c r="S9" s="317" t="s">
        <v>887</v>
      </c>
    </row>
    <row r="10" spans="1:19" ht="165" x14ac:dyDescent="0.25">
      <c r="A10" s="459" t="s">
        <v>33</v>
      </c>
      <c r="B10" s="69" t="s">
        <v>34</v>
      </c>
      <c r="C10" s="70" t="s">
        <v>844</v>
      </c>
      <c r="D10" s="70" t="s">
        <v>35</v>
      </c>
      <c r="E10" s="33" t="s">
        <v>30</v>
      </c>
      <c r="F10" s="72" t="s">
        <v>31</v>
      </c>
      <c r="G10" s="73">
        <v>44591</v>
      </c>
      <c r="H10" s="44">
        <v>1</v>
      </c>
      <c r="I10" s="337">
        <v>1</v>
      </c>
      <c r="J10" s="48"/>
      <c r="K10" s="45"/>
      <c r="L10" s="48"/>
      <c r="M10" s="45"/>
      <c r="N10" s="48">
        <f t="shared" si="0"/>
        <v>1</v>
      </c>
      <c r="O10" s="48">
        <f t="shared" si="1"/>
        <v>1</v>
      </c>
      <c r="P10" s="4">
        <f t="shared" si="2"/>
        <v>1</v>
      </c>
      <c r="Q10" s="317" t="s">
        <v>784</v>
      </c>
      <c r="R10" s="338" t="s">
        <v>845</v>
      </c>
      <c r="S10" s="338" t="s">
        <v>889</v>
      </c>
    </row>
    <row r="11" spans="1:19" ht="99" x14ac:dyDescent="0.25">
      <c r="A11" s="459"/>
      <c r="B11" s="69">
        <v>3.2</v>
      </c>
      <c r="C11" s="70" t="s">
        <v>36</v>
      </c>
      <c r="D11" s="70" t="s">
        <v>37</v>
      </c>
      <c r="E11" s="33" t="s">
        <v>38</v>
      </c>
      <c r="F11" s="72" t="s">
        <v>31</v>
      </c>
      <c r="G11" s="73" t="s">
        <v>39</v>
      </c>
      <c r="H11" s="44"/>
      <c r="I11" s="45"/>
      <c r="J11" s="339">
        <v>0.5</v>
      </c>
      <c r="K11" s="340">
        <v>0.5</v>
      </c>
      <c r="L11" s="339">
        <v>0.5</v>
      </c>
      <c r="M11" s="340">
        <v>0.5</v>
      </c>
      <c r="N11" s="4">
        <f t="shared" si="0"/>
        <v>1</v>
      </c>
      <c r="O11" s="339">
        <f t="shared" si="1"/>
        <v>1</v>
      </c>
      <c r="P11" s="4">
        <f t="shared" si="2"/>
        <v>1</v>
      </c>
      <c r="Q11" s="317"/>
      <c r="R11" s="317" t="s">
        <v>846</v>
      </c>
      <c r="S11" s="406" t="s">
        <v>930</v>
      </c>
    </row>
    <row r="12" spans="1:19" ht="159" customHeight="1" x14ac:dyDescent="0.3">
      <c r="A12" s="74" t="s">
        <v>40</v>
      </c>
      <c r="B12" s="69" t="s">
        <v>41</v>
      </c>
      <c r="C12" s="70" t="s">
        <v>42</v>
      </c>
      <c r="D12" s="70" t="s">
        <v>43</v>
      </c>
      <c r="E12" s="33" t="s">
        <v>38</v>
      </c>
      <c r="F12" s="75" t="s">
        <v>31</v>
      </c>
      <c r="G12" s="73" t="s">
        <v>39</v>
      </c>
      <c r="H12" s="44"/>
      <c r="I12" s="45"/>
      <c r="J12" s="339">
        <v>0.5</v>
      </c>
      <c r="K12" s="340">
        <v>0.5</v>
      </c>
      <c r="L12" s="339">
        <v>0.5</v>
      </c>
      <c r="M12" s="340">
        <v>0.5</v>
      </c>
      <c r="N12" s="4">
        <f t="shared" si="0"/>
        <v>1</v>
      </c>
      <c r="O12" s="339">
        <f t="shared" si="1"/>
        <v>1</v>
      </c>
      <c r="P12" s="4">
        <f t="shared" si="2"/>
        <v>1</v>
      </c>
      <c r="Q12" s="336"/>
      <c r="R12" s="324" t="s">
        <v>843</v>
      </c>
      <c r="S12" s="406" t="s">
        <v>925</v>
      </c>
    </row>
    <row r="13" spans="1:19" ht="99" x14ac:dyDescent="0.25">
      <c r="A13" s="459" t="s">
        <v>44</v>
      </c>
      <c r="B13" s="69" t="s">
        <v>45</v>
      </c>
      <c r="C13" s="70" t="s">
        <v>46</v>
      </c>
      <c r="D13" s="70" t="s">
        <v>847</v>
      </c>
      <c r="E13" s="33" t="s">
        <v>47</v>
      </c>
      <c r="F13" s="72" t="s">
        <v>48</v>
      </c>
      <c r="G13" s="57" t="s">
        <v>49</v>
      </c>
      <c r="H13" s="341">
        <v>1</v>
      </c>
      <c r="I13" s="49">
        <v>1</v>
      </c>
      <c r="J13" s="168">
        <v>1</v>
      </c>
      <c r="K13" s="49">
        <v>1</v>
      </c>
      <c r="L13" s="168">
        <v>1</v>
      </c>
      <c r="M13" s="49">
        <v>1</v>
      </c>
      <c r="N13" s="48">
        <f t="shared" si="0"/>
        <v>3</v>
      </c>
      <c r="O13" s="48">
        <f t="shared" si="1"/>
        <v>3</v>
      </c>
      <c r="P13" s="4">
        <f t="shared" si="2"/>
        <v>1</v>
      </c>
      <c r="Q13" s="324" t="s">
        <v>785</v>
      </c>
      <c r="R13" s="317" t="s">
        <v>783</v>
      </c>
      <c r="S13" s="411" t="s">
        <v>926</v>
      </c>
    </row>
    <row r="14" spans="1:19" ht="264" x14ac:dyDescent="0.25">
      <c r="A14" s="459"/>
      <c r="B14" s="69" t="s">
        <v>50</v>
      </c>
      <c r="C14" s="114" t="s">
        <v>51</v>
      </c>
      <c r="D14" s="70" t="s">
        <v>52</v>
      </c>
      <c r="E14" s="33" t="s">
        <v>53</v>
      </c>
      <c r="F14" s="19" t="s">
        <v>54</v>
      </c>
      <c r="G14" s="57" t="s">
        <v>55</v>
      </c>
      <c r="H14" s="341">
        <v>1</v>
      </c>
      <c r="I14" s="49">
        <v>1</v>
      </c>
      <c r="J14" s="168">
        <v>1</v>
      </c>
      <c r="K14" s="49">
        <v>1</v>
      </c>
      <c r="L14" s="168">
        <v>1</v>
      </c>
      <c r="M14" s="49">
        <v>1</v>
      </c>
      <c r="N14" s="48">
        <f t="shared" si="0"/>
        <v>3</v>
      </c>
      <c r="O14" s="48">
        <f t="shared" si="1"/>
        <v>3</v>
      </c>
      <c r="P14" s="4">
        <f t="shared" si="2"/>
        <v>1</v>
      </c>
      <c r="Q14" s="324" t="s">
        <v>745</v>
      </c>
      <c r="R14" s="412" t="s">
        <v>848</v>
      </c>
      <c r="S14" s="406" t="s">
        <v>927</v>
      </c>
    </row>
    <row r="15" spans="1:19" ht="16.5" x14ac:dyDescent="0.3">
      <c r="A15" s="180"/>
      <c r="B15" s="180"/>
      <c r="C15" s="180"/>
      <c r="D15" s="180"/>
      <c r="E15" s="180"/>
      <c r="F15" s="180"/>
      <c r="G15" s="180"/>
      <c r="H15" s="180"/>
      <c r="I15" s="180"/>
      <c r="J15" s="180"/>
      <c r="K15" s="180"/>
      <c r="L15" s="180"/>
      <c r="M15" s="180"/>
      <c r="N15" s="180"/>
      <c r="O15" s="180"/>
      <c r="P15" s="327">
        <f>AVERAGE(P6:P14)</f>
        <v>1</v>
      </c>
      <c r="Q15" s="180"/>
      <c r="R15" s="180"/>
      <c r="S15" s="404"/>
    </row>
    <row r="16" spans="1:19" ht="16.5" x14ac:dyDescent="0.25">
      <c r="S16" s="404"/>
    </row>
    <row r="17" spans="19:19" ht="16.5" x14ac:dyDescent="0.25">
      <c r="S17" s="404"/>
    </row>
    <row r="18" spans="19:19" ht="16.5" x14ac:dyDescent="0.25">
      <c r="S18" s="404"/>
    </row>
    <row r="19" spans="19:19" ht="16.5" x14ac:dyDescent="0.25">
      <c r="S19" s="404"/>
    </row>
    <row r="20" spans="19:19" ht="16.5" x14ac:dyDescent="0.25">
      <c r="S20" s="404"/>
    </row>
    <row r="21" spans="19:19" ht="16.5" x14ac:dyDescent="0.25">
      <c r="S21" s="404"/>
    </row>
    <row r="22" spans="19:19" ht="16.5" x14ac:dyDescent="0.25">
      <c r="S22" s="404"/>
    </row>
    <row r="23" spans="19:19" ht="16.5" x14ac:dyDescent="0.25">
      <c r="S23" s="404"/>
    </row>
    <row r="24" spans="19:19" ht="16.5" x14ac:dyDescent="0.25">
      <c r="S24" s="404"/>
    </row>
    <row r="25" spans="19:19" x14ac:dyDescent="0.25">
      <c r="S25" s="405"/>
    </row>
  </sheetData>
  <mergeCells count="14">
    <mergeCell ref="A10:A11"/>
    <mergeCell ref="A13:A14"/>
    <mergeCell ref="S5:S7"/>
    <mergeCell ref="A6:G6"/>
    <mergeCell ref="N6:N7"/>
    <mergeCell ref="O6:O7"/>
    <mergeCell ref="P6:P7"/>
    <mergeCell ref="B7:C7"/>
    <mergeCell ref="A5:G5"/>
    <mergeCell ref="H5:I6"/>
    <mergeCell ref="J5:K6"/>
    <mergeCell ref="L5:M6"/>
    <mergeCell ref="Q5:Q7"/>
    <mergeCell ref="R5:R7"/>
  </mergeCells>
  <hyperlinks>
    <hyperlink ref="R10" r:id="rId1" display="https://www.uaeos.gov.co/sites/default/files/archivos/MAPA_RIESGOS_UAEOS_2022_V3_0.xlsx"/>
    <hyperlink ref="L10" r:id="rId2" display="https://www.uaeos.gov.co/sites/default/files/archivos/MAPA_RIESGOS_UAEOS_2022_V3_0.xlsx"/>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250"/>
  <sheetViews>
    <sheetView zoomScale="85" zoomScaleNormal="85" workbookViewId="0">
      <selection activeCell="T17" sqref="T17"/>
    </sheetView>
  </sheetViews>
  <sheetFormatPr baseColWidth="10" defaultColWidth="11.42578125" defaultRowHeight="16.5" zeroHeight="1" x14ac:dyDescent="0.3"/>
  <cols>
    <col min="1" max="1" width="3.28515625" style="116" customWidth="1"/>
    <col min="2" max="2" width="27.5703125" style="116" customWidth="1"/>
    <col min="3" max="3" width="22.85546875" style="116" customWidth="1"/>
    <col min="4" max="4" width="26.85546875" style="116" customWidth="1"/>
    <col min="5" max="5" width="48.85546875" style="116" customWidth="1"/>
    <col min="6" max="6" width="38.42578125" style="116" customWidth="1"/>
    <col min="7" max="7" width="27.140625" style="116" customWidth="1"/>
    <col min="8" max="8" width="19.85546875" style="116" customWidth="1"/>
    <col min="9" max="9" width="13.7109375" style="116" customWidth="1"/>
    <col min="10" max="10" width="20.42578125" style="116" customWidth="1"/>
    <col min="11" max="14" width="11.42578125" style="116"/>
    <col min="15" max="16" width="13" style="116" customWidth="1"/>
    <col min="17" max="17" width="0" style="116" hidden="1" customWidth="1"/>
    <col min="18" max="18" width="11.42578125" style="116"/>
    <col min="19" max="19" width="16.5703125" style="116" customWidth="1"/>
    <col min="20" max="20" width="85" style="116" customWidth="1"/>
    <col min="21" max="21" width="42.7109375" style="116" customWidth="1"/>
    <col min="22" max="22" width="49.140625" style="116" customWidth="1"/>
    <col min="23" max="16384" width="11.42578125" style="116"/>
  </cols>
  <sheetData>
    <row r="1" spans="1:22" ht="12.75" customHeight="1" x14ac:dyDescent="0.3">
      <c r="A1" s="510"/>
      <c r="B1" s="510"/>
      <c r="C1" s="510"/>
      <c r="D1" s="510"/>
      <c r="E1" s="511"/>
      <c r="F1" s="511"/>
      <c r="G1" s="511"/>
      <c r="H1" s="511"/>
      <c r="I1" s="511"/>
      <c r="J1" s="511"/>
    </row>
    <row r="2" spans="1:22" ht="12.75" customHeight="1" x14ac:dyDescent="0.3">
      <c r="A2" s="510"/>
      <c r="B2" s="510"/>
      <c r="C2" s="510"/>
      <c r="D2" s="510"/>
      <c r="E2" s="511"/>
      <c r="F2" s="511"/>
      <c r="G2" s="511"/>
      <c r="H2" s="511"/>
      <c r="I2" s="511"/>
      <c r="J2" s="511"/>
    </row>
    <row r="3" spans="1:22" ht="65.25" customHeight="1" x14ac:dyDescent="0.3">
      <c r="A3" s="510"/>
      <c r="B3" s="510"/>
      <c r="C3" s="510"/>
      <c r="D3" s="510"/>
      <c r="E3" s="511"/>
      <c r="F3" s="511"/>
      <c r="G3" s="511"/>
      <c r="H3" s="511"/>
      <c r="I3" s="511"/>
      <c r="J3" s="511"/>
    </row>
    <row r="4" spans="1:22" ht="39" customHeight="1" thickBot="1" x14ac:dyDescent="0.35">
      <c r="A4" s="503" t="s">
        <v>56</v>
      </c>
      <c r="B4" s="504"/>
      <c r="C4" s="504"/>
      <c r="D4" s="504"/>
      <c r="E4" s="504"/>
      <c r="F4" s="504"/>
      <c r="G4" s="504"/>
      <c r="H4" s="504"/>
      <c r="I4" s="504"/>
      <c r="J4" s="504"/>
      <c r="K4" s="504"/>
      <c r="L4" s="504"/>
      <c r="M4" s="504"/>
      <c r="N4" s="504"/>
      <c r="O4" s="504"/>
      <c r="P4" s="504"/>
      <c r="Q4" s="504"/>
      <c r="R4" s="504"/>
      <c r="S4" s="504"/>
      <c r="T4" s="504"/>
      <c r="U4" s="504"/>
      <c r="V4" s="504"/>
    </row>
    <row r="5" spans="1:22" ht="29.25" customHeight="1" x14ac:dyDescent="0.3">
      <c r="A5" s="159"/>
      <c r="B5" s="160" t="s">
        <v>57</v>
      </c>
      <c r="C5" s="507" t="s">
        <v>58</v>
      </c>
      <c r="D5" s="508"/>
      <c r="E5" s="509"/>
      <c r="F5" s="160"/>
      <c r="G5" s="161"/>
      <c r="H5" s="162"/>
      <c r="I5" s="162"/>
      <c r="J5" s="161"/>
      <c r="K5" s="162"/>
      <c r="L5" s="162"/>
      <c r="M5" s="162"/>
      <c r="N5" s="162"/>
      <c r="O5" s="162"/>
      <c r="P5" s="162"/>
      <c r="Q5" s="162"/>
      <c r="R5" s="162"/>
      <c r="S5" s="162"/>
      <c r="T5" s="162"/>
      <c r="U5" s="163"/>
      <c r="V5" s="163"/>
    </row>
    <row r="6" spans="1:22" ht="7.5" customHeight="1" x14ac:dyDescent="0.3">
      <c r="A6" s="119"/>
      <c r="B6" s="120"/>
      <c r="C6" s="120"/>
      <c r="D6" s="120"/>
      <c r="E6" s="120"/>
      <c r="F6" s="120"/>
      <c r="G6" s="120"/>
      <c r="H6" s="120"/>
      <c r="I6" s="120"/>
      <c r="J6" s="120"/>
      <c r="U6" s="123"/>
      <c r="V6" s="123"/>
    </row>
    <row r="7" spans="1:22" ht="18" customHeight="1" x14ac:dyDescent="0.3">
      <c r="A7" s="117"/>
      <c r="B7" s="118" t="s">
        <v>59</v>
      </c>
      <c r="C7" s="512" t="s">
        <v>60</v>
      </c>
      <c r="D7" s="513"/>
      <c r="E7" s="514"/>
      <c r="G7" s="121" t="s">
        <v>61</v>
      </c>
      <c r="H7" s="122" t="s">
        <v>62</v>
      </c>
      <c r="U7" s="123"/>
      <c r="V7" s="123"/>
    </row>
    <row r="8" spans="1:22" ht="7.5" customHeight="1" x14ac:dyDescent="0.3">
      <c r="A8" s="124"/>
      <c r="B8" s="125"/>
      <c r="C8" s="125"/>
      <c r="D8" s="125"/>
      <c r="E8" s="125"/>
      <c r="F8" s="125"/>
      <c r="G8" s="125"/>
      <c r="H8" s="125"/>
      <c r="J8" s="129"/>
      <c r="U8" s="123"/>
      <c r="V8" s="123"/>
    </row>
    <row r="9" spans="1:22" ht="18" customHeight="1" x14ac:dyDescent="0.3">
      <c r="A9" s="117"/>
      <c r="B9" s="118" t="s">
        <v>63</v>
      </c>
      <c r="C9" s="512" t="s">
        <v>64</v>
      </c>
      <c r="D9" s="513"/>
      <c r="E9" s="514"/>
      <c r="F9" s="126"/>
      <c r="G9" s="121" t="s">
        <v>65</v>
      </c>
      <c r="H9" s="127">
        <v>2022</v>
      </c>
      <c r="I9" s="126"/>
      <c r="U9" s="123"/>
      <c r="V9" s="123"/>
    </row>
    <row r="10" spans="1:22" ht="7.5" customHeight="1" x14ac:dyDescent="0.3">
      <c r="A10" s="128"/>
      <c r="B10" s="125"/>
      <c r="C10" s="125"/>
      <c r="D10" s="125"/>
      <c r="E10" s="125"/>
      <c r="F10" s="126"/>
      <c r="H10" s="121"/>
      <c r="I10" s="126"/>
      <c r="U10" s="123"/>
      <c r="V10" s="123"/>
    </row>
    <row r="11" spans="1:22" ht="18" customHeight="1" x14ac:dyDescent="0.3">
      <c r="A11" s="117"/>
      <c r="B11" s="118" t="s">
        <v>66</v>
      </c>
      <c r="C11" s="512" t="s">
        <v>67</v>
      </c>
      <c r="D11" s="513"/>
      <c r="E11" s="514"/>
      <c r="F11" s="126"/>
      <c r="H11" s="121"/>
      <c r="I11" s="126"/>
      <c r="U11" s="123"/>
      <c r="V11" s="123"/>
    </row>
    <row r="12" spans="1:22" ht="15" customHeight="1" thickBot="1" x14ac:dyDescent="0.35">
      <c r="A12" s="155"/>
      <c r="B12" s="146"/>
      <c r="C12" s="146"/>
      <c r="D12" s="146"/>
      <c r="E12" s="146"/>
      <c r="F12" s="146"/>
      <c r="G12" s="164"/>
      <c r="H12" s="145"/>
      <c r="I12" s="165"/>
      <c r="J12" s="165"/>
      <c r="K12" s="146"/>
      <c r="L12" s="146"/>
      <c r="M12" s="146"/>
      <c r="N12" s="146"/>
      <c r="O12" s="146"/>
      <c r="P12" s="146"/>
      <c r="Q12" s="146"/>
      <c r="R12" s="146"/>
      <c r="S12" s="146"/>
      <c r="T12" s="146"/>
      <c r="U12" s="147"/>
      <c r="V12" s="147"/>
    </row>
    <row r="13" spans="1:22" ht="18" customHeight="1" x14ac:dyDescent="0.3">
      <c r="A13" s="505" t="s">
        <v>68</v>
      </c>
      <c r="B13" s="506"/>
      <c r="C13" s="506"/>
      <c r="D13" s="506"/>
      <c r="E13" s="506"/>
      <c r="F13" s="506"/>
      <c r="G13" s="506"/>
      <c r="H13" s="506"/>
      <c r="I13" s="506"/>
      <c r="J13" s="506"/>
      <c r="K13" s="506"/>
      <c r="L13" s="506"/>
      <c r="M13" s="506"/>
      <c r="N13" s="506"/>
      <c r="O13" s="506"/>
      <c r="P13" s="506"/>
      <c r="Q13" s="506"/>
      <c r="R13" s="506"/>
      <c r="S13" s="506"/>
      <c r="T13" s="506"/>
      <c r="U13" s="506"/>
      <c r="V13" s="506"/>
    </row>
    <row r="14" spans="1:22" ht="18" customHeight="1" x14ac:dyDescent="0.3">
      <c r="A14" s="515" t="s">
        <v>69</v>
      </c>
      <c r="B14" s="517" t="s">
        <v>70</v>
      </c>
      <c r="C14" s="519" t="s">
        <v>71</v>
      </c>
      <c r="D14" s="519" t="s">
        <v>72</v>
      </c>
      <c r="E14" s="499" t="s">
        <v>73</v>
      </c>
      <c r="F14" s="500" t="s">
        <v>74</v>
      </c>
      <c r="G14" s="499" t="s">
        <v>75</v>
      </c>
      <c r="H14" s="500" t="s">
        <v>76</v>
      </c>
      <c r="I14" s="500" t="s">
        <v>77</v>
      </c>
      <c r="J14" s="502"/>
      <c r="K14" s="493" t="s">
        <v>78</v>
      </c>
      <c r="L14" s="493"/>
      <c r="M14" s="493" t="s">
        <v>4</v>
      </c>
      <c r="N14" s="493"/>
      <c r="O14" s="493" t="s">
        <v>5</v>
      </c>
      <c r="P14" s="493"/>
      <c r="Q14" s="493" t="s">
        <v>79</v>
      </c>
      <c r="R14" s="495" t="s">
        <v>11</v>
      </c>
      <c r="S14" s="497" t="s">
        <v>80</v>
      </c>
      <c r="T14" s="497" t="s">
        <v>6</v>
      </c>
      <c r="U14" s="497" t="s">
        <v>714</v>
      </c>
      <c r="V14" s="497" t="s">
        <v>882</v>
      </c>
    </row>
    <row r="15" spans="1:22" ht="33.75" thickBot="1" x14ac:dyDescent="0.35">
      <c r="A15" s="516"/>
      <c r="B15" s="518"/>
      <c r="C15" s="519"/>
      <c r="D15" s="519"/>
      <c r="E15" s="499"/>
      <c r="F15" s="501"/>
      <c r="G15" s="499"/>
      <c r="H15" s="501"/>
      <c r="I15" s="156" t="s">
        <v>932</v>
      </c>
      <c r="J15" s="157" t="s">
        <v>81</v>
      </c>
      <c r="K15" s="158" t="s">
        <v>19</v>
      </c>
      <c r="L15" s="158" t="s">
        <v>20</v>
      </c>
      <c r="M15" s="158" t="s">
        <v>19</v>
      </c>
      <c r="N15" s="158" t="s">
        <v>20</v>
      </c>
      <c r="O15" s="158" t="s">
        <v>19</v>
      </c>
      <c r="P15" s="158" t="s">
        <v>20</v>
      </c>
      <c r="Q15" s="494"/>
      <c r="R15" s="496"/>
      <c r="S15" s="498"/>
      <c r="T15" s="498"/>
      <c r="U15" s="498"/>
      <c r="V15" s="498"/>
    </row>
    <row r="16" spans="1:22" ht="17.25" thickBot="1" x14ac:dyDescent="0.35">
      <c r="A16" s="478" t="s">
        <v>82</v>
      </c>
      <c r="B16" s="479"/>
      <c r="C16" s="479"/>
      <c r="D16" s="479"/>
      <c r="E16" s="479"/>
      <c r="F16" s="479"/>
      <c r="G16" s="479"/>
      <c r="H16" s="479"/>
      <c r="I16" s="479"/>
      <c r="J16" s="479"/>
      <c r="K16" s="274"/>
      <c r="L16" s="274"/>
      <c r="M16" s="274"/>
      <c r="N16" s="274"/>
      <c r="O16" s="274"/>
      <c r="P16" s="274"/>
      <c r="Q16" s="275"/>
      <c r="R16" s="275"/>
      <c r="S16" s="276"/>
      <c r="T16" s="277"/>
      <c r="U16" s="278"/>
      <c r="V16" s="278"/>
    </row>
    <row r="17" spans="1:22" ht="391.5" customHeight="1" x14ac:dyDescent="0.3">
      <c r="A17" s="130">
        <v>1</v>
      </c>
      <c r="B17" s="169" t="s">
        <v>83</v>
      </c>
      <c r="C17" s="169" t="s">
        <v>84</v>
      </c>
      <c r="D17" s="169" t="s">
        <v>85</v>
      </c>
      <c r="E17" s="279" t="s">
        <v>674</v>
      </c>
      <c r="F17" s="279" t="s">
        <v>675</v>
      </c>
      <c r="G17" s="280" t="s">
        <v>676</v>
      </c>
      <c r="H17" s="281" t="s">
        <v>86</v>
      </c>
      <c r="I17" s="282">
        <v>44593</v>
      </c>
      <c r="J17" s="282">
        <v>44915</v>
      </c>
      <c r="K17" s="4">
        <v>0.3</v>
      </c>
      <c r="L17" s="170">
        <v>0.3</v>
      </c>
      <c r="M17" s="4">
        <v>0.6</v>
      </c>
      <c r="N17" s="170">
        <v>0.4</v>
      </c>
      <c r="O17" s="4">
        <v>0.1</v>
      </c>
      <c r="P17" s="170">
        <v>0.3</v>
      </c>
      <c r="Q17" s="4"/>
      <c r="R17" s="170">
        <f>L17+N17+P17</f>
        <v>1</v>
      </c>
      <c r="S17" s="307">
        <f>K17+M17+O17</f>
        <v>0.99999999999999989</v>
      </c>
      <c r="T17" s="320" t="s">
        <v>850</v>
      </c>
      <c r="U17" s="319" t="s">
        <v>851</v>
      </c>
      <c r="V17" s="407" t="s">
        <v>931</v>
      </c>
    </row>
    <row r="18" spans="1:22" ht="21" customHeight="1" x14ac:dyDescent="0.3">
      <c r="A18" s="119"/>
      <c r="B18" s="131"/>
      <c r="C18" s="131"/>
      <c r="D18" s="131"/>
      <c r="E18" s="131"/>
      <c r="F18" s="132"/>
      <c r="G18" s="132"/>
      <c r="H18" s="132"/>
      <c r="I18" s="133"/>
      <c r="J18" s="134"/>
      <c r="S18" s="327">
        <f>AVERAGE(S9:S17)</f>
        <v>0.99999999999999989</v>
      </c>
    </row>
    <row r="19" spans="1:22" ht="66.75" customHeight="1" x14ac:dyDescent="0.3">
      <c r="A19" s="119"/>
      <c r="B19" s="135" t="s">
        <v>87</v>
      </c>
      <c r="C19" s="480" t="s">
        <v>852</v>
      </c>
      <c r="D19" s="481"/>
      <c r="E19" s="482"/>
      <c r="F19" s="136"/>
      <c r="G19" s="483" t="s">
        <v>88</v>
      </c>
      <c r="H19" s="484"/>
      <c r="I19" s="485" t="s">
        <v>89</v>
      </c>
      <c r="J19" s="486"/>
    </row>
    <row r="20" spans="1:22" ht="3" customHeight="1" x14ac:dyDescent="0.3">
      <c r="A20" s="119"/>
      <c r="B20" s="118"/>
      <c r="C20" s="137"/>
      <c r="D20" s="137"/>
      <c r="E20" s="137"/>
      <c r="F20" s="138"/>
      <c r="G20" s="138"/>
      <c r="H20" s="138"/>
      <c r="I20" s="139"/>
      <c r="J20" s="140"/>
    </row>
    <row r="21" spans="1:22" ht="30" customHeight="1" x14ac:dyDescent="0.3">
      <c r="A21" s="141"/>
      <c r="B21" s="125" t="s">
        <v>90</v>
      </c>
      <c r="C21" s="487" t="s">
        <v>677</v>
      </c>
      <c r="D21" s="488"/>
      <c r="E21" s="488"/>
      <c r="F21" s="142"/>
      <c r="G21" s="489" t="s">
        <v>91</v>
      </c>
      <c r="H21" s="490"/>
      <c r="I21" s="491"/>
      <c r="J21" s="492"/>
    </row>
    <row r="22" spans="1:22" ht="8.25" customHeight="1" thickBot="1" x14ac:dyDescent="0.35">
      <c r="A22" s="143"/>
      <c r="B22" s="144"/>
      <c r="C22" s="144"/>
      <c r="D22" s="144"/>
      <c r="E22" s="144"/>
      <c r="F22" s="145"/>
      <c r="G22" s="145"/>
      <c r="H22" s="146"/>
      <c r="I22" s="146"/>
      <c r="J22" s="147"/>
    </row>
    <row r="23" spans="1:22" x14ac:dyDescent="0.3">
      <c r="A23" s="475"/>
      <c r="B23" s="476"/>
      <c r="C23" s="148"/>
      <c r="D23" s="148"/>
      <c r="E23" s="148"/>
      <c r="F23" s="149"/>
      <c r="G23" s="150"/>
      <c r="H23" s="149"/>
      <c r="I23" s="151"/>
      <c r="J23" s="152"/>
    </row>
    <row r="24" spans="1:22" ht="4.5" customHeight="1" x14ac:dyDescent="0.3">
      <c r="A24" s="117"/>
      <c r="J24" s="123"/>
    </row>
    <row r="25" spans="1:22" ht="14.25" customHeight="1" x14ac:dyDescent="0.3">
      <c r="A25" s="117"/>
      <c r="B25" s="153"/>
      <c r="E25" s="153"/>
      <c r="J25" s="123"/>
    </row>
    <row r="26" spans="1:22" ht="14.25" customHeight="1" x14ac:dyDescent="0.3">
      <c r="A26" s="117"/>
      <c r="B26" s="153"/>
      <c r="E26" s="153"/>
      <c r="J26" s="123"/>
    </row>
    <row r="27" spans="1:22" ht="14.25" customHeight="1" x14ac:dyDescent="0.3">
      <c r="A27" s="117"/>
      <c r="B27" s="153"/>
      <c r="C27" s="153"/>
      <c r="D27" s="153"/>
      <c r="E27" s="153"/>
      <c r="F27" s="153"/>
      <c r="G27" s="153"/>
      <c r="J27" s="123"/>
    </row>
    <row r="28" spans="1:22" ht="14.25" customHeight="1" x14ac:dyDescent="0.3">
      <c r="A28" s="117"/>
      <c r="B28" s="477" t="s">
        <v>92</v>
      </c>
      <c r="C28" s="477"/>
      <c r="E28" s="154" t="s">
        <v>93</v>
      </c>
      <c r="F28" s="115"/>
      <c r="G28" s="154"/>
      <c r="J28" s="123"/>
    </row>
    <row r="29" spans="1:22" ht="17.25" thickBot="1" x14ac:dyDescent="0.35">
      <c r="A29" s="155"/>
      <c r="B29" s="146"/>
      <c r="C29" s="146"/>
      <c r="D29" s="146"/>
      <c r="E29" s="146"/>
      <c r="F29" s="146"/>
      <c r="G29" s="146"/>
      <c r="H29" s="146"/>
      <c r="I29" s="146"/>
      <c r="J29" s="147"/>
    </row>
    <row r="30" spans="1:22" x14ac:dyDescent="0.3"/>
    <row r="31" spans="1:22" x14ac:dyDescent="0.3">
      <c r="B31" s="116" t="s">
        <v>686</v>
      </c>
    </row>
    <row r="32" spans="1:22" x14ac:dyDescent="0.3"/>
    <row r="33" spans="5:6" x14ac:dyDescent="0.3">
      <c r="F33" s="154"/>
    </row>
    <row r="34" spans="5:6" x14ac:dyDescent="0.3"/>
    <row r="35" spans="5:6" x14ac:dyDescent="0.3"/>
    <row r="36" spans="5:6" x14ac:dyDescent="0.3"/>
    <row r="37" spans="5:6" x14ac:dyDescent="0.3">
      <c r="E37" s="154"/>
      <c r="F37" s="154"/>
    </row>
    <row r="38" spans="5:6" x14ac:dyDescent="0.3"/>
    <row r="39" spans="5:6" x14ac:dyDescent="0.3"/>
    <row r="40" spans="5:6" x14ac:dyDescent="0.3"/>
    <row r="41" spans="5:6" x14ac:dyDescent="0.3"/>
    <row r="42" spans="5:6" x14ac:dyDescent="0.3"/>
    <row r="43" spans="5:6" x14ac:dyDescent="0.3"/>
    <row r="44" spans="5:6" x14ac:dyDescent="0.3"/>
    <row r="45" spans="5:6" x14ac:dyDescent="0.3"/>
    <row r="46" spans="5:6" x14ac:dyDescent="0.3"/>
    <row r="47" spans="5:6" x14ac:dyDescent="0.3"/>
    <row r="48" spans="5: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sheetData>
  <mergeCells count="35">
    <mergeCell ref="V14:V15"/>
    <mergeCell ref="A4:V4"/>
    <mergeCell ref="A13:V13"/>
    <mergeCell ref="C5:E5"/>
    <mergeCell ref="A1:D3"/>
    <mergeCell ref="E1:J3"/>
    <mergeCell ref="C7:E7"/>
    <mergeCell ref="C9:E9"/>
    <mergeCell ref="C11:E11"/>
    <mergeCell ref="A14:A15"/>
    <mergeCell ref="B14:B15"/>
    <mergeCell ref="C14:C15"/>
    <mergeCell ref="D14:D15"/>
    <mergeCell ref="E14:E15"/>
    <mergeCell ref="U14:U15"/>
    <mergeCell ref="F14:F15"/>
    <mergeCell ref="G14:G15"/>
    <mergeCell ref="H14:H15"/>
    <mergeCell ref="I14:J14"/>
    <mergeCell ref="K14:L14"/>
    <mergeCell ref="M14:N14"/>
    <mergeCell ref="O14:P14"/>
    <mergeCell ref="Q14:Q15"/>
    <mergeCell ref="R14:R15"/>
    <mergeCell ref="S14:S15"/>
    <mergeCell ref="T14:T15"/>
    <mergeCell ref="A23:B23"/>
    <mergeCell ref="B28:C28"/>
    <mergeCell ref="A16:J16"/>
    <mergeCell ref="C19:E19"/>
    <mergeCell ref="G19:H19"/>
    <mergeCell ref="I19:J19"/>
    <mergeCell ref="C21:E21"/>
    <mergeCell ref="G21:H21"/>
    <mergeCell ref="I21:J21"/>
  </mergeCells>
  <dataValidations count="8">
    <dataValidation type="date" operator="greaterThanOrEqual" allowBlank="1" showInputMessage="1" showErrorMessage="1" sqref="I21">
      <formula1>41275</formula1>
    </dataValidation>
    <dataValidation type="list" allowBlank="1" showInputMessage="1" showErrorMessage="1" sqref="H9">
      <formula1>vigencias</formula1>
    </dataValidation>
    <dataValidation showInputMessage="1" showErrorMessage="1" sqref="B17:E17 H17:J17"/>
    <dataValidation type="list" allowBlank="1" showDropDown="1" showErrorMessage="1" promptTitle="Departamento" prompt="Seleccione eldepartamenton de acuerdo a las opciones relacionadas." sqref="H12">
      <formula1>#REF!</formula1>
    </dataValidation>
    <dataValidation type="list" allowBlank="1" showInputMessage="1" showErrorMessage="1" sqref="I9:I11">
      <formula1>nivel</formula1>
    </dataValidation>
    <dataValidation type="list" allowBlank="1" showInputMessage="1" showErrorMessage="1" sqref="H7">
      <formula1>orden</formula1>
    </dataValidation>
    <dataValidation type="list" allowBlank="1" showInputMessage="1" showErrorMessage="1" sqref="C7:E7">
      <formula1>sector</formula1>
    </dataValidation>
    <dataValidation type="list" allowBlank="1" showInputMessage="1" showErrorMessage="1" sqref="C9:E9">
      <formula1>departamentos</formula1>
    </dataValidation>
  </dataValidations>
  <hyperlinks>
    <hyperlink ref="C21" r:id="rId1"/>
  </hyperlinks>
  <pageMargins left="0.7" right="0.7" top="0.75" bottom="0.75" header="0.3" footer="0.3"/>
  <pageSetup orientation="portrait"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S16"/>
  <sheetViews>
    <sheetView topLeftCell="H10" workbookViewId="0">
      <selection activeCell="R8" sqref="R8"/>
    </sheetView>
  </sheetViews>
  <sheetFormatPr baseColWidth="10" defaultColWidth="11.42578125" defaultRowHeight="16.5" x14ac:dyDescent="0.3"/>
  <cols>
    <col min="1" max="1" width="29.140625" style="5" customWidth="1"/>
    <col min="2" max="2" width="11.42578125" style="5"/>
    <col min="3" max="3" width="45.85546875" style="5" customWidth="1"/>
    <col min="4" max="4" width="31.140625" style="5" customWidth="1"/>
    <col min="5" max="5" width="23.28515625" style="5" customWidth="1"/>
    <col min="6" max="6" width="24.28515625" style="5" customWidth="1"/>
    <col min="7" max="7" width="22" style="5" customWidth="1"/>
    <col min="8" max="12" width="11.42578125" style="56" customWidth="1"/>
    <col min="13" max="15" width="11.42578125" style="5" customWidth="1"/>
    <col min="16" max="16" width="20.42578125" style="5" customWidth="1"/>
    <col min="17" max="17" width="46.28515625" style="5" customWidth="1"/>
    <col min="18" max="18" width="46.5703125" style="5" customWidth="1"/>
    <col min="19" max="19" width="45" style="5" customWidth="1"/>
    <col min="20" max="16384" width="11.42578125" style="5"/>
  </cols>
  <sheetData>
    <row r="3" spans="1:19" x14ac:dyDescent="0.3">
      <c r="H3" s="531" t="s">
        <v>94</v>
      </c>
      <c r="I3" s="531"/>
      <c r="J3" s="531" t="s">
        <v>95</v>
      </c>
      <c r="K3" s="531"/>
      <c r="L3" s="532" t="s">
        <v>96</v>
      </c>
      <c r="M3" s="532"/>
    </row>
    <row r="4" spans="1:19" x14ac:dyDescent="0.3">
      <c r="A4" s="533" t="s">
        <v>97</v>
      </c>
      <c r="B4" s="533"/>
      <c r="C4" s="533"/>
      <c r="D4" s="533"/>
      <c r="E4" s="533"/>
      <c r="F4" s="533"/>
      <c r="G4" s="533"/>
      <c r="H4" s="534" t="s">
        <v>78</v>
      </c>
      <c r="I4" s="534"/>
      <c r="J4" s="534" t="s">
        <v>4</v>
      </c>
      <c r="K4" s="534"/>
      <c r="L4" s="535" t="s">
        <v>5</v>
      </c>
      <c r="M4" s="535"/>
      <c r="N4" s="523" t="s">
        <v>11</v>
      </c>
      <c r="O4" s="523" t="s">
        <v>79</v>
      </c>
      <c r="P4" s="528" t="s">
        <v>936</v>
      </c>
      <c r="Q4" s="524" t="s">
        <v>6</v>
      </c>
      <c r="R4" s="524" t="s">
        <v>7</v>
      </c>
      <c r="S4" s="524" t="s">
        <v>8</v>
      </c>
    </row>
    <row r="5" spans="1:19" x14ac:dyDescent="0.3">
      <c r="A5" s="526" t="s">
        <v>98</v>
      </c>
      <c r="B5" s="526"/>
      <c r="C5" s="526"/>
      <c r="D5" s="526"/>
      <c r="E5" s="526"/>
      <c r="F5" s="526"/>
      <c r="G5" s="526"/>
      <c r="H5" s="534"/>
      <c r="I5" s="534"/>
      <c r="J5" s="534"/>
      <c r="K5" s="534"/>
      <c r="L5" s="535"/>
      <c r="M5" s="535"/>
      <c r="N5" s="523"/>
      <c r="O5" s="523"/>
      <c r="P5" s="529"/>
      <c r="Q5" s="524"/>
      <c r="R5" s="524"/>
      <c r="S5" s="524"/>
    </row>
    <row r="6" spans="1:19" ht="17.25" thickBot="1" x14ac:dyDescent="0.35">
      <c r="A6" s="41" t="s">
        <v>99</v>
      </c>
      <c r="B6" s="527" t="s">
        <v>100</v>
      </c>
      <c r="C6" s="527"/>
      <c r="D6" s="42" t="s">
        <v>15</v>
      </c>
      <c r="E6" s="42" t="s">
        <v>101</v>
      </c>
      <c r="F6" s="42" t="s">
        <v>102</v>
      </c>
      <c r="G6" s="42" t="s">
        <v>18</v>
      </c>
      <c r="H6" s="43" t="s">
        <v>19</v>
      </c>
      <c r="I6" s="43" t="s">
        <v>20</v>
      </c>
      <c r="J6" s="43" t="s">
        <v>19</v>
      </c>
      <c r="K6" s="43" t="s">
        <v>20</v>
      </c>
      <c r="L6" s="43" t="s">
        <v>19</v>
      </c>
      <c r="M6" s="3" t="s">
        <v>20</v>
      </c>
      <c r="N6" s="523"/>
      <c r="O6" s="523"/>
      <c r="P6" s="530"/>
      <c r="Q6" s="525"/>
      <c r="R6" s="525"/>
      <c r="S6" s="525"/>
    </row>
    <row r="7" spans="1:19" ht="165" x14ac:dyDescent="0.3">
      <c r="A7" s="520" t="s">
        <v>103</v>
      </c>
      <c r="B7" s="59">
        <v>1.1000000000000001</v>
      </c>
      <c r="C7" s="60" t="s">
        <v>104</v>
      </c>
      <c r="D7" s="61" t="s">
        <v>105</v>
      </c>
      <c r="E7" s="61" t="s">
        <v>106</v>
      </c>
      <c r="F7" s="61" t="s">
        <v>107</v>
      </c>
      <c r="G7" s="413" t="s">
        <v>108</v>
      </c>
      <c r="H7" s="48"/>
      <c r="I7" s="45"/>
      <c r="J7" s="46">
        <v>2</v>
      </c>
      <c r="K7" s="47">
        <v>1</v>
      </c>
      <c r="L7" s="380"/>
      <c r="M7" s="45">
        <v>1</v>
      </c>
      <c r="N7" s="48">
        <f>I7+K7+M7</f>
        <v>2</v>
      </c>
      <c r="O7" s="48">
        <f>H7+J7+L7</f>
        <v>2</v>
      </c>
      <c r="P7" s="4">
        <f>N7/O7</f>
        <v>1</v>
      </c>
      <c r="Q7" s="325"/>
      <c r="R7" s="296" t="s">
        <v>746</v>
      </c>
      <c r="S7" s="406" t="s">
        <v>890</v>
      </c>
    </row>
    <row r="8" spans="1:19" ht="99" x14ac:dyDescent="0.3">
      <c r="A8" s="521"/>
      <c r="B8" s="58" t="s">
        <v>109</v>
      </c>
      <c r="C8" s="37" t="s">
        <v>110</v>
      </c>
      <c r="D8" s="33" t="s">
        <v>111</v>
      </c>
      <c r="E8" s="38" t="s">
        <v>112</v>
      </c>
      <c r="F8" s="33" t="s">
        <v>113</v>
      </c>
      <c r="G8" s="85">
        <v>44834</v>
      </c>
      <c r="H8" s="4"/>
      <c r="I8" s="49"/>
      <c r="J8" s="50"/>
      <c r="K8" s="51"/>
      <c r="L8" s="381">
        <v>1</v>
      </c>
      <c r="M8" s="52">
        <v>1</v>
      </c>
      <c r="N8" s="48">
        <f t="shared" ref="N8:N15" si="0">I8+K8+M8</f>
        <v>1</v>
      </c>
      <c r="O8" s="48">
        <f t="shared" ref="O8:O15" si="1">H8+J8+L8</f>
        <v>1</v>
      </c>
      <c r="P8" s="4">
        <f t="shared" ref="P8:P15" si="2">O8/N8</f>
        <v>1</v>
      </c>
      <c r="Q8" s="325"/>
      <c r="R8" s="296"/>
      <c r="S8" s="407" t="s">
        <v>883</v>
      </c>
    </row>
    <row r="9" spans="1:19" ht="181.5" customHeight="1" x14ac:dyDescent="0.3">
      <c r="A9" s="521"/>
      <c r="B9" s="10" t="s">
        <v>114</v>
      </c>
      <c r="C9" s="16" t="s">
        <v>115</v>
      </c>
      <c r="D9" s="11" t="s">
        <v>678</v>
      </c>
      <c r="E9" s="38" t="s">
        <v>116</v>
      </c>
      <c r="F9" s="33" t="s">
        <v>117</v>
      </c>
      <c r="G9" s="85" t="s">
        <v>679</v>
      </c>
      <c r="H9" s="415">
        <v>1</v>
      </c>
      <c r="I9" s="49">
        <v>1</v>
      </c>
      <c r="J9" s="166">
        <v>1</v>
      </c>
      <c r="K9" s="167">
        <v>1</v>
      </c>
      <c r="L9" s="381">
        <v>1</v>
      </c>
      <c r="M9" s="52">
        <v>1</v>
      </c>
      <c r="N9" s="48">
        <f t="shared" si="0"/>
        <v>3</v>
      </c>
      <c r="O9" s="48">
        <f t="shared" si="1"/>
        <v>3</v>
      </c>
      <c r="P9" s="4">
        <f t="shared" si="2"/>
        <v>1</v>
      </c>
      <c r="Q9" s="325" t="s">
        <v>786</v>
      </c>
      <c r="R9" s="296" t="s">
        <v>718</v>
      </c>
      <c r="S9" s="296" t="s">
        <v>891</v>
      </c>
    </row>
    <row r="10" spans="1:19" ht="132" x14ac:dyDescent="0.3">
      <c r="A10" s="521"/>
      <c r="B10" s="10" t="s">
        <v>118</v>
      </c>
      <c r="C10" s="37" t="s">
        <v>119</v>
      </c>
      <c r="D10" s="33" t="s">
        <v>120</v>
      </c>
      <c r="E10" s="33" t="s">
        <v>116</v>
      </c>
      <c r="F10" s="33" t="s">
        <v>121</v>
      </c>
      <c r="G10" s="85" t="s">
        <v>122</v>
      </c>
      <c r="H10" s="4"/>
      <c r="I10" s="49"/>
      <c r="J10" s="166">
        <v>1</v>
      </c>
      <c r="K10" s="167">
        <v>1</v>
      </c>
      <c r="L10" s="381">
        <v>1</v>
      </c>
      <c r="M10" s="52">
        <v>1</v>
      </c>
      <c r="N10" s="48">
        <f t="shared" si="0"/>
        <v>2</v>
      </c>
      <c r="O10" s="48">
        <f t="shared" si="1"/>
        <v>2</v>
      </c>
      <c r="P10" s="4">
        <f t="shared" si="2"/>
        <v>1</v>
      </c>
      <c r="Q10" s="325"/>
      <c r="R10" s="416" t="s">
        <v>719</v>
      </c>
      <c r="S10" s="406" t="s">
        <v>892</v>
      </c>
    </row>
    <row r="11" spans="1:19" ht="66" x14ac:dyDescent="0.3">
      <c r="A11" s="521"/>
      <c r="B11" s="10" t="s">
        <v>123</v>
      </c>
      <c r="C11" s="37" t="s">
        <v>124</v>
      </c>
      <c r="D11" s="26" t="s">
        <v>125</v>
      </c>
      <c r="E11" s="33" t="s">
        <v>126</v>
      </c>
      <c r="F11" s="33" t="s">
        <v>107</v>
      </c>
      <c r="G11" s="85">
        <v>44926</v>
      </c>
      <c r="H11" s="4">
        <v>0.33</v>
      </c>
      <c r="I11" s="53">
        <v>0.33</v>
      </c>
      <c r="J11" s="50">
        <v>0.33</v>
      </c>
      <c r="K11" s="51">
        <v>0.33</v>
      </c>
      <c r="L11" s="382">
        <v>0.34</v>
      </c>
      <c r="M11" s="54">
        <v>0.34</v>
      </c>
      <c r="N11" s="48">
        <f t="shared" si="0"/>
        <v>1</v>
      </c>
      <c r="O11" s="48">
        <f t="shared" si="1"/>
        <v>1</v>
      </c>
      <c r="P11" s="4">
        <f t="shared" si="2"/>
        <v>1</v>
      </c>
      <c r="Q11" s="325" t="s">
        <v>787</v>
      </c>
      <c r="R11" s="416" t="s">
        <v>747</v>
      </c>
      <c r="S11" s="406" t="s">
        <v>893</v>
      </c>
    </row>
    <row r="12" spans="1:19" ht="115.5" x14ac:dyDescent="0.3">
      <c r="A12" s="521" t="s">
        <v>127</v>
      </c>
      <c r="B12" s="10" t="s">
        <v>28</v>
      </c>
      <c r="C12" s="37" t="s">
        <v>128</v>
      </c>
      <c r="D12" s="33" t="s">
        <v>129</v>
      </c>
      <c r="E12" s="33" t="s">
        <v>126</v>
      </c>
      <c r="F12" s="33" t="s">
        <v>107</v>
      </c>
      <c r="G12" s="90" t="s">
        <v>108</v>
      </c>
      <c r="H12" s="48">
        <v>1</v>
      </c>
      <c r="I12" s="45">
        <v>1</v>
      </c>
      <c r="J12" s="46">
        <v>2</v>
      </c>
      <c r="K12" s="47">
        <v>2</v>
      </c>
      <c r="L12" s="380">
        <v>1</v>
      </c>
      <c r="M12" s="45">
        <v>1</v>
      </c>
      <c r="N12" s="48">
        <f t="shared" si="0"/>
        <v>4</v>
      </c>
      <c r="O12" s="48">
        <f t="shared" si="1"/>
        <v>4</v>
      </c>
      <c r="P12" s="4">
        <f t="shared" si="2"/>
        <v>1</v>
      </c>
      <c r="Q12" s="326" t="s">
        <v>788</v>
      </c>
      <c r="R12" s="416" t="s">
        <v>748</v>
      </c>
      <c r="S12" s="406" t="s">
        <v>933</v>
      </c>
    </row>
    <row r="13" spans="1:19" ht="66" x14ac:dyDescent="0.3">
      <c r="A13" s="521"/>
      <c r="B13" s="10" t="s">
        <v>130</v>
      </c>
      <c r="C13" s="37" t="s">
        <v>131</v>
      </c>
      <c r="D13" s="33" t="s">
        <v>132</v>
      </c>
      <c r="E13" s="33" t="s">
        <v>133</v>
      </c>
      <c r="F13" s="33" t="s">
        <v>134</v>
      </c>
      <c r="G13" s="85" t="s">
        <v>135</v>
      </c>
      <c r="H13" s="48"/>
      <c r="I13" s="45"/>
      <c r="J13" s="46">
        <v>1</v>
      </c>
      <c r="K13" s="47"/>
      <c r="L13" s="380"/>
      <c r="M13" s="45">
        <v>1</v>
      </c>
      <c r="N13" s="48">
        <f t="shared" si="0"/>
        <v>1</v>
      </c>
      <c r="O13" s="48">
        <f t="shared" si="1"/>
        <v>1</v>
      </c>
      <c r="P13" s="4">
        <f t="shared" si="2"/>
        <v>1</v>
      </c>
      <c r="Q13" s="344"/>
      <c r="R13" s="416" t="s">
        <v>749</v>
      </c>
      <c r="S13" s="406" t="s">
        <v>886</v>
      </c>
    </row>
    <row r="14" spans="1:19" ht="49.5" x14ac:dyDescent="0.3">
      <c r="A14" s="521" t="s">
        <v>136</v>
      </c>
      <c r="B14" s="10" t="s">
        <v>34</v>
      </c>
      <c r="C14" s="37" t="s">
        <v>137</v>
      </c>
      <c r="D14" s="33" t="s">
        <v>138</v>
      </c>
      <c r="E14" s="33" t="s">
        <v>126</v>
      </c>
      <c r="F14" s="33" t="s">
        <v>107</v>
      </c>
      <c r="G14" s="85">
        <v>44895</v>
      </c>
      <c r="H14" s="48"/>
      <c r="I14" s="45"/>
      <c r="J14" s="46"/>
      <c r="K14" s="47"/>
      <c r="L14" s="380">
        <v>1</v>
      </c>
      <c r="M14" s="45">
        <v>1</v>
      </c>
      <c r="N14" s="48">
        <f t="shared" si="0"/>
        <v>1</v>
      </c>
      <c r="O14" s="48">
        <f t="shared" si="1"/>
        <v>1</v>
      </c>
      <c r="P14" s="4">
        <f t="shared" si="2"/>
        <v>1</v>
      </c>
      <c r="Q14" s="344"/>
      <c r="R14" s="416" t="s">
        <v>750</v>
      </c>
      <c r="S14" s="406" t="s">
        <v>894</v>
      </c>
    </row>
    <row r="15" spans="1:19" ht="96" customHeight="1" thickBot="1" x14ac:dyDescent="0.35">
      <c r="A15" s="522"/>
      <c r="B15" s="24" t="s">
        <v>139</v>
      </c>
      <c r="C15" s="62" t="s">
        <v>140</v>
      </c>
      <c r="D15" s="63" t="s">
        <v>141</v>
      </c>
      <c r="E15" s="63" t="s">
        <v>126</v>
      </c>
      <c r="F15" s="63" t="s">
        <v>142</v>
      </c>
      <c r="G15" s="414" t="s">
        <v>143</v>
      </c>
      <c r="H15" s="48"/>
      <c r="I15" s="45"/>
      <c r="J15" s="46">
        <v>1</v>
      </c>
      <c r="K15" s="47">
        <v>1</v>
      </c>
      <c r="L15" s="380">
        <v>1</v>
      </c>
      <c r="M15" s="45">
        <v>1</v>
      </c>
      <c r="N15" s="48">
        <f t="shared" si="0"/>
        <v>2</v>
      </c>
      <c r="O15" s="48">
        <f t="shared" si="1"/>
        <v>2</v>
      </c>
      <c r="P15" s="4">
        <f t="shared" si="2"/>
        <v>1</v>
      </c>
      <c r="Q15" s="344"/>
      <c r="R15" s="416" t="s">
        <v>935</v>
      </c>
      <c r="S15" s="406" t="s">
        <v>934</v>
      </c>
    </row>
    <row r="16" spans="1:19" x14ac:dyDescent="0.3">
      <c r="A16" s="273" t="s">
        <v>686</v>
      </c>
      <c r="O16" s="327"/>
      <c r="P16" s="327">
        <f>AVERAGE(P7:P15)</f>
        <v>1</v>
      </c>
    </row>
  </sheetData>
  <autoFilter ref="A6:S16">
    <filterColumn colId="1" showButton="0"/>
  </autoFilter>
  <mergeCells count="18">
    <mergeCell ref="H3:I3"/>
    <mergeCell ref="J3:K3"/>
    <mergeCell ref="L3:M3"/>
    <mergeCell ref="A4:G4"/>
    <mergeCell ref="H4:I5"/>
    <mergeCell ref="J4:K5"/>
    <mergeCell ref="L4:M5"/>
    <mergeCell ref="Q4:Q6"/>
    <mergeCell ref="R4:R6"/>
    <mergeCell ref="S4:S6"/>
    <mergeCell ref="A5:G5"/>
    <mergeCell ref="B6:C6"/>
    <mergeCell ref="P4:P6"/>
    <mergeCell ref="A7:A11"/>
    <mergeCell ref="A12:A13"/>
    <mergeCell ref="A14:A15"/>
    <mergeCell ref="N4:N6"/>
    <mergeCell ref="O4:O6"/>
  </mergeCells>
  <conditionalFormatting sqref="Q10:R10 Q9 Q13:R15 R11:R12">
    <cfRule type="cellIs" dxfId="1234" priority="4" operator="equal">
      <formula>1</formula>
    </cfRule>
  </conditionalFormatting>
  <conditionalFormatting sqref="Q7:Q8">
    <cfRule type="cellIs" dxfId="1233" priority="3" operator="equal">
      <formula>1</formula>
    </cfRule>
  </conditionalFormatting>
  <conditionalFormatting sqref="Q11">
    <cfRule type="cellIs" dxfId="1232" priority="1" operator="equal">
      <formula>1</formula>
    </cfRule>
  </conditionalFormatting>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S23"/>
  <sheetViews>
    <sheetView topLeftCell="F1" zoomScale="80" zoomScaleNormal="80" workbookViewId="0">
      <selection activeCell="S11" sqref="S11"/>
    </sheetView>
  </sheetViews>
  <sheetFormatPr baseColWidth="10" defaultColWidth="11.42578125" defaultRowHeight="14.25" x14ac:dyDescent="0.2"/>
  <cols>
    <col min="1" max="1" width="26.85546875" style="1" customWidth="1"/>
    <col min="2" max="2" width="8" style="1" customWidth="1"/>
    <col min="3" max="3" width="44" style="1" customWidth="1"/>
    <col min="4" max="4" width="26.5703125" style="1" customWidth="1"/>
    <col min="5" max="5" width="19.5703125" style="1" customWidth="1"/>
    <col min="6" max="6" width="31.28515625" style="1" customWidth="1"/>
    <col min="7" max="7" width="37.42578125" style="1" customWidth="1"/>
    <col min="8" max="8" width="11.42578125" style="321" customWidth="1"/>
    <col min="9" max="9" width="10.7109375" style="321" customWidth="1"/>
    <col min="10" max="10" width="11.42578125" style="321" customWidth="1"/>
    <col min="11" max="11" width="10.7109375" style="321" customWidth="1"/>
    <col min="12" max="12" width="11.42578125" style="321" customWidth="1"/>
    <col min="13" max="13" width="10.7109375" style="321" customWidth="1"/>
    <col min="14" max="16" width="11.42578125" style="321" customWidth="1"/>
    <col min="17" max="17" width="54" style="1" customWidth="1"/>
    <col min="18" max="18" width="52.85546875" style="1" customWidth="1"/>
    <col min="19" max="19" width="58.5703125" style="1" customWidth="1"/>
    <col min="20" max="16384" width="11.42578125" style="1"/>
  </cols>
  <sheetData>
    <row r="5" spans="1:19" ht="15" thickBot="1" x14ac:dyDescent="0.25"/>
    <row r="6" spans="1:19" ht="18.75" customHeight="1" thickBot="1" x14ac:dyDescent="0.25">
      <c r="A6" s="540" t="s">
        <v>144</v>
      </c>
      <c r="B6" s="541"/>
      <c r="C6" s="541"/>
      <c r="D6" s="541"/>
      <c r="E6" s="541"/>
      <c r="F6" s="541"/>
      <c r="G6" s="541"/>
      <c r="H6" s="542" t="s">
        <v>78</v>
      </c>
      <c r="I6" s="542"/>
      <c r="J6" s="542" t="s">
        <v>4</v>
      </c>
      <c r="K6" s="542"/>
      <c r="L6" s="523" t="s">
        <v>5</v>
      </c>
      <c r="M6" s="523"/>
      <c r="N6" s="523" t="s">
        <v>11</v>
      </c>
      <c r="O6" s="528" t="s">
        <v>937</v>
      </c>
      <c r="P6" s="523" t="s">
        <v>936</v>
      </c>
      <c r="Q6" s="524" t="s">
        <v>6</v>
      </c>
      <c r="R6" s="524" t="s">
        <v>7</v>
      </c>
      <c r="S6" s="524" t="s">
        <v>8</v>
      </c>
    </row>
    <row r="7" spans="1:19" ht="17.25" customHeight="1" thickBot="1" x14ac:dyDescent="0.25">
      <c r="A7" s="543" t="s">
        <v>875</v>
      </c>
      <c r="B7" s="544"/>
      <c r="C7" s="544"/>
      <c r="D7" s="544"/>
      <c r="E7" s="544"/>
      <c r="F7" s="544"/>
      <c r="G7" s="544"/>
      <c r="H7" s="542"/>
      <c r="I7" s="542"/>
      <c r="J7" s="542"/>
      <c r="K7" s="542"/>
      <c r="L7" s="523"/>
      <c r="M7" s="523"/>
      <c r="N7" s="523"/>
      <c r="O7" s="529"/>
      <c r="P7" s="523"/>
      <c r="Q7" s="524"/>
      <c r="R7" s="524"/>
      <c r="S7" s="524"/>
    </row>
    <row r="8" spans="1:19" ht="17.25" thickBot="1" x14ac:dyDescent="0.25">
      <c r="A8" s="2" t="s">
        <v>13</v>
      </c>
      <c r="B8" s="345"/>
      <c r="C8" s="346" t="s">
        <v>145</v>
      </c>
      <c r="D8" s="347" t="s">
        <v>15</v>
      </c>
      <c r="E8" s="2" t="s">
        <v>16</v>
      </c>
      <c r="F8" s="2" t="s">
        <v>17</v>
      </c>
      <c r="G8" s="348" t="s">
        <v>18</v>
      </c>
      <c r="H8" s="349" t="s">
        <v>19</v>
      </c>
      <c r="I8" s="349" t="s">
        <v>20</v>
      </c>
      <c r="J8" s="349" t="s">
        <v>19</v>
      </c>
      <c r="K8" s="349" t="s">
        <v>20</v>
      </c>
      <c r="L8" s="349" t="s">
        <v>19</v>
      </c>
      <c r="M8" s="322" t="s">
        <v>20</v>
      </c>
      <c r="N8" s="528"/>
      <c r="O8" s="530"/>
      <c r="P8" s="528"/>
      <c r="Q8" s="524"/>
      <c r="R8" s="524"/>
      <c r="S8" s="524"/>
    </row>
    <row r="9" spans="1:19" ht="88.5" customHeight="1" x14ac:dyDescent="0.2">
      <c r="A9" s="536" t="s">
        <v>876</v>
      </c>
      <c r="B9" s="350" t="s">
        <v>22</v>
      </c>
      <c r="C9" s="351" t="s">
        <v>146</v>
      </c>
      <c r="D9" s="352" t="s">
        <v>147</v>
      </c>
      <c r="E9" s="353" t="s">
        <v>148</v>
      </c>
      <c r="F9" s="352" t="s">
        <v>149</v>
      </c>
      <c r="G9" s="354" t="s">
        <v>715</v>
      </c>
      <c r="H9" s="355">
        <v>4</v>
      </c>
      <c r="I9" s="45">
        <v>4</v>
      </c>
      <c r="J9" s="355">
        <v>4</v>
      </c>
      <c r="K9" s="45">
        <v>4</v>
      </c>
      <c r="L9" s="355">
        <v>3</v>
      </c>
      <c r="M9" s="45">
        <v>3</v>
      </c>
      <c r="N9" s="355">
        <f>I9+K9+M9</f>
        <v>11</v>
      </c>
      <c r="O9" s="355">
        <f>H9+J9+L9</f>
        <v>11</v>
      </c>
      <c r="P9" s="4">
        <f>(H9+J9+L9)/N9</f>
        <v>1</v>
      </c>
      <c r="Q9" s="326" t="s">
        <v>721</v>
      </c>
      <c r="R9" s="326" t="s">
        <v>736</v>
      </c>
      <c r="S9" s="407" t="s">
        <v>879</v>
      </c>
    </row>
    <row r="10" spans="1:19" ht="82.5" customHeight="1" x14ac:dyDescent="0.2">
      <c r="A10" s="537"/>
      <c r="B10" s="356" t="s">
        <v>109</v>
      </c>
      <c r="C10" s="357" t="s">
        <v>688</v>
      </c>
      <c r="D10" s="358" t="s">
        <v>689</v>
      </c>
      <c r="E10" s="359" t="s">
        <v>690</v>
      </c>
      <c r="F10" s="358" t="s">
        <v>211</v>
      </c>
      <c r="G10" s="360">
        <v>44803</v>
      </c>
      <c r="H10" s="355"/>
      <c r="I10" s="45"/>
      <c r="J10" s="355">
        <v>1</v>
      </c>
      <c r="K10" s="45">
        <v>1</v>
      </c>
      <c r="L10" s="355"/>
      <c r="M10" s="45"/>
      <c r="N10" s="355">
        <f t="shared" ref="N10:N21" si="0">I10+K10+M10</f>
        <v>1</v>
      </c>
      <c r="O10" s="355">
        <f t="shared" ref="O10:O21" si="1">H10+J10+L10</f>
        <v>1</v>
      </c>
      <c r="P10" s="4">
        <f t="shared" ref="P10:P21" si="2">(H10+J10+L10)/N10</f>
        <v>1</v>
      </c>
      <c r="Q10" s="343"/>
      <c r="R10" s="326" t="s">
        <v>725</v>
      </c>
      <c r="S10" s="418" t="s">
        <v>880</v>
      </c>
    </row>
    <row r="11" spans="1:19" ht="105.75" customHeight="1" x14ac:dyDescent="0.2">
      <c r="A11" s="361" t="s">
        <v>691</v>
      </c>
      <c r="B11" s="362" t="s">
        <v>877</v>
      </c>
      <c r="C11" s="363" t="s">
        <v>161</v>
      </c>
      <c r="D11" s="364" t="s">
        <v>162</v>
      </c>
      <c r="E11" s="364" t="s">
        <v>112</v>
      </c>
      <c r="F11" s="358" t="s">
        <v>163</v>
      </c>
      <c r="G11" s="360" t="s">
        <v>164</v>
      </c>
      <c r="H11" s="355">
        <v>0.5</v>
      </c>
      <c r="I11" s="45"/>
      <c r="J11" s="355">
        <v>1</v>
      </c>
      <c r="K11" s="45">
        <v>1</v>
      </c>
      <c r="L11" s="355">
        <v>0.5</v>
      </c>
      <c r="M11" s="45">
        <v>1</v>
      </c>
      <c r="N11" s="355">
        <f t="shared" si="0"/>
        <v>2</v>
      </c>
      <c r="O11" s="355">
        <f t="shared" si="1"/>
        <v>2</v>
      </c>
      <c r="P11" s="4">
        <f t="shared" si="2"/>
        <v>1</v>
      </c>
      <c r="Q11" s="326" t="s">
        <v>738</v>
      </c>
      <c r="R11" s="326" t="s">
        <v>737</v>
      </c>
      <c r="S11" s="407" t="s">
        <v>895</v>
      </c>
    </row>
    <row r="12" spans="1:19" ht="88.5" customHeight="1" x14ac:dyDescent="0.2">
      <c r="A12" s="538" t="s">
        <v>713</v>
      </c>
      <c r="B12" s="362" t="s">
        <v>34</v>
      </c>
      <c r="C12" s="363" t="s">
        <v>156</v>
      </c>
      <c r="D12" s="364" t="s">
        <v>151</v>
      </c>
      <c r="E12" s="359" t="s">
        <v>116</v>
      </c>
      <c r="F12" s="358" t="s">
        <v>121</v>
      </c>
      <c r="G12" s="360" t="s">
        <v>152</v>
      </c>
      <c r="H12" s="355">
        <v>1</v>
      </c>
      <c r="I12" s="45">
        <v>1</v>
      </c>
      <c r="J12" s="355">
        <v>1</v>
      </c>
      <c r="K12" s="45">
        <v>1</v>
      </c>
      <c r="L12" s="355">
        <v>1</v>
      </c>
      <c r="M12" s="45">
        <v>1</v>
      </c>
      <c r="N12" s="355">
        <f t="shared" si="0"/>
        <v>3</v>
      </c>
      <c r="O12" s="355">
        <f t="shared" si="1"/>
        <v>3</v>
      </c>
      <c r="P12" s="4">
        <f t="shared" si="2"/>
        <v>1</v>
      </c>
      <c r="Q12" s="326" t="s">
        <v>722</v>
      </c>
      <c r="R12" s="326" t="s">
        <v>732</v>
      </c>
      <c r="S12" s="407" t="s">
        <v>896</v>
      </c>
    </row>
    <row r="13" spans="1:19" ht="117.75" customHeight="1" x14ac:dyDescent="0.2">
      <c r="A13" s="539"/>
      <c r="B13" s="362" t="s">
        <v>157</v>
      </c>
      <c r="C13" s="363" t="s">
        <v>158</v>
      </c>
      <c r="D13" s="364" t="s">
        <v>159</v>
      </c>
      <c r="E13" s="359" t="s">
        <v>116</v>
      </c>
      <c r="F13" s="358" t="s">
        <v>160</v>
      </c>
      <c r="G13" s="360" t="s">
        <v>693</v>
      </c>
      <c r="H13" s="355"/>
      <c r="I13" s="45"/>
      <c r="J13" s="365">
        <v>0.5</v>
      </c>
      <c r="K13" s="340">
        <v>0.5</v>
      </c>
      <c r="L13" s="365">
        <v>0.5</v>
      </c>
      <c r="M13" s="340">
        <v>0.5</v>
      </c>
      <c r="N13" s="365">
        <f t="shared" si="0"/>
        <v>1</v>
      </c>
      <c r="O13" s="417">
        <f t="shared" si="1"/>
        <v>1</v>
      </c>
      <c r="P13" s="4">
        <f t="shared" si="2"/>
        <v>1</v>
      </c>
      <c r="Q13" s="343"/>
      <c r="R13" s="326" t="s">
        <v>739</v>
      </c>
      <c r="S13" s="407" t="s">
        <v>897</v>
      </c>
    </row>
    <row r="14" spans="1:19" ht="91.5" customHeight="1" x14ac:dyDescent="0.2">
      <c r="A14" s="539"/>
      <c r="B14" s="356" t="s">
        <v>139</v>
      </c>
      <c r="C14" s="366" t="s">
        <v>694</v>
      </c>
      <c r="D14" s="358" t="s">
        <v>695</v>
      </c>
      <c r="E14" s="359" t="s">
        <v>148</v>
      </c>
      <c r="F14" s="358" t="s">
        <v>149</v>
      </c>
      <c r="G14" s="360">
        <v>44742</v>
      </c>
      <c r="H14" s="355"/>
      <c r="I14" s="45"/>
      <c r="J14" s="355">
        <v>1</v>
      </c>
      <c r="K14" s="45">
        <v>1</v>
      </c>
      <c r="L14" s="355"/>
      <c r="M14" s="45"/>
      <c r="N14" s="355">
        <f t="shared" si="0"/>
        <v>1</v>
      </c>
      <c r="O14" s="355">
        <f t="shared" si="1"/>
        <v>1</v>
      </c>
      <c r="P14" s="4">
        <f t="shared" si="2"/>
        <v>1</v>
      </c>
      <c r="Q14" s="343"/>
      <c r="R14" s="326" t="s">
        <v>740</v>
      </c>
      <c r="S14" s="418" t="s">
        <v>880</v>
      </c>
    </row>
    <row r="15" spans="1:19" ht="120" customHeight="1" x14ac:dyDescent="0.2">
      <c r="A15" s="539"/>
      <c r="B15" s="367" t="s">
        <v>229</v>
      </c>
      <c r="C15" s="363" t="s">
        <v>696</v>
      </c>
      <c r="D15" s="364" t="s">
        <v>697</v>
      </c>
      <c r="E15" s="359" t="s">
        <v>690</v>
      </c>
      <c r="F15" s="358" t="s">
        <v>211</v>
      </c>
      <c r="G15" s="360">
        <v>44803</v>
      </c>
      <c r="H15" s="355"/>
      <c r="I15" s="45"/>
      <c r="J15" s="355">
        <v>1</v>
      </c>
      <c r="K15" s="45">
        <v>1</v>
      </c>
      <c r="L15" s="355"/>
      <c r="M15" s="45"/>
      <c r="N15" s="355">
        <f t="shared" si="0"/>
        <v>1</v>
      </c>
      <c r="O15" s="355">
        <f t="shared" si="1"/>
        <v>1</v>
      </c>
      <c r="P15" s="4">
        <f t="shared" si="2"/>
        <v>1</v>
      </c>
      <c r="Q15" s="343" t="s">
        <v>731</v>
      </c>
      <c r="R15" s="326" t="s">
        <v>733</v>
      </c>
      <c r="S15" s="418" t="s">
        <v>880</v>
      </c>
    </row>
    <row r="16" spans="1:19" ht="96.75" customHeight="1" x14ac:dyDescent="0.2">
      <c r="A16" s="539"/>
      <c r="B16" s="362" t="s">
        <v>698</v>
      </c>
      <c r="C16" s="363" t="s">
        <v>150</v>
      </c>
      <c r="D16" s="364" t="s">
        <v>151</v>
      </c>
      <c r="E16" s="359" t="s">
        <v>116</v>
      </c>
      <c r="F16" s="358" t="s">
        <v>121</v>
      </c>
      <c r="G16" s="360" t="s">
        <v>152</v>
      </c>
      <c r="H16" s="355">
        <v>1</v>
      </c>
      <c r="I16" s="45">
        <v>1</v>
      </c>
      <c r="J16" s="355">
        <v>1</v>
      </c>
      <c r="K16" s="45">
        <v>1</v>
      </c>
      <c r="L16" s="355">
        <v>1</v>
      </c>
      <c r="M16" s="45">
        <v>1</v>
      </c>
      <c r="N16" s="355">
        <f t="shared" si="0"/>
        <v>3</v>
      </c>
      <c r="O16" s="355">
        <f t="shared" si="1"/>
        <v>3</v>
      </c>
      <c r="P16" s="4">
        <f t="shared" si="2"/>
        <v>1</v>
      </c>
      <c r="Q16" s="326" t="s">
        <v>724</v>
      </c>
      <c r="R16" s="326" t="s">
        <v>735</v>
      </c>
      <c r="S16" s="407" t="s">
        <v>898</v>
      </c>
    </row>
    <row r="17" spans="1:19" ht="139.5" customHeight="1" x14ac:dyDescent="0.2">
      <c r="A17" s="539"/>
      <c r="B17" s="362" t="s">
        <v>699</v>
      </c>
      <c r="C17" s="363" t="s">
        <v>153</v>
      </c>
      <c r="D17" s="364" t="s">
        <v>680</v>
      </c>
      <c r="E17" s="359" t="s">
        <v>116</v>
      </c>
      <c r="F17" s="358" t="s">
        <v>121</v>
      </c>
      <c r="G17" s="360" t="s">
        <v>681</v>
      </c>
      <c r="H17" s="355">
        <v>0.5</v>
      </c>
      <c r="I17" s="45"/>
      <c r="J17" s="355">
        <v>1</v>
      </c>
      <c r="K17" s="45">
        <v>1</v>
      </c>
      <c r="L17" s="355">
        <v>0.5</v>
      </c>
      <c r="M17" s="45">
        <v>1</v>
      </c>
      <c r="N17" s="355">
        <f t="shared" si="0"/>
        <v>2</v>
      </c>
      <c r="O17" s="355">
        <f t="shared" si="1"/>
        <v>2</v>
      </c>
      <c r="P17" s="4">
        <f t="shared" si="2"/>
        <v>1</v>
      </c>
      <c r="Q17" s="326" t="s">
        <v>789</v>
      </c>
      <c r="R17" s="326" t="s">
        <v>741</v>
      </c>
      <c r="S17" s="407" t="s">
        <v>899</v>
      </c>
    </row>
    <row r="18" spans="1:19" ht="83.25" customHeight="1" x14ac:dyDescent="0.2">
      <c r="A18" s="539"/>
      <c r="B18" s="362" t="s">
        <v>700</v>
      </c>
      <c r="C18" s="363" t="s">
        <v>155</v>
      </c>
      <c r="D18" s="364" t="s">
        <v>151</v>
      </c>
      <c r="E18" s="359" t="s">
        <v>116</v>
      </c>
      <c r="F18" s="358" t="s">
        <v>121</v>
      </c>
      <c r="G18" s="360" t="s">
        <v>152</v>
      </c>
      <c r="H18" s="355">
        <v>1</v>
      </c>
      <c r="I18" s="45">
        <v>1</v>
      </c>
      <c r="J18" s="355">
        <v>1</v>
      </c>
      <c r="K18" s="45">
        <v>1</v>
      </c>
      <c r="L18" s="355">
        <v>1</v>
      </c>
      <c r="M18" s="45">
        <v>1</v>
      </c>
      <c r="N18" s="48">
        <f t="shared" si="0"/>
        <v>3</v>
      </c>
      <c r="O18" s="355">
        <f t="shared" si="1"/>
        <v>3</v>
      </c>
      <c r="P18" s="4">
        <f t="shared" si="2"/>
        <v>1</v>
      </c>
      <c r="Q18" s="326" t="s">
        <v>727</v>
      </c>
      <c r="R18" s="326" t="s">
        <v>734</v>
      </c>
      <c r="S18" s="407" t="s">
        <v>900</v>
      </c>
    </row>
    <row r="19" spans="1:19" ht="83.25" customHeight="1" x14ac:dyDescent="0.2">
      <c r="A19" s="537" t="s">
        <v>878</v>
      </c>
      <c r="B19" s="356" t="s">
        <v>701</v>
      </c>
      <c r="C19" s="366" t="s">
        <v>702</v>
      </c>
      <c r="D19" s="358" t="s">
        <v>703</v>
      </c>
      <c r="E19" s="359" t="s">
        <v>704</v>
      </c>
      <c r="F19" s="358" t="s">
        <v>211</v>
      </c>
      <c r="G19" s="360" t="s">
        <v>705</v>
      </c>
      <c r="H19" s="365">
        <v>0.33</v>
      </c>
      <c r="I19" s="340">
        <v>0.33</v>
      </c>
      <c r="J19" s="365">
        <v>0.34</v>
      </c>
      <c r="K19" s="340">
        <v>0.34</v>
      </c>
      <c r="L19" s="365">
        <v>0.33</v>
      </c>
      <c r="M19" s="340">
        <v>0.33</v>
      </c>
      <c r="N19" s="339">
        <f t="shared" si="0"/>
        <v>1</v>
      </c>
      <c r="O19" s="417">
        <f t="shared" si="1"/>
        <v>1</v>
      </c>
      <c r="P19" s="4">
        <f t="shared" si="2"/>
        <v>1</v>
      </c>
      <c r="Q19" s="326" t="s">
        <v>742</v>
      </c>
      <c r="R19" s="326" t="s">
        <v>729</v>
      </c>
      <c r="S19" s="407" t="s">
        <v>901</v>
      </c>
    </row>
    <row r="20" spans="1:19" ht="117.75" customHeight="1" x14ac:dyDescent="0.2">
      <c r="A20" s="537"/>
      <c r="B20" s="356" t="s">
        <v>268</v>
      </c>
      <c r="C20" s="366" t="s">
        <v>706</v>
      </c>
      <c r="D20" s="358" t="s">
        <v>707</v>
      </c>
      <c r="E20" s="359" t="s">
        <v>708</v>
      </c>
      <c r="F20" s="358" t="s">
        <v>211</v>
      </c>
      <c r="G20" s="360">
        <v>44896</v>
      </c>
      <c r="H20" s="355"/>
      <c r="I20" s="340"/>
      <c r="J20" s="365">
        <v>0.5</v>
      </c>
      <c r="K20" s="340">
        <v>0.5</v>
      </c>
      <c r="L20" s="365">
        <v>0.5</v>
      </c>
      <c r="M20" s="340">
        <v>0.5</v>
      </c>
      <c r="N20" s="339">
        <f t="shared" si="0"/>
        <v>1</v>
      </c>
      <c r="O20" s="417">
        <f t="shared" si="1"/>
        <v>1</v>
      </c>
      <c r="P20" s="342">
        <f t="shared" si="2"/>
        <v>1</v>
      </c>
      <c r="Q20" s="326" t="s">
        <v>743</v>
      </c>
      <c r="R20" s="326" t="s">
        <v>726</v>
      </c>
      <c r="S20" s="419" t="s">
        <v>902</v>
      </c>
    </row>
    <row r="21" spans="1:19" ht="99" customHeight="1" thickBot="1" x14ac:dyDescent="0.25">
      <c r="A21" s="368" t="s">
        <v>709</v>
      </c>
      <c r="B21" s="369" t="s">
        <v>45</v>
      </c>
      <c r="C21" s="370" t="s">
        <v>710</v>
      </c>
      <c r="D21" s="371" t="s">
        <v>711</v>
      </c>
      <c r="E21" s="371" t="s">
        <v>235</v>
      </c>
      <c r="F21" s="371" t="s">
        <v>236</v>
      </c>
      <c r="G21" s="372" t="s">
        <v>712</v>
      </c>
      <c r="H21" s="355">
        <v>1</v>
      </c>
      <c r="I21" s="45">
        <v>1</v>
      </c>
      <c r="J21" s="355">
        <v>1</v>
      </c>
      <c r="K21" s="45">
        <v>1</v>
      </c>
      <c r="L21" s="355">
        <v>1</v>
      </c>
      <c r="M21" s="45">
        <v>1</v>
      </c>
      <c r="N21" s="48">
        <f t="shared" si="0"/>
        <v>3</v>
      </c>
      <c r="O21" s="355">
        <f t="shared" si="1"/>
        <v>3</v>
      </c>
      <c r="P21" s="342">
        <f t="shared" si="2"/>
        <v>1</v>
      </c>
      <c r="Q21" s="326" t="s">
        <v>723</v>
      </c>
      <c r="R21" s="326" t="s">
        <v>728</v>
      </c>
      <c r="S21" s="419" t="s">
        <v>881</v>
      </c>
    </row>
    <row r="22" spans="1:19" ht="16.5" x14ac:dyDescent="0.3">
      <c r="P22" s="327">
        <f>AVERAGE(P13:P21)</f>
        <v>1</v>
      </c>
    </row>
    <row r="23" spans="1:19" x14ac:dyDescent="0.2">
      <c r="A23" s="1" t="s">
        <v>716</v>
      </c>
    </row>
  </sheetData>
  <mergeCells count="14">
    <mergeCell ref="Q6:Q8"/>
    <mergeCell ref="R6:R8"/>
    <mergeCell ref="S6:S8"/>
    <mergeCell ref="A6:G6"/>
    <mergeCell ref="H6:I7"/>
    <mergeCell ref="J6:K7"/>
    <mergeCell ref="L6:M7"/>
    <mergeCell ref="A7:G7"/>
    <mergeCell ref="A9:A10"/>
    <mergeCell ref="A12:A18"/>
    <mergeCell ref="A19:A20"/>
    <mergeCell ref="N6:N8"/>
    <mergeCell ref="P6:P8"/>
    <mergeCell ref="O6:O8"/>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zoomScale="90" zoomScaleNormal="90" workbookViewId="0">
      <selection activeCell="V9" sqref="V9"/>
    </sheetView>
  </sheetViews>
  <sheetFormatPr baseColWidth="10" defaultColWidth="11.42578125" defaultRowHeight="15" x14ac:dyDescent="0.25"/>
  <cols>
    <col min="1" max="1" width="30.42578125" customWidth="1"/>
    <col min="3" max="3" width="53.5703125" customWidth="1"/>
    <col min="4" max="4" width="17.42578125" customWidth="1"/>
    <col min="5" max="5" width="40.7109375" customWidth="1"/>
    <col min="6" max="6" width="26" customWidth="1"/>
    <col min="7" max="7" width="22" customWidth="1"/>
    <col min="8" max="8" width="15.85546875" customWidth="1"/>
    <col min="16" max="16" width="11.42578125" customWidth="1"/>
    <col min="17" max="17" width="61.7109375" customWidth="1"/>
    <col min="18" max="18" width="72.42578125" customWidth="1"/>
    <col min="19" max="19" width="72.140625" customWidth="1"/>
  </cols>
  <sheetData>
    <row r="1" spans="1:19" ht="16.5" x14ac:dyDescent="0.3">
      <c r="A1" s="5"/>
      <c r="B1" s="5"/>
    </row>
    <row r="2" spans="1:19" ht="16.5" x14ac:dyDescent="0.3">
      <c r="A2" s="5"/>
      <c r="B2" s="5"/>
    </row>
    <row r="3" spans="1:19" ht="16.5" x14ac:dyDescent="0.3">
      <c r="A3" s="5"/>
      <c r="B3" s="5"/>
    </row>
    <row r="5" spans="1:19" ht="20.25" x14ac:dyDescent="0.25">
      <c r="A5" s="553" t="s">
        <v>144</v>
      </c>
      <c r="B5" s="553"/>
      <c r="C5" s="553"/>
      <c r="D5" s="553"/>
      <c r="E5" s="553"/>
      <c r="F5" s="553"/>
      <c r="G5" s="553"/>
      <c r="H5" s="553"/>
      <c r="I5" s="554" t="s">
        <v>78</v>
      </c>
      <c r="J5" s="554"/>
      <c r="K5" s="554" t="s">
        <v>4</v>
      </c>
      <c r="L5" s="554"/>
      <c r="M5" s="554" t="s">
        <v>5</v>
      </c>
      <c r="N5" s="554"/>
      <c r="O5" s="550" t="s">
        <v>245</v>
      </c>
      <c r="P5" s="550" t="s">
        <v>79</v>
      </c>
      <c r="Q5" s="549" t="s">
        <v>6</v>
      </c>
      <c r="R5" s="549" t="s">
        <v>7</v>
      </c>
      <c r="S5" s="549" t="s">
        <v>8</v>
      </c>
    </row>
    <row r="6" spans="1:19" ht="20.25" x14ac:dyDescent="0.25">
      <c r="A6" s="551" t="s">
        <v>165</v>
      </c>
      <c r="B6" s="551"/>
      <c r="C6" s="551"/>
      <c r="D6" s="551"/>
      <c r="E6" s="551"/>
      <c r="F6" s="551"/>
      <c r="G6" s="551"/>
      <c r="H6" s="551"/>
      <c r="I6" s="554"/>
      <c r="J6" s="554"/>
      <c r="K6" s="554"/>
      <c r="L6" s="554"/>
      <c r="M6" s="554"/>
      <c r="N6" s="554"/>
      <c r="O6" s="550"/>
      <c r="P6" s="550"/>
      <c r="Q6" s="549"/>
      <c r="R6" s="549"/>
      <c r="S6" s="549"/>
    </row>
    <row r="7" spans="1:19" ht="15.75" thickBot="1" x14ac:dyDescent="0.3">
      <c r="A7" s="286" t="s">
        <v>13</v>
      </c>
      <c r="B7" s="552" t="s">
        <v>14</v>
      </c>
      <c r="C7" s="552"/>
      <c r="D7" s="287" t="s">
        <v>15</v>
      </c>
      <c r="E7" s="287" t="s">
        <v>166</v>
      </c>
      <c r="F7" s="287" t="s">
        <v>16</v>
      </c>
      <c r="G7" s="286" t="s">
        <v>17</v>
      </c>
      <c r="H7" s="287" t="s">
        <v>18</v>
      </c>
      <c r="I7" s="284" t="s">
        <v>19</v>
      </c>
      <c r="J7" s="284" t="s">
        <v>20</v>
      </c>
      <c r="K7" s="284" t="s">
        <v>19</v>
      </c>
      <c r="L7" s="284" t="s">
        <v>20</v>
      </c>
      <c r="M7" s="284" t="s">
        <v>19</v>
      </c>
      <c r="N7" s="284" t="s">
        <v>20</v>
      </c>
      <c r="O7" s="550"/>
      <c r="P7" s="550"/>
      <c r="Q7" s="549"/>
      <c r="R7" s="549"/>
      <c r="S7" s="549"/>
    </row>
    <row r="8" spans="1:19" ht="82.5" x14ac:dyDescent="0.25">
      <c r="A8" s="545" t="s">
        <v>167</v>
      </c>
      <c r="B8" s="6" t="s">
        <v>22</v>
      </c>
      <c r="C8" s="288" t="s">
        <v>168</v>
      </c>
      <c r="D8" s="289">
        <v>1</v>
      </c>
      <c r="E8" s="290" t="s">
        <v>169</v>
      </c>
      <c r="F8" s="290" t="s">
        <v>170</v>
      </c>
      <c r="G8" s="290" t="s">
        <v>54</v>
      </c>
      <c r="H8" s="291" t="s">
        <v>171</v>
      </c>
      <c r="I8" s="285"/>
      <c r="J8" s="81"/>
      <c r="K8" s="82">
        <v>1</v>
      </c>
      <c r="L8" s="81">
        <v>1</v>
      </c>
      <c r="M8" s="82"/>
      <c r="N8" s="81"/>
      <c r="O8" s="82">
        <f>J8+L8+N8</f>
        <v>1</v>
      </c>
      <c r="P8" s="425">
        <f>(I8+K8+M8)/O8</f>
        <v>1</v>
      </c>
      <c r="Q8" s="296"/>
      <c r="R8" s="296" t="s">
        <v>773</v>
      </c>
      <c r="S8" s="315" t="s">
        <v>880</v>
      </c>
    </row>
    <row r="9" spans="1:19" ht="132" x14ac:dyDescent="0.25">
      <c r="A9" s="546"/>
      <c r="B9" s="10" t="s">
        <v>109</v>
      </c>
      <c r="C9" s="292" t="s">
        <v>853</v>
      </c>
      <c r="D9" s="293" t="s">
        <v>172</v>
      </c>
      <c r="E9" s="294" t="s">
        <v>854</v>
      </c>
      <c r="F9" s="294" t="s">
        <v>126</v>
      </c>
      <c r="G9" s="294" t="s">
        <v>173</v>
      </c>
      <c r="H9" s="295" t="s">
        <v>174</v>
      </c>
      <c r="I9" s="17">
        <v>1</v>
      </c>
      <c r="J9" s="13">
        <v>1</v>
      </c>
      <c r="K9" s="18">
        <v>1</v>
      </c>
      <c r="L9" s="13">
        <v>1</v>
      </c>
      <c r="M9" s="18">
        <v>1</v>
      </c>
      <c r="N9" s="13">
        <v>1</v>
      </c>
      <c r="O9" s="18">
        <f>J9+L9+N9</f>
        <v>3</v>
      </c>
      <c r="P9" s="425">
        <f t="shared" ref="P9:P30" si="0">(I9+K9+M9)/O9</f>
        <v>1</v>
      </c>
      <c r="Q9" s="296" t="s">
        <v>763</v>
      </c>
      <c r="R9" s="296" t="s">
        <v>855</v>
      </c>
      <c r="S9" s="427" t="s">
        <v>903</v>
      </c>
    </row>
    <row r="10" spans="1:19" ht="132" x14ac:dyDescent="0.25">
      <c r="A10" s="546"/>
      <c r="B10" s="10" t="s">
        <v>114</v>
      </c>
      <c r="C10" s="296" t="s">
        <v>175</v>
      </c>
      <c r="D10" s="293">
        <v>1</v>
      </c>
      <c r="E10" s="294" t="s">
        <v>176</v>
      </c>
      <c r="F10" s="294" t="s">
        <v>177</v>
      </c>
      <c r="G10" s="294" t="s">
        <v>178</v>
      </c>
      <c r="H10" s="295" t="s">
        <v>174</v>
      </c>
      <c r="I10" s="7">
        <v>0.33</v>
      </c>
      <c r="J10" s="8">
        <v>0.33</v>
      </c>
      <c r="K10" s="9">
        <v>0.33</v>
      </c>
      <c r="L10" s="8">
        <v>0.33</v>
      </c>
      <c r="M10" s="9">
        <v>0.33</v>
      </c>
      <c r="N10" s="8">
        <v>0.33400000000000002</v>
      </c>
      <c r="O10" s="82">
        <f t="shared" ref="O10:O30" si="1">J10+L10+N10</f>
        <v>0.99399999999999999</v>
      </c>
      <c r="P10" s="425">
        <f t="shared" si="0"/>
        <v>0.99597585513078468</v>
      </c>
      <c r="Q10" s="296" t="s">
        <v>941</v>
      </c>
      <c r="R10" s="296" t="s">
        <v>942</v>
      </c>
      <c r="S10" s="428" t="s">
        <v>943</v>
      </c>
    </row>
    <row r="11" spans="1:19" ht="82.5" x14ac:dyDescent="0.25">
      <c r="A11" s="546"/>
      <c r="B11" s="10" t="s">
        <v>118</v>
      </c>
      <c r="C11" s="297" t="s">
        <v>179</v>
      </c>
      <c r="D11" s="293" t="s">
        <v>180</v>
      </c>
      <c r="E11" s="294" t="s">
        <v>181</v>
      </c>
      <c r="F11" s="294"/>
      <c r="G11" s="294" t="s">
        <v>182</v>
      </c>
      <c r="H11" s="295" t="s">
        <v>183</v>
      </c>
      <c r="I11" s="7"/>
      <c r="J11" s="8"/>
      <c r="K11" s="18">
        <v>1</v>
      </c>
      <c r="L11" s="13">
        <v>1</v>
      </c>
      <c r="M11" s="18">
        <v>1</v>
      </c>
      <c r="N11" s="13">
        <v>1</v>
      </c>
      <c r="O11" s="18">
        <f t="shared" si="1"/>
        <v>2</v>
      </c>
      <c r="P11" s="425">
        <f t="shared" si="0"/>
        <v>1</v>
      </c>
      <c r="Q11" s="296"/>
      <c r="R11" s="296" t="s">
        <v>856</v>
      </c>
      <c r="S11" s="427" t="s">
        <v>939</v>
      </c>
    </row>
    <row r="12" spans="1:19" ht="49.5" x14ac:dyDescent="0.25">
      <c r="A12" s="546"/>
      <c r="B12" s="10" t="s">
        <v>123</v>
      </c>
      <c r="C12" s="297" t="s">
        <v>857</v>
      </c>
      <c r="D12" s="293" t="s">
        <v>172</v>
      </c>
      <c r="E12" s="294" t="s">
        <v>184</v>
      </c>
      <c r="F12" s="294" t="s">
        <v>177</v>
      </c>
      <c r="G12" s="294" t="s">
        <v>178</v>
      </c>
      <c r="H12" s="295" t="s">
        <v>174</v>
      </c>
      <c r="I12" s="17">
        <v>1</v>
      </c>
      <c r="J12" s="13">
        <v>1</v>
      </c>
      <c r="K12" s="18">
        <v>1</v>
      </c>
      <c r="L12" s="13">
        <v>1</v>
      </c>
      <c r="M12" s="18">
        <v>1</v>
      </c>
      <c r="N12" s="13">
        <v>1</v>
      </c>
      <c r="O12" s="83">
        <f>J12+L12+N12</f>
        <v>3</v>
      </c>
      <c r="P12" s="425">
        <f t="shared" si="0"/>
        <v>1</v>
      </c>
      <c r="Q12" s="296" t="s">
        <v>764</v>
      </c>
      <c r="R12" s="296" t="s">
        <v>858</v>
      </c>
      <c r="S12" s="428" t="s">
        <v>911</v>
      </c>
    </row>
    <row r="13" spans="1:19" ht="99" x14ac:dyDescent="0.25">
      <c r="A13" s="546"/>
      <c r="B13" s="10" t="s">
        <v>185</v>
      </c>
      <c r="C13" s="297" t="s">
        <v>859</v>
      </c>
      <c r="D13" s="293" t="s">
        <v>186</v>
      </c>
      <c r="E13" s="298" t="s">
        <v>187</v>
      </c>
      <c r="F13" s="294" t="s">
        <v>126</v>
      </c>
      <c r="G13" s="294" t="s">
        <v>173</v>
      </c>
      <c r="H13" s="295" t="s">
        <v>171</v>
      </c>
      <c r="I13" s="17"/>
      <c r="J13" s="13"/>
      <c r="K13" s="15">
        <v>1</v>
      </c>
      <c r="L13" s="13">
        <v>1</v>
      </c>
      <c r="M13" s="18"/>
      <c r="N13" s="13"/>
      <c r="O13" s="83">
        <f t="shared" si="1"/>
        <v>1</v>
      </c>
      <c r="P13" s="425">
        <f t="shared" si="0"/>
        <v>1</v>
      </c>
      <c r="Q13" s="296"/>
      <c r="R13" s="296" t="s">
        <v>860</v>
      </c>
      <c r="S13" s="429" t="s">
        <v>880</v>
      </c>
    </row>
    <row r="14" spans="1:19" ht="148.5" x14ac:dyDescent="0.25">
      <c r="A14" s="546"/>
      <c r="B14" s="10" t="s">
        <v>188</v>
      </c>
      <c r="C14" s="296" t="s">
        <v>189</v>
      </c>
      <c r="D14" s="293" t="s">
        <v>190</v>
      </c>
      <c r="E14" s="294" t="s">
        <v>191</v>
      </c>
      <c r="F14" s="294" t="s">
        <v>192</v>
      </c>
      <c r="G14" s="283" t="s">
        <v>193</v>
      </c>
      <c r="H14" s="295" t="s">
        <v>174</v>
      </c>
      <c r="I14" s="17">
        <v>1</v>
      </c>
      <c r="J14" s="13">
        <v>1</v>
      </c>
      <c r="K14" s="17">
        <v>1</v>
      </c>
      <c r="L14" s="13">
        <v>1</v>
      </c>
      <c r="M14" s="17">
        <v>1</v>
      </c>
      <c r="N14" s="13">
        <v>1</v>
      </c>
      <c r="O14" s="83">
        <f t="shared" si="1"/>
        <v>3</v>
      </c>
      <c r="P14" s="425">
        <f t="shared" si="0"/>
        <v>1</v>
      </c>
      <c r="Q14" s="296" t="s">
        <v>765</v>
      </c>
      <c r="R14" s="296" t="s">
        <v>774</v>
      </c>
      <c r="S14" s="408" t="s">
        <v>912</v>
      </c>
    </row>
    <row r="15" spans="1:19" ht="66" x14ac:dyDescent="0.25">
      <c r="A15" s="546"/>
      <c r="B15" s="10" t="s">
        <v>194</v>
      </c>
      <c r="C15" s="297" t="s">
        <v>195</v>
      </c>
      <c r="D15" s="293">
        <v>1</v>
      </c>
      <c r="E15" s="298" t="s">
        <v>196</v>
      </c>
      <c r="F15" s="294" t="s">
        <v>126</v>
      </c>
      <c r="G15" s="283" t="s">
        <v>197</v>
      </c>
      <c r="H15" s="295" t="s">
        <v>183</v>
      </c>
      <c r="I15" s="17"/>
      <c r="J15" s="13"/>
      <c r="K15" s="14">
        <v>0.5</v>
      </c>
      <c r="L15" s="8">
        <v>0.5</v>
      </c>
      <c r="M15" s="9">
        <v>0.5</v>
      </c>
      <c r="N15" s="8">
        <v>0.5</v>
      </c>
      <c r="O15" s="82">
        <f t="shared" si="1"/>
        <v>1</v>
      </c>
      <c r="P15" s="425">
        <f t="shared" si="0"/>
        <v>1</v>
      </c>
      <c r="Q15" s="317"/>
      <c r="R15" s="296" t="s">
        <v>873</v>
      </c>
      <c r="S15" s="427" t="s">
        <v>904</v>
      </c>
    </row>
    <row r="16" spans="1:19" ht="115.5" x14ac:dyDescent="0.25">
      <c r="A16" s="546"/>
      <c r="B16" s="10" t="s">
        <v>198</v>
      </c>
      <c r="C16" s="297" t="s">
        <v>861</v>
      </c>
      <c r="D16" s="293" t="s">
        <v>172</v>
      </c>
      <c r="E16" s="294" t="s">
        <v>862</v>
      </c>
      <c r="F16" s="294" t="s">
        <v>126</v>
      </c>
      <c r="G16" s="294" t="s">
        <v>173</v>
      </c>
      <c r="H16" s="295" t="s">
        <v>174</v>
      </c>
      <c r="I16" s="17">
        <v>1</v>
      </c>
      <c r="J16" s="13">
        <v>1</v>
      </c>
      <c r="K16" s="18">
        <v>1</v>
      </c>
      <c r="L16" s="13">
        <v>1</v>
      </c>
      <c r="M16" s="18">
        <v>1</v>
      </c>
      <c r="N16" s="13">
        <v>1</v>
      </c>
      <c r="O16" s="83">
        <f t="shared" si="1"/>
        <v>3</v>
      </c>
      <c r="P16" s="425">
        <f t="shared" si="0"/>
        <v>1</v>
      </c>
      <c r="Q16" s="296" t="s">
        <v>766</v>
      </c>
      <c r="R16" s="296" t="s">
        <v>863</v>
      </c>
      <c r="S16" s="427" t="s">
        <v>940</v>
      </c>
    </row>
    <row r="17" spans="1:19" ht="82.5" x14ac:dyDescent="0.25">
      <c r="A17" s="546"/>
      <c r="B17" s="10" t="s">
        <v>199</v>
      </c>
      <c r="C17" s="297" t="s">
        <v>200</v>
      </c>
      <c r="D17" s="299" t="s">
        <v>201</v>
      </c>
      <c r="E17" s="298" t="s">
        <v>202</v>
      </c>
      <c r="F17" s="294"/>
      <c r="G17" s="294" t="s">
        <v>173</v>
      </c>
      <c r="H17" s="295" t="s">
        <v>203</v>
      </c>
      <c r="I17" s="17"/>
      <c r="J17" s="13"/>
      <c r="K17" s="15"/>
      <c r="L17" s="8"/>
      <c r="M17" s="18">
        <v>1</v>
      </c>
      <c r="N17" s="13">
        <v>1</v>
      </c>
      <c r="O17" s="83">
        <v>1</v>
      </c>
      <c r="P17" s="425">
        <f t="shared" si="0"/>
        <v>1</v>
      </c>
      <c r="Q17" s="296"/>
      <c r="R17" s="296"/>
      <c r="S17" s="427" t="s">
        <v>913</v>
      </c>
    </row>
    <row r="18" spans="1:19" ht="49.5" x14ac:dyDescent="0.25">
      <c r="A18" s="546"/>
      <c r="B18" s="10" t="s">
        <v>204</v>
      </c>
      <c r="C18" s="297" t="s">
        <v>205</v>
      </c>
      <c r="D18" s="299" t="s">
        <v>201</v>
      </c>
      <c r="E18" s="298" t="s">
        <v>206</v>
      </c>
      <c r="F18" s="298" t="s">
        <v>126</v>
      </c>
      <c r="G18" s="298" t="s">
        <v>207</v>
      </c>
      <c r="H18" s="295" t="s">
        <v>171</v>
      </c>
      <c r="I18" s="20"/>
      <c r="J18" s="21"/>
      <c r="K18" s="22">
        <v>1</v>
      </c>
      <c r="L18" s="13">
        <v>1</v>
      </c>
      <c r="M18" s="23"/>
      <c r="N18" s="21"/>
      <c r="O18" s="83">
        <f t="shared" si="1"/>
        <v>1</v>
      </c>
      <c r="P18" s="425">
        <f t="shared" si="0"/>
        <v>1</v>
      </c>
      <c r="Q18" s="296"/>
      <c r="R18" s="296" t="s">
        <v>775</v>
      </c>
      <c r="S18" s="315" t="s">
        <v>880</v>
      </c>
    </row>
    <row r="19" spans="1:19" ht="66.75" customHeight="1" thickBot="1" x14ac:dyDescent="0.3">
      <c r="A19" s="547"/>
      <c r="B19" s="24" t="s">
        <v>208</v>
      </c>
      <c r="C19" s="300" t="s">
        <v>209</v>
      </c>
      <c r="D19" s="301" t="s">
        <v>172</v>
      </c>
      <c r="E19" s="302" t="s">
        <v>210</v>
      </c>
      <c r="F19" s="302" t="s">
        <v>112</v>
      </c>
      <c r="G19" s="318" t="s">
        <v>211</v>
      </c>
      <c r="H19" s="303" t="s">
        <v>152</v>
      </c>
      <c r="I19" s="20">
        <v>1</v>
      </c>
      <c r="J19" s="13">
        <v>1</v>
      </c>
      <c r="K19" s="18">
        <v>1</v>
      </c>
      <c r="L19" s="13">
        <v>1</v>
      </c>
      <c r="M19" s="18">
        <v>1</v>
      </c>
      <c r="N19" s="13">
        <v>1</v>
      </c>
      <c r="O19" s="83">
        <f t="shared" si="1"/>
        <v>3</v>
      </c>
      <c r="P19" s="425">
        <f t="shared" si="0"/>
        <v>1</v>
      </c>
      <c r="Q19" s="296" t="s">
        <v>767</v>
      </c>
      <c r="R19" s="296" t="s">
        <v>864</v>
      </c>
      <c r="S19" s="427" t="s">
        <v>905</v>
      </c>
    </row>
    <row r="20" spans="1:19" ht="132" x14ac:dyDescent="0.25">
      <c r="A20" s="546" t="s">
        <v>212</v>
      </c>
      <c r="B20" s="25" t="s">
        <v>28</v>
      </c>
      <c r="C20" s="297" t="s">
        <v>213</v>
      </c>
      <c r="D20" s="298" t="s">
        <v>865</v>
      </c>
      <c r="E20" s="294" t="s">
        <v>191</v>
      </c>
      <c r="F20" s="304" t="s">
        <v>116</v>
      </c>
      <c r="G20" s="316" t="s">
        <v>121</v>
      </c>
      <c r="H20" s="305" t="s">
        <v>152</v>
      </c>
      <c r="I20" s="17">
        <v>1</v>
      </c>
      <c r="J20" s="13">
        <v>1</v>
      </c>
      <c r="K20" s="18">
        <v>1</v>
      </c>
      <c r="L20" s="13">
        <v>1</v>
      </c>
      <c r="M20" s="18">
        <v>1</v>
      </c>
      <c r="N20" s="13">
        <v>1</v>
      </c>
      <c r="O20" s="83">
        <f t="shared" si="1"/>
        <v>3</v>
      </c>
      <c r="P20" s="425">
        <f t="shared" si="0"/>
        <v>1</v>
      </c>
      <c r="Q20" s="296" t="s">
        <v>768</v>
      </c>
      <c r="R20" s="296" t="s">
        <v>866</v>
      </c>
      <c r="S20" s="427" t="s">
        <v>885</v>
      </c>
    </row>
    <row r="21" spans="1:19" ht="82.5" x14ac:dyDescent="0.25">
      <c r="A21" s="546"/>
      <c r="B21" s="25" t="s">
        <v>130</v>
      </c>
      <c r="C21" s="306" t="s">
        <v>867</v>
      </c>
      <c r="D21" s="307" t="s">
        <v>214</v>
      </c>
      <c r="E21" s="283" t="s">
        <v>215</v>
      </c>
      <c r="F21" s="283" t="s">
        <v>126</v>
      </c>
      <c r="G21" s="294" t="s">
        <v>173</v>
      </c>
      <c r="H21" s="295" t="s">
        <v>183</v>
      </c>
      <c r="I21" s="17"/>
      <c r="J21" s="13"/>
      <c r="K21" s="18">
        <v>1</v>
      </c>
      <c r="L21" s="13">
        <v>1</v>
      </c>
      <c r="M21" s="18">
        <v>1</v>
      </c>
      <c r="N21" s="13">
        <v>1</v>
      </c>
      <c r="O21" s="83">
        <f>J21+L21+N21</f>
        <v>2</v>
      </c>
      <c r="P21" s="425">
        <f t="shared" si="0"/>
        <v>1</v>
      </c>
      <c r="Q21" s="296"/>
      <c r="R21" s="296" t="s">
        <v>779</v>
      </c>
      <c r="S21" s="427" t="s">
        <v>906</v>
      </c>
    </row>
    <row r="22" spans="1:19" ht="99" x14ac:dyDescent="0.25">
      <c r="A22" s="546"/>
      <c r="B22" s="25" t="s">
        <v>154</v>
      </c>
      <c r="C22" s="306" t="s">
        <v>216</v>
      </c>
      <c r="D22" s="293" t="s">
        <v>217</v>
      </c>
      <c r="E22" s="294" t="s">
        <v>191</v>
      </c>
      <c r="F22" s="283" t="s">
        <v>126</v>
      </c>
      <c r="G22" s="283" t="s">
        <v>193</v>
      </c>
      <c r="H22" s="295" t="s">
        <v>174</v>
      </c>
      <c r="I22" s="17">
        <v>1</v>
      </c>
      <c r="J22" s="13">
        <v>1</v>
      </c>
      <c r="K22" s="18">
        <v>1</v>
      </c>
      <c r="L22" s="13">
        <v>1</v>
      </c>
      <c r="M22" s="383">
        <v>1</v>
      </c>
      <c r="N22" s="13">
        <v>1</v>
      </c>
      <c r="O22" s="83">
        <f t="shared" si="1"/>
        <v>3</v>
      </c>
      <c r="P22" s="425">
        <f t="shared" si="0"/>
        <v>1</v>
      </c>
      <c r="Q22" s="296" t="s">
        <v>888</v>
      </c>
      <c r="R22" s="296" t="s">
        <v>776</v>
      </c>
      <c r="S22" s="338" t="s">
        <v>938</v>
      </c>
    </row>
    <row r="23" spans="1:19" ht="83.25" thickBot="1" x14ac:dyDescent="0.3">
      <c r="A23" s="548"/>
      <c r="B23" s="28" t="s">
        <v>218</v>
      </c>
      <c r="C23" s="308" t="s">
        <v>868</v>
      </c>
      <c r="D23" s="309" t="s">
        <v>869</v>
      </c>
      <c r="E23" s="310" t="s">
        <v>191</v>
      </c>
      <c r="F23" s="311" t="s">
        <v>126</v>
      </c>
      <c r="G23" s="310" t="s">
        <v>173</v>
      </c>
      <c r="H23" s="312" t="s">
        <v>174</v>
      </c>
      <c r="I23" s="17">
        <v>1</v>
      </c>
      <c r="J23" s="13">
        <v>1</v>
      </c>
      <c r="K23" s="18">
        <v>1</v>
      </c>
      <c r="L23" s="13">
        <v>1</v>
      </c>
      <c r="M23" s="383">
        <v>1</v>
      </c>
      <c r="N23" s="13">
        <v>1</v>
      </c>
      <c r="O23" s="83">
        <f>J23+L23+N23</f>
        <v>3</v>
      </c>
      <c r="P23" s="425">
        <f t="shared" si="0"/>
        <v>1</v>
      </c>
      <c r="Q23" s="296" t="s">
        <v>769</v>
      </c>
      <c r="R23" s="296" t="s">
        <v>780</v>
      </c>
      <c r="S23" s="427" t="s">
        <v>916</v>
      </c>
    </row>
    <row r="24" spans="1:19" ht="82.5" x14ac:dyDescent="0.25">
      <c r="A24" s="545" t="s">
        <v>219</v>
      </c>
      <c r="B24" s="29" t="s">
        <v>34</v>
      </c>
      <c r="C24" s="313" t="s">
        <v>220</v>
      </c>
      <c r="D24" s="314" t="s">
        <v>221</v>
      </c>
      <c r="E24" s="314" t="s">
        <v>222</v>
      </c>
      <c r="F24" s="314" t="s">
        <v>126</v>
      </c>
      <c r="G24" s="314" t="s">
        <v>173</v>
      </c>
      <c r="H24" s="291" t="s">
        <v>183</v>
      </c>
      <c r="I24" s="30"/>
      <c r="J24" s="31"/>
      <c r="K24" s="32">
        <v>1</v>
      </c>
      <c r="L24" s="13">
        <v>1</v>
      </c>
      <c r="M24" s="32">
        <v>1</v>
      </c>
      <c r="N24" s="13">
        <v>1</v>
      </c>
      <c r="O24" s="83">
        <f t="shared" si="1"/>
        <v>2</v>
      </c>
      <c r="P24" s="425">
        <f t="shared" si="0"/>
        <v>1</v>
      </c>
      <c r="Q24" s="296"/>
      <c r="R24" s="296" t="s">
        <v>781</v>
      </c>
      <c r="S24" s="427" t="s">
        <v>907</v>
      </c>
    </row>
    <row r="25" spans="1:19" ht="115.5" x14ac:dyDescent="0.25">
      <c r="A25" s="546"/>
      <c r="B25" s="25" t="s">
        <v>157</v>
      </c>
      <c r="C25" s="315" t="s">
        <v>223</v>
      </c>
      <c r="D25" s="316" t="s">
        <v>224</v>
      </c>
      <c r="E25" s="283" t="s">
        <v>225</v>
      </c>
      <c r="F25" s="283" t="s">
        <v>126</v>
      </c>
      <c r="G25" s="283" t="s">
        <v>207</v>
      </c>
      <c r="H25" s="295" t="s">
        <v>174</v>
      </c>
      <c r="I25" s="34">
        <v>3</v>
      </c>
      <c r="J25" s="35">
        <v>5</v>
      </c>
      <c r="K25" s="36">
        <v>11</v>
      </c>
      <c r="L25" s="35">
        <v>5</v>
      </c>
      <c r="M25" s="36">
        <v>2</v>
      </c>
      <c r="N25" s="35">
        <v>6</v>
      </c>
      <c r="O25" s="83">
        <f t="shared" si="1"/>
        <v>16</v>
      </c>
      <c r="P25" s="425">
        <f t="shared" si="0"/>
        <v>1</v>
      </c>
      <c r="Q25" s="296" t="s">
        <v>770</v>
      </c>
      <c r="R25" s="296" t="s">
        <v>870</v>
      </c>
      <c r="S25" s="427" t="s">
        <v>908</v>
      </c>
    </row>
    <row r="26" spans="1:19" ht="82.5" x14ac:dyDescent="0.25">
      <c r="A26" s="546"/>
      <c r="B26" s="25" t="s">
        <v>139</v>
      </c>
      <c r="C26" s="315" t="s">
        <v>226</v>
      </c>
      <c r="D26" s="307">
        <v>1</v>
      </c>
      <c r="E26" s="283" t="s">
        <v>227</v>
      </c>
      <c r="F26" s="283" t="s">
        <v>126</v>
      </c>
      <c r="G26" s="283" t="s">
        <v>207</v>
      </c>
      <c r="H26" s="295" t="s">
        <v>228</v>
      </c>
      <c r="I26" s="7"/>
      <c r="J26" s="8"/>
      <c r="K26" s="9">
        <v>0.5</v>
      </c>
      <c r="L26" s="8">
        <v>0.5</v>
      </c>
      <c r="M26" s="9">
        <v>0.5</v>
      </c>
      <c r="N26" s="8">
        <v>0.5</v>
      </c>
      <c r="O26" s="82">
        <f t="shared" si="1"/>
        <v>1</v>
      </c>
      <c r="P26" s="425">
        <f t="shared" si="0"/>
        <v>1</v>
      </c>
      <c r="Q26" s="296"/>
      <c r="R26" s="296" t="s">
        <v>777</v>
      </c>
      <c r="S26" s="427" t="s">
        <v>909</v>
      </c>
    </row>
    <row r="27" spans="1:19" ht="99" x14ac:dyDescent="0.25">
      <c r="A27" s="546"/>
      <c r="B27" s="25" t="s">
        <v>229</v>
      </c>
      <c r="C27" s="317" t="s">
        <v>230</v>
      </c>
      <c r="D27" s="307">
        <v>1</v>
      </c>
      <c r="E27" s="283" t="s">
        <v>231</v>
      </c>
      <c r="F27" s="283" t="s">
        <v>126</v>
      </c>
      <c r="G27" s="283" t="s">
        <v>107</v>
      </c>
      <c r="H27" s="295" t="s">
        <v>174</v>
      </c>
      <c r="I27" s="422">
        <v>0.33</v>
      </c>
      <c r="J27" s="421">
        <v>0.33</v>
      </c>
      <c r="K27" s="420">
        <v>0.33</v>
      </c>
      <c r="L27" s="421">
        <v>0.33</v>
      </c>
      <c r="M27" s="423">
        <v>0.34</v>
      </c>
      <c r="N27" s="421">
        <v>0.34</v>
      </c>
      <c r="O27" s="424">
        <f t="shared" si="1"/>
        <v>1</v>
      </c>
      <c r="P27" s="426">
        <f t="shared" si="0"/>
        <v>1</v>
      </c>
      <c r="Q27" s="296" t="s">
        <v>790</v>
      </c>
      <c r="R27" s="296" t="s">
        <v>778</v>
      </c>
      <c r="S27" s="408" t="s">
        <v>910</v>
      </c>
    </row>
    <row r="28" spans="1:19" ht="82.5" x14ac:dyDescent="0.25">
      <c r="A28" s="546"/>
      <c r="B28" s="25" t="s">
        <v>232</v>
      </c>
      <c r="C28" s="315" t="s">
        <v>871</v>
      </c>
      <c r="D28" s="316" t="s">
        <v>872</v>
      </c>
      <c r="E28" s="283" t="s">
        <v>233</v>
      </c>
      <c r="F28" s="283" t="s">
        <v>126</v>
      </c>
      <c r="G28" s="283" t="s">
        <v>193</v>
      </c>
      <c r="H28" s="295" t="s">
        <v>203</v>
      </c>
      <c r="I28" s="17"/>
      <c r="J28" s="13"/>
      <c r="K28" s="18"/>
      <c r="L28" s="13"/>
      <c r="M28" s="18">
        <v>1</v>
      </c>
      <c r="N28" s="13">
        <v>1</v>
      </c>
      <c r="O28" s="83">
        <f t="shared" si="1"/>
        <v>1</v>
      </c>
      <c r="P28" s="425">
        <f t="shared" si="0"/>
        <v>1</v>
      </c>
      <c r="Q28" s="296"/>
      <c r="R28" s="296"/>
      <c r="S28" s="427" t="s">
        <v>915</v>
      </c>
    </row>
    <row r="29" spans="1:19" ht="148.5" x14ac:dyDescent="0.25">
      <c r="A29" s="546"/>
      <c r="B29" s="25" t="s">
        <v>234</v>
      </c>
      <c r="C29" s="55" t="s">
        <v>238</v>
      </c>
      <c r="D29" s="298" t="s">
        <v>239</v>
      </c>
      <c r="E29" s="294" t="s">
        <v>240</v>
      </c>
      <c r="F29" s="304" t="s">
        <v>112</v>
      </c>
      <c r="G29" s="316" t="s">
        <v>113</v>
      </c>
      <c r="H29" s="305" t="s">
        <v>152</v>
      </c>
      <c r="I29" s="39">
        <v>1</v>
      </c>
      <c r="J29" s="13">
        <v>1</v>
      </c>
      <c r="K29" s="18">
        <v>1</v>
      </c>
      <c r="L29" s="13">
        <v>1</v>
      </c>
      <c r="M29" s="18">
        <v>1</v>
      </c>
      <c r="N29" s="13">
        <v>1</v>
      </c>
      <c r="O29" s="83">
        <f t="shared" si="1"/>
        <v>3</v>
      </c>
      <c r="P29" s="425">
        <f t="shared" si="0"/>
        <v>1</v>
      </c>
      <c r="Q29" s="296" t="s">
        <v>771</v>
      </c>
      <c r="R29" s="296" t="s">
        <v>874</v>
      </c>
      <c r="S29" s="427" t="s">
        <v>914</v>
      </c>
    </row>
    <row r="30" spans="1:19" ht="116.25" thickBot="1" x14ac:dyDescent="0.3">
      <c r="A30" s="547"/>
      <c r="B30" s="40" t="s">
        <v>237</v>
      </c>
      <c r="C30" s="300" t="s">
        <v>241</v>
      </c>
      <c r="D30" s="300" t="s">
        <v>242</v>
      </c>
      <c r="E30" s="302" t="s">
        <v>191</v>
      </c>
      <c r="F30" s="302" t="s">
        <v>192</v>
      </c>
      <c r="G30" s="318" t="s">
        <v>243</v>
      </c>
      <c r="H30" s="303" t="s">
        <v>171</v>
      </c>
      <c r="I30" s="373"/>
      <c r="J30" s="13"/>
      <c r="K30" s="18">
        <v>1</v>
      </c>
      <c r="L30" s="13">
        <v>1</v>
      </c>
      <c r="M30" s="18"/>
      <c r="N30" s="13"/>
      <c r="O30" s="83">
        <f t="shared" si="1"/>
        <v>1</v>
      </c>
      <c r="P30" s="425">
        <f t="shared" si="0"/>
        <v>1</v>
      </c>
      <c r="Q30" s="296" t="s">
        <v>772</v>
      </c>
      <c r="R30" s="296" t="s">
        <v>730</v>
      </c>
      <c r="S30" s="427" t="s">
        <v>880</v>
      </c>
    </row>
    <row r="31" spans="1:19" ht="17.25" thickBot="1" x14ac:dyDescent="0.35">
      <c r="P31" s="327">
        <f>AVERAGE(P8:P30)</f>
        <v>0.99982503717959925</v>
      </c>
      <c r="Q31" s="323"/>
    </row>
    <row r="32" spans="1:19" x14ac:dyDescent="0.25">
      <c r="A32" t="s">
        <v>692</v>
      </c>
    </row>
  </sheetData>
  <autoFilter ref="A7:S32">
    <filterColumn colId="1" showButton="0"/>
  </autoFilter>
  <mergeCells count="14">
    <mergeCell ref="R5:R7"/>
    <mergeCell ref="S5:S7"/>
    <mergeCell ref="A6:H6"/>
    <mergeCell ref="B7:C7"/>
    <mergeCell ref="A5:H5"/>
    <mergeCell ref="I5:J6"/>
    <mergeCell ref="K5:L6"/>
    <mergeCell ref="M5:N6"/>
    <mergeCell ref="P5:P7"/>
    <mergeCell ref="A8:A19"/>
    <mergeCell ref="A20:A23"/>
    <mergeCell ref="A24:A30"/>
    <mergeCell ref="Q5:Q7"/>
    <mergeCell ref="O5:O7"/>
  </mergeCells>
  <hyperlinks>
    <hyperlink ref="S22" r:id="rId1" display="https://www.uaeos.gov.co/"/>
  </hyperlinks>
  <pageMargins left="0.7" right="0.7" top="0.75" bottom="0.75" header="0.3" footer="0.3"/>
  <pageSetup orientation="portrait" horizontalDpi="4294967295" verticalDpi="4294967295"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
  <sheetViews>
    <sheetView tabSelected="1" topLeftCell="H1" zoomScale="80" zoomScaleNormal="80" workbookViewId="0">
      <selection activeCell="T13" sqref="T13"/>
    </sheetView>
  </sheetViews>
  <sheetFormatPr baseColWidth="10" defaultColWidth="11.42578125" defaultRowHeight="74.25" customHeight="1" x14ac:dyDescent="0.25"/>
  <cols>
    <col min="1" max="1" width="29.7109375" customWidth="1"/>
    <col min="2" max="2" width="7.28515625" customWidth="1"/>
    <col min="3" max="3" width="47.28515625" customWidth="1"/>
    <col min="4" max="4" width="10.28515625" customWidth="1"/>
    <col min="5" max="5" width="38.5703125" customWidth="1"/>
    <col min="6" max="6" width="20.7109375" customWidth="1"/>
    <col min="7" max="7" width="17.42578125" customWidth="1"/>
    <col min="8" max="8" width="10.28515625" customWidth="1"/>
    <col min="9" max="9" width="9.85546875" customWidth="1"/>
    <col min="10" max="10" width="10.28515625" customWidth="1"/>
    <col min="11" max="11" width="9.85546875" customWidth="1"/>
    <col min="12" max="12" width="10.28515625" customWidth="1"/>
    <col min="13" max="13" width="9.85546875" customWidth="1"/>
    <col min="14" max="14" width="10.42578125" customWidth="1"/>
    <col min="15" max="15" width="17.7109375" customWidth="1"/>
    <col min="16" max="16" width="14.140625" customWidth="1"/>
    <col min="17" max="17" width="60.28515625" customWidth="1"/>
    <col min="18" max="18" width="83.7109375" customWidth="1"/>
    <col min="19" max="19" width="60.5703125" customWidth="1"/>
  </cols>
  <sheetData>
    <row r="1" spans="1:19" ht="74.25" customHeight="1" thickBot="1" x14ac:dyDescent="0.3">
      <c r="A1" s="456"/>
      <c r="B1" s="456"/>
      <c r="C1" s="456"/>
      <c r="D1" s="456"/>
      <c r="E1" s="456"/>
      <c r="F1" s="456"/>
      <c r="G1" s="456"/>
      <c r="H1" s="456"/>
      <c r="I1" s="456"/>
      <c r="J1" s="456"/>
      <c r="K1" s="456"/>
      <c r="L1" s="456"/>
      <c r="M1" s="456"/>
      <c r="N1" s="456"/>
      <c r="O1" s="456"/>
      <c r="P1" s="456"/>
      <c r="Q1" s="456"/>
      <c r="R1" s="456"/>
      <c r="S1" s="456"/>
    </row>
    <row r="2" spans="1:19" ht="24" customHeight="1" thickBot="1" x14ac:dyDescent="0.3">
      <c r="A2" s="378" t="s">
        <v>244</v>
      </c>
      <c r="B2" s="379"/>
      <c r="C2" s="379"/>
      <c r="D2" s="379"/>
      <c r="E2" s="379"/>
      <c r="F2" s="376"/>
      <c r="G2" s="376"/>
      <c r="H2" s="410" t="s">
        <v>78</v>
      </c>
      <c r="I2" s="410"/>
      <c r="J2" s="410" t="s">
        <v>4</v>
      </c>
      <c r="K2" s="410"/>
      <c r="L2" s="410" t="s">
        <v>5</v>
      </c>
      <c r="M2" s="410"/>
      <c r="N2" s="550" t="s">
        <v>245</v>
      </c>
      <c r="O2" s="550" t="s">
        <v>79</v>
      </c>
      <c r="P2" s="550" t="s">
        <v>936</v>
      </c>
      <c r="Q2" s="555" t="s">
        <v>6</v>
      </c>
      <c r="R2" s="555" t="s">
        <v>246</v>
      </c>
      <c r="S2" s="555" t="s">
        <v>247</v>
      </c>
    </row>
    <row r="3" spans="1:19" ht="32.25" customHeight="1" x14ac:dyDescent="0.25">
      <c r="A3" s="268"/>
      <c r="B3" s="377" t="s">
        <v>14</v>
      </c>
      <c r="C3" s="377"/>
      <c r="D3" s="76" t="s">
        <v>15</v>
      </c>
      <c r="E3" s="76" t="s">
        <v>166</v>
      </c>
      <c r="F3" s="374" t="s">
        <v>17</v>
      </c>
      <c r="G3" s="77" t="s">
        <v>18</v>
      </c>
      <c r="H3" s="410" t="s">
        <v>19</v>
      </c>
      <c r="I3" s="410" t="s">
        <v>20</v>
      </c>
      <c r="J3" s="410" t="s">
        <v>19</v>
      </c>
      <c r="K3" s="410" t="s">
        <v>20</v>
      </c>
      <c r="L3" s="410" t="s">
        <v>19</v>
      </c>
      <c r="M3" s="410" t="s">
        <v>20</v>
      </c>
      <c r="N3" s="550"/>
      <c r="O3" s="550"/>
      <c r="P3" s="550"/>
      <c r="Q3" s="555"/>
      <c r="R3" s="555"/>
      <c r="S3" s="555"/>
    </row>
    <row r="4" spans="1:19" ht="45.75" customHeight="1" x14ac:dyDescent="0.25">
      <c r="A4" s="269" t="s">
        <v>248</v>
      </c>
      <c r="B4" s="409" t="s">
        <v>22</v>
      </c>
      <c r="C4" s="270" t="s">
        <v>249</v>
      </c>
      <c r="D4" s="78">
        <v>1</v>
      </c>
      <c r="E4" s="79" t="s">
        <v>250</v>
      </c>
      <c r="F4" s="12" t="s">
        <v>251</v>
      </c>
      <c r="G4" s="80" t="s">
        <v>252</v>
      </c>
      <c r="H4" s="9"/>
      <c r="I4" s="8"/>
      <c r="J4" s="18">
        <v>1</v>
      </c>
      <c r="K4" s="13">
        <v>1</v>
      </c>
      <c r="L4" s="9"/>
      <c r="M4" s="8"/>
      <c r="N4" s="18">
        <f>I4+K4+M4</f>
        <v>1</v>
      </c>
      <c r="O4" s="18">
        <f>(H4+J4+L4)/N4</f>
        <v>1</v>
      </c>
      <c r="P4" s="9">
        <f>O4/N4</f>
        <v>1</v>
      </c>
      <c r="Q4" s="431"/>
      <c r="R4" s="431" t="s">
        <v>751</v>
      </c>
      <c r="S4" s="431" t="s">
        <v>880</v>
      </c>
    </row>
    <row r="5" spans="1:19" ht="74.25" customHeight="1" x14ac:dyDescent="0.25">
      <c r="A5" s="269" t="s">
        <v>248</v>
      </c>
      <c r="B5" s="409" t="s">
        <v>109</v>
      </c>
      <c r="C5" s="271" t="s">
        <v>253</v>
      </c>
      <c r="D5" s="84">
        <v>1</v>
      </c>
      <c r="E5" s="79" t="s">
        <v>254</v>
      </c>
      <c r="F5" s="12" t="s">
        <v>251</v>
      </c>
      <c r="G5" s="85" t="s">
        <v>252</v>
      </c>
      <c r="H5" s="9"/>
      <c r="I5" s="8"/>
      <c r="J5" s="9">
        <v>0.5</v>
      </c>
      <c r="K5" s="8">
        <v>0.5</v>
      </c>
      <c r="L5" s="9">
        <v>0.5</v>
      </c>
      <c r="M5" s="8">
        <v>0.5</v>
      </c>
      <c r="N5" s="9">
        <f t="shared" ref="N5:N14" si="0">I5+K5+M5</f>
        <v>1</v>
      </c>
      <c r="O5" s="9">
        <f t="shared" ref="O5:O14" si="1">H5+J5+L5</f>
        <v>1</v>
      </c>
      <c r="P5" s="9">
        <f t="shared" ref="P5:P14" si="2">O5/N5</f>
        <v>1</v>
      </c>
      <c r="Q5" s="431"/>
      <c r="R5" s="431" t="s">
        <v>752</v>
      </c>
      <c r="S5" s="431" t="s">
        <v>917</v>
      </c>
    </row>
    <row r="6" spans="1:19" ht="123" customHeight="1" x14ac:dyDescent="0.25">
      <c r="A6" s="269" t="s">
        <v>255</v>
      </c>
      <c r="B6" s="86" t="s">
        <v>28</v>
      </c>
      <c r="C6" s="270" t="s">
        <v>256</v>
      </c>
      <c r="D6" s="12">
        <v>3</v>
      </c>
      <c r="E6" s="79" t="s">
        <v>257</v>
      </c>
      <c r="F6" s="12" t="s">
        <v>258</v>
      </c>
      <c r="G6" s="87" t="s">
        <v>259</v>
      </c>
      <c r="H6" s="18">
        <v>1</v>
      </c>
      <c r="I6" s="13">
        <v>1</v>
      </c>
      <c r="J6" s="18">
        <v>1</v>
      </c>
      <c r="K6" s="13">
        <v>1</v>
      </c>
      <c r="L6" s="18">
        <v>1</v>
      </c>
      <c r="M6" s="13">
        <v>1</v>
      </c>
      <c r="N6" s="18">
        <f t="shared" si="0"/>
        <v>3</v>
      </c>
      <c r="O6" s="18">
        <f t="shared" si="1"/>
        <v>3</v>
      </c>
      <c r="P6" s="9">
        <f t="shared" si="2"/>
        <v>1</v>
      </c>
      <c r="Q6" s="431" t="s">
        <v>762</v>
      </c>
      <c r="R6" s="431" t="s">
        <v>753</v>
      </c>
      <c r="S6" s="431" t="s">
        <v>919</v>
      </c>
    </row>
    <row r="7" spans="1:19" ht="66" customHeight="1" x14ac:dyDescent="0.3">
      <c r="A7" s="269" t="s">
        <v>260</v>
      </c>
      <c r="B7" s="25">
        <v>3.1</v>
      </c>
      <c r="C7" s="270" t="s">
        <v>261</v>
      </c>
      <c r="D7" s="12">
        <v>1</v>
      </c>
      <c r="E7" s="79" t="s">
        <v>262</v>
      </c>
      <c r="F7" s="19" t="s">
        <v>263</v>
      </c>
      <c r="G7" s="87" t="s">
        <v>264</v>
      </c>
      <c r="H7" s="251"/>
      <c r="I7" s="13"/>
      <c r="J7" s="18"/>
      <c r="K7" s="13"/>
      <c r="L7" s="18">
        <v>1</v>
      </c>
      <c r="M7" s="13">
        <v>1</v>
      </c>
      <c r="N7" s="18">
        <f t="shared" si="0"/>
        <v>1</v>
      </c>
      <c r="O7" s="18">
        <f t="shared" si="1"/>
        <v>1</v>
      </c>
      <c r="P7" s="9">
        <f t="shared" si="2"/>
        <v>1</v>
      </c>
      <c r="Q7" s="431"/>
      <c r="R7" s="431" t="s">
        <v>754</v>
      </c>
      <c r="S7" s="431" t="s">
        <v>918</v>
      </c>
    </row>
    <row r="8" spans="1:19" ht="120.75" customHeight="1" x14ac:dyDescent="0.3">
      <c r="A8" s="269" t="s">
        <v>260</v>
      </c>
      <c r="B8" s="25" t="s">
        <v>157</v>
      </c>
      <c r="C8" s="270" t="s">
        <v>683</v>
      </c>
      <c r="D8" s="12">
        <v>1</v>
      </c>
      <c r="E8" s="79" t="s">
        <v>684</v>
      </c>
      <c r="F8" s="19" t="s">
        <v>685</v>
      </c>
      <c r="G8" s="87">
        <v>44895</v>
      </c>
      <c r="H8" s="251"/>
      <c r="I8" s="13"/>
      <c r="J8" s="18"/>
      <c r="K8" s="13"/>
      <c r="L8" s="18">
        <v>1</v>
      </c>
      <c r="M8" s="13">
        <v>1</v>
      </c>
      <c r="N8" s="18">
        <f>I8+K8+M8</f>
        <v>1</v>
      </c>
      <c r="O8" s="18">
        <f>H8+J8+L8</f>
        <v>1</v>
      </c>
      <c r="P8" s="9">
        <f t="shared" si="2"/>
        <v>1</v>
      </c>
      <c r="Q8" s="431" t="s">
        <v>720</v>
      </c>
      <c r="R8" s="431" t="s">
        <v>761</v>
      </c>
      <c r="S8" s="430" t="s">
        <v>884</v>
      </c>
    </row>
    <row r="9" spans="1:19" ht="69" customHeight="1" x14ac:dyDescent="0.25">
      <c r="A9" s="269" t="s">
        <v>265</v>
      </c>
      <c r="B9" s="25" t="s">
        <v>41</v>
      </c>
      <c r="C9" s="272" t="s">
        <v>266</v>
      </c>
      <c r="D9" s="19">
        <v>2</v>
      </c>
      <c r="E9" s="88" t="s">
        <v>267</v>
      </c>
      <c r="F9" s="19" t="s">
        <v>682</v>
      </c>
      <c r="G9" s="87" t="s">
        <v>264</v>
      </c>
      <c r="H9" s="18"/>
      <c r="I9" s="13"/>
      <c r="J9" s="18">
        <v>1</v>
      </c>
      <c r="K9" s="13">
        <v>1</v>
      </c>
      <c r="L9" s="18">
        <v>1</v>
      </c>
      <c r="M9" s="13">
        <v>1</v>
      </c>
      <c r="N9" s="18">
        <f t="shared" si="0"/>
        <v>2</v>
      </c>
      <c r="O9" s="18">
        <f>J9+L9</f>
        <v>2</v>
      </c>
      <c r="P9" s="9">
        <f t="shared" si="2"/>
        <v>1</v>
      </c>
      <c r="Q9" s="431"/>
      <c r="R9" s="431" t="s">
        <v>755</v>
      </c>
      <c r="S9" s="431" t="s">
        <v>923</v>
      </c>
    </row>
    <row r="10" spans="1:19" ht="79.5" customHeight="1" x14ac:dyDescent="0.25">
      <c r="A10" s="269" t="s">
        <v>265</v>
      </c>
      <c r="B10" s="25" t="s">
        <v>268</v>
      </c>
      <c r="C10" s="272" t="s">
        <v>269</v>
      </c>
      <c r="D10" s="89">
        <v>1</v>
      </c>
      <c r="E10" s="88" t="s">
        <v>270</v>
      </c>
      <c r="F10" s="19" t="s">
        <v>271</v>
      </c>
      <c r="G10" s="87" t="s">
        <v>264</v>
      </c>
      <c r="H10" s="18"/>
      <c r="I10" s="13"/>
      <c r="J10" s="18"/>
      <c r="K10" s="13"/>
      <c r="L10" s="18">
        <v>1</v>
      </c>
      <c r="M10" s="13">
        <v>1</v>
      </c>
      <c r="N10" s="18">
        <f t="shared" si="0"/>
        <v>1</v>
      </c>
      <c r="O10" s="18">
        <f>J10+L10</f>
        <v>1</v>
      </c>
      <c r="P10" s="9">
        <f t="shared" si="2"/>
        <v>1</v>
      </c>
      <c r="Q10" s="431"/>
      <c r="R10" s="366" t="s">
        <v>756</v>
      </c>
      <c r="S10" s="446" t="s">
        <v>920</v>
      </c>
    </row>
    <row r="11" spans="1:19" ht="56.25" customHeight="1" x14ac:dyDescent="0.25">
      <c r="A11" s="269" t="s">
        <v>265</v>
      </c>
      <c r="B11" s="25" t="s">
        <v>272</v>
      </c>
      <c r="C11" s="272" t="s">
        <v>273</v>
      </c>
      <c r="D11" s="27">
        <v>1</v>
      </c>
      <c r="E11" s="88" t="s">
        <v>274</v>
      </c>
      <c r="F11" s="19" t="s">
        <v>275</v>
      </c>
      <c r="G11" s="90" t="s">
        <v>264</v>
      </c>
      <c r="H11" s="18"/>
      <c r="I11" s="13"/>
      <c r="J11" s="9">
        <v>0.5</v>
      </c>
      <c r="K11" s="8">
        <v>0.5</v>
      </c>
      <c r="L11" s="9">
        <v>0.5</v>
      </c>
      <c r="M11" s="8">
        <v>0.5</v>
      </c>
      <c r="N11" s="9">
        <f t="shared" si="0"/>
        <v>1</v>
      </c>
      <c r="O11" s="9">
        <f t="shared" si="1"/>
        <v>1</v>
      </c>
      <c r="P11" s="9">
        <f t="shared" si="2"/>
        <v>1</v>
      </c>
      <c r="Q11" s="431"/>
      <c r="R11" s="366" t="s">
        <v>757</v>
      </c>
      <c r="S11" s="446" t="s">
        <v>921</v>
      </c>
    </row>
    <row r="12" spans="1:19" ht="102" customHeight="1" x14ac:dyDescent="0.25">
      <c r="A12" s="375" t="s">
        <v>276</v>
      </c>
      <c r="B12" s="25" t="s">
        <v>45</v>
      </c>
      <c r="C12" s="272" t="s">
        <v>277</v>
      </c>
      <c r="D12" s="27">
        <v>1</v>
      </c>
      <c r="E12" s="88" t="s">
        <v>278</v>
      </c>
      <c r="F12" s="19" t="s">
        <v>275</v>
      </c>
      <c r="G12" s="90" t="s">
        <v>264</v>
      </c>
      <c r="H12" s="18"/>
      <c r="I12" s="13"/>
      <c r="J12" s="9">
        <v>0.5</v>
      </c>
      <c r="K12" s="8">
        <v>0.5</v>
      </c>
      <c r="L12" s="9">
        <v>0.5</v>
      </c>
      <c r="M12" s="8">
        <v>0.5</v>
      </c>
      <c r="N12" s="9">
        <f t="shared" si="0"/>
        <v>1</v>
      </c>
      <c r="O12" s="9">
        <f t="shared" si="1"/>
        <v>1</v>
      </c>
      <c r="P12" s="9">
        <f t="shared" si="2"/>
        <v>1</v>
      </c>
      <c r="Q12" s="431"/>
      <c r="R12" s="366" t="s">
        <v>758</v>
      </c>
      <c r="S12" s="446" t="s">
        <v>922</v>
      </c>
    </row>
    <row r="13" spans="1:19" ht="38.25" x14ac:dyDescent="0.25">
      <c r="A13" s="269" t="s">
        <v>279</v>
      </c>
      <c r="B13" s="25" t="s">
        <v>280</v>
      </c>
      <c r="C13" s="272" t="s">
        <v>281</v>
      </c>
      <c r="D13" s="27">
        <v>1</v>
      </c>
      <c r="E13" s="88" t="s">
        <v>282</v>
      </c>
      <c r="F13" s="19" t="s">
        <v>283</v>
      </c>
      <c r="G13" s="90" t="s">
        <v>264</v>
      </c>
      <c r="H13" s="18"/>
      <c r="I13" s="13"/>
      <c r="J13" s="449">
        <v>0.5</v>
      </c>
      <c r="K13" s="8">
        <v>0.5</v>
      </c>
      <c r="L13" s="449">
        <v>0.5</v>
      </c>
      <c r="M13" s="8">
        <v>0.5</v>
      </c>
      <c r="N13" s="9">
        <f>I13+K13+M13</f>
        <v>1</v>
      </c>
      <c r="O13" s="9">
        <f t="shared" si="1"/>
        <v>1</v>
      </c>
      <c r="P13" s="9">
        <f t="shared" si="2"/>
        <v>1</v>
      </c>
      <c r="Q13" s="431"/>
      <c r="R13" s="431" t="s">
        <v>759</v>
      </c>
      <c r="S13" s="448" t="s">
        <v>1066</v>
      </c>
    </row>
    <row r="14" spans="1:19" ht="90.75" customHeight="1" x14ac:dyDescent="0.25">
      <c r="A14" s="269" t="s">
        <v>279</v>
      </c>
      <c r="B14" s="25" t="s">
        <v>284</v>
      </c>
      <c r="C14" s="272" t="s">
        <v>285</v>
      </c>
      <c r="D14" s="27">
        <v>1</v>
      </c>
      <c r="E14" s="88" t="s">
        <v>286</v>
      </c>
      <c r="F14" s="19" t="s">
        <v>283</v>
      </c>
      <c r="G14" s="90" t="s">
        <v>264</v>
      </c>
      <c r="H14" s="18"/>
      <c r="I14" s="13"/>
      <c r="J14" s="9">
        <v>0.5</v>
      </c>
      <c r="K14" s="8">
        <v>0.5</v>
      </c>
      <c r="L14" s="449">
        <v>0.5</v>
      </c>
      <c r="M14" s="8">
        <v>0.5</v>
      </c>
      <c r="N14" s="9">
        <f t="shared" si="0"/>
        <v>1</v>
      </c>
      <c r="O14" s="9">
        <f t="shared" si="1"/>
        <v>1</v>
      </c>
      <c r="P14" s="9">
        <f t="shared" si="2"/>
        <v>1</v>
      </c>
      <c r="Q14" s="431"/>
      <c r="R14" s="431" t="s">
        <v>760</v>
      </c>
      <c r="S14" s="448" t="s">
        <v>1067</v>
      </c>
    </row>
    <row r="15" spans="1:19" ht="15.75" customHeight="1" x14ac:dyDescent="0.3">
      <c r="A15" s="447" t="s">
        <v>687</v>
      </c>
      <c r="B15" s="5"/>
      <c r="C15" s="56"/>
      <c r="D15" s="5"/>
      <c r="E15" s="5"/>
      <c r="F15" s="5"/>
      <c r="G15" s="5"/>
      <c r="H15" s="5"/>
      <c r="I15" s="5"/>
      <c r="J15" s="5"/>
      <c r="K15" s="5"/>
      <c r="L15" s="5"/>
      <c r="M15" s="5"/>
      <c r="N15" s="5"/>
      <c r="O15" s="327"/>
      <c r="P15" s="327">
        <f>AVERAGE(P4:P14)</f>
        <v>1</v>
      </c>
      <c r="Q15" s="5"/>
      <c r="R15" s="5"/>
      <c r="S15" s="5"/>
    </row>
    <row r="16" spans="1:19" ht="74.25" customHeight="1" x14ac:dyDescent="0.25">
      <c r="C16" s="91"/>
    </row>
    <row r="17" spans="3:3" ht="74.25" customHeight="1" x14ac:dyDescent="0.25">
      <c r="C17" s="91"/>
    </row>
  </sheetData>
  <mergeCells count="7">
    <mergeCell ref="A1:S1"/>
    <mergeCell ref="Q2:Q3"/>
    <mergeCell ref="R2:R3"/>
    <mergeCell ref="S2:S3"/>
    <mergeCell ref="P2:P3"/>
    <mergeCell ref="O2:O3"/>
    <mergeCell ref="N2:N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Q73"/>
  <sheetViews>
    <sheetView zoomScale="90" zoomScaleNormal="90" workbookViewId="0">
      <selection activeCell="J4" sqref="J4"/>
    </sheetView>
  </sheetViews>
  <sheetFormatPr baseColWidth="10" defaultRowHeight="16.5" x14ac:dyDescent="0.3"/>
  <cols>
    <col min="1" max="1" width="5" style="171" bestFit="1" customWidth="1"/>
    <col min="2" max="2" width="7.85546875" style="171" customWidth="1"/>
    <col min="3" max="3" width="18.42578125" style="171" customWidth="1"/>
    <col min="4" max="4" width="27.85546875" style="171" customWidth="1"/>
    <col min="5" max="5" width="31.7109375" style="171" customWidth="1"/>
    <col min="6" max="6" width="46.5703125" style="5" customWidth="1"/>
    <col min="7" max="7" width="16.85546875" style="172" customWidth="1"/>
    <col min="8" max="8" width="16.42578125" style="5" customWidth="1"/>
    <col min="9" max="9" width="12.7109375" style="5" customWidth="1"/>
    <col min="10" max="10" width="6.140625" style="5" customWidth="1"/>
    <col min="11" max="11" width="13.5703125" style="5" customWidth="1"/>
    <col min="12" max="12" width="7" style="5" customWidth="1"/>
    <col min="13" max="13" width="12.5703125" style="5" customWidth="1"/>
    <col min="14" max="14" width="3.7109375" style="5" customWidth="1"/>
    <col min="15" max="15" width="45.5703125" style="5" customWidth="1"/>
    <col min="16" max="16" width="7.140625" style="5" bestFit="1" customWidth="1"/>
    <col min="17" max="17" width="7.28515625" style="5" customWidth="1"/>
    <col min="18" max="18" width="6.85546875" style="5" customWidth="1"/>
    <col min="19" max="19" width="5" style="5" customWidth="1"/>
    <col min="20" max="20" width="7.28515625" style="5" customWidth="1"/>
    <col min="21" max="21" width="7.140625" style="5" customWidth="1"/>
    <col min="22" max="22" width="6.7109375" style="5" customWidth="1"/>
    <col min="23" max="23" width="6.28515625" style="5" customWidth="1"/>
    <col min="24" max="24" width="10.140625" style="5" customWidth="1"/>
    <col min="25" max="25" width="7" style="5" customWidth="1"/>
    <col min="26" max="26" width="13.42578125" style="5" customWidth="1"/>
    <col min="27" max="27" width="7.140625" style="5" customWidth="1"/>
    <col min="28" max="28" width="9" style="5" customWidth="1"/>
    <col min="29" max="29" width="7.28515625" style="5" customWidth="1"/>
    <col min="30" max="30" width="43.85546875" style="5" customWidth="1"/>
    <col min="31" max="31" width="30.5703125" style="5" customWidth="1"/>
    <col min="32" max="32" width="19.28515625" style="5" customWidth="1"/>
    <col min="33" max="33" width="18.5703125" style="5" customWidth="1"/>
    <col min="34" max="34" width="38.42578125" style="5" customWidth="1"/>
    <col min="35" max="35" width="36.7109375" style="5" customWidth="1"/>
    <col min="36" max="42" width="11.42578125" style="432"/>
    <col min="43" max="43" width="25.7109375" style="432" customWidth="1"/>
    <col min="44" max="16384" width="11.42578125" style="5"/>
  </cols>
  <sheetData>
    <row r="1" spans="1:43" ht="46.5" customHeight="1" x14ac:dyDescent="0.3">
      <c r="I1"/>
      <c r="J1"/>
      <c r="K1"/>
      <c r="L1"/>
    </row>
    <row r="2" spans="1:43" ht="39" customHeight="1" x14ac:dyDescent="0.3">
      <c r="C2" s="173"/>
      <c r="I2"/>
      <c r="J2"/>
      <c r="K2"/>
      <c r="L2"/>
    </row>
    <row r="3" spans="1:43" ht="39" customHeight="1" x14ac:dyDescent="0.3">
      <c r="C3" s="174" t="s">
        <v>944</v>
      </c>
      <c r="I3"/>
      <c r="J3"/>
      <c r="K3"/>
      <c r="L3"/>
    </row>
    <row r="4" spans="1:43" x14ac:dyDescent="0.3">
      <c r="A4" s="624" t="s">
        <v>287</v>
      </c>
      <c r="B4" s="625"/>
      <c r="C4" s="626"/>
      <c r="D4" s="175" t="s">
        <v>288</v>
      </c>
      <c r="E4" s="176"/>
      <c r="F4" s="176"/>
      <c r="G4" s="177"/>
      <c r="H4" s="178"/>
      <c r="I4"/>
      <c r="J4"/>
      <c r="K4"/>
      <c r="L4"/>
      <c r="M4" s="177"/>
      <c r="N4" s="179"/>
      <c r="O4" s="180"/>
      <c r="P4" s="180"/>
      <c r="Q4" s="180"/>
      <c r="R4" s="180"/>
      <c r="S4" s="180"/>
      <c r="T4" s="180"/>
      <c r="U4" s="180"/>
      <c r="V4" s="180"/>
      <c r="W4" s="180"/>
      <c r="X4" s="180"/>
      <c r="Y4" s="180"/>
      <c r="Z4" s="180"/>
      <c r="AA4" s="180"/>
      <c r="AB4" s="180"/>
      <c r="AC4" s="180"/>
      <c r="AD4" s="180"/>
      <c r="AE4" s="180"/>
      <c r="AF4" s="180"/>
      <c r="AG4" s="180"/>
      <c r="AH4" s="180"/>
      <c r="AI4" s="180"/>
    </row>
    <row r="5" spans="1:43" ht="30.75" customHeight="1" x14ac:dyDescent="0.3">
      <c r="A5" s="624" t="s">
        <v>289</v>
      </c>
      <c r="B5" s="625"/>
      <c r="C5" s="626"/>
      <c r="D5" s="627" t="s">
        <v>290</v>
      </c>
      <c r="E5" s="628"/>
      <c r="F5" s="628"/>
      <c r="G5" s="628"/>
      <c r="H5" s="628"/>
      <c r="I5" s="628"/>
      <c r="J5" s="628"/>
      <c r="K5" s="628"/>
      <c r="L5" s="628"/>
      <c r="M5" s="628"/>
      <c r="N5" s="629"/>
      <c r="O5" s="180"/>
      <c r="P5" s="180"/>
      <c r="Q5" s="180"/>
      <c r="R5" s="180"/>
      <c r="S5" s="180"/>
      <c r="T5" s="180"/>
      <c r="U5" s="180"/>
      <c r="V5" s="180"/>
      <c r="W5" s="180"/>
      <c r="X5" s="180"/>
      <c r="Y5" s="180"/>
      <c r="Z5" s="180"/>
      <c r="AA5" s="180"/>
      <c r="AB5" s="180"/>
      <c r="AC5" s="180"/>
      <c r="AD5" s="180"/>
      <c r="AE5" s="180"/>
      <c r="AF5" s="180"/>
      <c r="AG5" s="180"/>
      <c r="AH5" s="180"/>
      <c r="AI5" s="180"/>
    </row>
    <row r="6" spans="1:43" ht="32.25" customHeight="1" x14ac:dyDescent="0.3">
      <c r="A6" s="624" t="s">
        <v>291</v>
      </c>
      <c r="B6" s="625"/>
      <c r="C6" s="626"/>
      <c r="D6" s="627" t="s">
        <v>292</v>
      </c>
      <c r="E6" s="628"/>
      <c r="F6" s="628"/>
      <c r="G6" s="628"/>
      <c r="H6" s="628"/>
      <c r="I6" s="628"/>
      <c r="J6" s="628"/>
      <c r="K6" s="628"/>
      <c r="L6" s="628"/>
      <c r="M6" s="628"/>
      <c r="N6" s="629"/>
      <c r="O6" s="180"/>
      <c r="P6" s="180"/>
      <c r="Q6" s="180"/>
      <c r="R6" s="180"/>
      <c r="S6" s="180"/>
      <c r="T6" s="180"/>
      <c r="U6" s="180"/>
      <c r="V6" s="180"/>
      <c r="W6" s="180"/>
      <c r="X6" s="180"/>
      <c r="Y6" s="180"/>
      <c r="Z6" s="180"/>
      <c r="AA6" s="180"/>
      <c r="AB6" s="180"/>
      <c r="AC6" s="180"/>
      <c r="AD6" s="180"/>
      <c r="AE6" s="180"/>
      <c r="AF6" s="180"/>
      <c r="AG6" s="180"/>
      <c r="AH6" s="180"/>
      <c r="AI6" s="180"/>
    </row>
    <row r="7" spans="1:43" ht="32.25" customHeight="1" x14ac:dyDescent="0.3">
      <c r="A7" s="630" t="s">
        <v>293</v>
      </c>
      <c r="B7" s="631"/>
      <c r="C7" s="631"/>
      <c r="D7" s="631"/>
      <c r="E7" s="631"/>
      <c r="F7" s="631"/>
      <c r="G7" s="631"/>
      <c r="H7" s="631"/>
      <c r="I7" s="630" t="s">
        <v>294</v>
      </c>
      <c r="J7" s="631"/>
      <c r="K7" s="631"/>
      <c r="L7" s="631"/>
      <c r="M7" s="631"/>
      <c r="N7" s="622" t="s">
        <v>295</v>
      </c>
      <c r="O7" s="609"/>
      <c r="P7" s="609"/>
      <c r="Q7" s="609"/>
      <c r="R7" s="609"/>
      <c r="S7" s="609"/>
      <c r="T7" s="609"/>
      <c r="U7" s="609"/>
      <c r="V7" s="609"/>
      <c r="W7" s="632"/>
      <c r="X7" s="622" t="s">
        <v>296</v>
      </c>
      <c r="Y7" s="609"/>
      <c r="Z7" s="609"/>
      <c r="AA7" s="609"/>
      <c r="AB7" s="609"/>
      <c r="AC7" s="609"/>
      <c r="AD7" s="609" t="s">
        <v>297</v>
      </c>
      <c r="AE7" s="609"/>
      <c r="AF7" s="609"/>
      <c r="AG7" s="609"/>
      <c r="AH7" s="609"/>
      <c r="AI7" s="609"/>
    </row>
    <row r="8" spans="1:43" ht="16.5" customHeight="1" x14ac:dyDescent="0.3">
      <c r="A8" s="610" t="s">
        <v>298</v>
      </c>
      <c r="B8" s="402"/>
      <c r="C8" s="612" t="s">
        <v>299</v>
      </c>
      <c r="D8" s="613" t="s">
        <v>300</v>
      </c>
      <c r="E8" s="613" t="s">
        <v>301</v>
      </c>
      <c r="F8" s="614" t="s">
        <v>302</v>
      </c>
      <c r="G8" s="615" t="s">
        <v>303</v>
      </c>
      <c r="H8" s="613" t="s">
        <v>304</v>
      </c>
      <c r="I8" s="616" t="s">
        <v>305</v>
      </c>
      <c r="J8" s="621" t="s">
        <v>306</v>
      </c>
      <c r="K8" s="623" t="s">
        <v>307</v>
      </c>
      <c r="L8" s="621" t="s">
        <v>306</v>
      </c>
      <c r="M8" s="613" t="s">
        <v>308</v>
      </c>
      <c r="N8" s="604" t="s">
        <v>309</v>
      </c>
      <c r="O8" s="599" t="s">
        <v>310</v>
      </c>
      <c r="P8" s="599" t="s">
        <v>311</v>
      </c>
      <c r="Q8" s="599"/>
      <c r="R8" s="606" t="s">
        <v>312</v>
      </c>
      <c r="S8" s="607"/>
      <c r="T8" s="607"/>
      <c r="U8" s="607"/>
      <c r="V8" s="607"/>
      <c r="W8" s="608"/>
      <c r="X8" s="617" t="s">
        <v>313</v>
      </c>
      <c r="Y8" s="619" t="s">
        <v>306</v>
      </c>
      <c r="Z8" s="617" t="s">
        <v>314</v>
      </c>
      <c r="AA8" s="619" t="s">
        <v>306</v>
      </c>
      <c r="AB8" s="603" t="s">
        <v>315</v>
      </c>
      <c r="AC8" s="604" t="s">
        <v>316</v>
      </c>
      <c r="AD8" s="599" t="s">
        <v>297</v>
      </c>
      <c r="AE8" s="599" t="s">
        <v>16</v>
      </c>
      <c r="AF8" s="599" t="s">
        <v>317</v>
      </c>
      <c r="AG8" s="599" t="s">
        <v>318</v>
      </c>
      <c r="AH8" s="599" t="s">
        <v>319</v>
      </c>
      <c r="AI8" s="599" t="s">
        <v>320</v>
      </c>
    </row>
    <row r="9" spans="1:43" s="182" customFormat="1" ht="63" customHeight="1" x14ac:dyDescent="0.25">
      <c r="A9" s="611"/>
      <c r="B9" s="403" t="s">
        <v>321</v>
      </c>
      <c r="C9" s="612"/>
      <c r="D9" s="599"/>
      <c r="E9" s="599"/>
      <c r="F9" s="612"/>
      <c r="G9" s="613"/>
      <c r="H9" s="599"/>
      <c r="I9" s="613"/>
      <c r="J9" s="622"/>
      <c r="K9" s="622"/>
      <c r="L9" s="622"/>
      <c r="M9" s="599"/>
      <c r="N9" s="605"/>
      <c r="O9" s="599"/>
      <c r="P9" s="400" t="s">
        <v>322</v>
      </c>
      <c r="Q9" s="400" t="s">
        <v>299</v>
      </c>
      <c r="R9" s="181" t="s">
        <v>323</v>
      </c>
      <c r="S9" s="181" t="s">
        <v>324</v>
      </c>
      <c r="T9" s="181" t="s">
        <v>325</v>
      </c>
      <c r="U9" s="181" t="s">
        <v>326</v>
      </c>
      <c r="V9" s="181" t="s">
        <v>327</v>
      </c>
      <c r="W9" s="181" t="s">
        <v>328</v>
      </c>
      <c r="X9" s="618"/>
      <c r="Y9" s="620"/>
      <c r="Z9" s="618"/>
      <c r="AA9" s="620"/>
      <c r="AB9" s="603"/>
      <c r="AC9" s="605"/>
      <c r="AD9" s="599"/>
      <c r="AE9" s="599"/>
      <c r="AF9" s="599"/>
      <c r="AG9" s="599"/>
      <c r="AH9" s="599"/>
      <c r="AI9" s="599"/>
      <c r="AJ9" s="433"/>
      <c r="AK9" s="433"/>
      <c r="AL9" s="433"/>
      <c r="AM9" s="433"/>
      <c r="AN9" s="433"/>
      <c r="AO9" s="433"/>
      <c r="AP9" s="433"/>
      <c r="AQ9" s="433"/>
    </row>
    <row r="10" spans="1:43" s="198" customFormat="1" ht="132.75" customHeight="1" x14ac:dyDescent="0.25">
      <c r="A10" s="390">
        <v>1</v>
      </c>
      <c r="B10" s="390" t="s">
        <v>329</v>
      </c>
      <c r="C10" s="392" t="s">
        <v>330</v>
      </c>
      <c r="D10" s="392" t="s">
        <v>331</v>
      </c>
      <c r="E10" s="392" t="s">
        <v>332</v>
      </c>
      <c r="F10" s="392" t="s">
        <v>333</v>
      </c>
      <c r="G10" s="393" t="s">
        <v>334</v>
      </c>
      <c r="H10" s="394">
        <v>1</v>
      </c>
      <c r="I10" s="183" t="s">
        <v>335</v>
      </c>
      <c r="J10" s="184">
        <f>IF(I10="MUY BAJA",20%,IF(I10="BAJA",40%,IF(I10="MEDIA",60%,IF(I10="ALTA",80%,IF(I10="MUY ALTA",100%,IF(I10="",""))))))</f>
        <v>0.2</v>
      </c>
      <c r="K10" s="185" t="s">
        <v>336</v>
      </c>
      <c r="L10" s="184">
        <f>IF(K10="LEVE",20%,IF(K10="MENOR",40%,IF(K10="MODERADO",60%,IF(K10="MAYOR",80%,IF(K10="CATASTRÓFICO",100%,IF(I10="",""))))))</f>
        <v>1</v>
      </c>
      <c r="M10" s="389" t="s">
        <v>337</v>
      </c>
      <c r="N10" s="186">
        <v>1</v>
      </c>
      <c r="O10" s="187" t="s">
        <v>338</v>
      </c>
      <c r="P10" s="188" t="s">
        <v>339</v>
      </c>
      <c r="Q10" s="188" t="s">
        <v>339</v>
      </c>
      <c r="R10" s="189" t="s">
        <v>340</v>
      </c>
      <c r="S10" s="189" t="s">
        <v>341</v>
      </c>
      <c r="T10" s="184">
        <v>0.4</v>
      </c>
      <c r="U10" s="189" t="s">
        <v>342</v>
      </c>
      <c r="V10" s="189" t="s">
        <v>343</v>
      </c>
      <c r="W10" s="189" t="s">
        <v>344</v>
      </c>
      <c r="X10" s="183" t="s">
        <v>335</v>
      </c>
      <c r="Y10" s="190">
        <f>'[5]Calculos Controles'!C6</f>
        <v>0.12</v>
      </c>
      <c r="Z10" s="185" t="s">
        <v>336</v>
      </c>
      <c r="AA10" s="191">
        <v>1</v>
      </c>
      <c r="AB10" s="192" t="s">
        <v>337</v>
      </c>
      <c r="AC10" s="193" t="s">
        <v>345</v>
      </c>
      <c r="AD10" s="194" t="s">
        <v>346</v>
      </c>
      <c r="AE10" s="194" t="s">
        <v>347</v>
      </c>
      <c r="AF10" s="195" t="s">
        <v>348</v>
      </c>
      <c r="AG10" s="196" t="s">
        <v>349</v>
      </c>
      <c r="AH10" s="197"/>
      <c r="AI10" s="186"/>
      <c r="AJ10" s="434"/>
      <c r="AK10" s="434"/>
      <c r="AL10" s="434"/>
      <c r="AM10" s="435"/>
      <c r="AN10" s="434"/>
      <c r="AO10" s="434"/>
      <c r="AP10" s="434"/>
      <c r="AQ10" s="434"/>
    </row>
    <row r="11" spans="1:43" ht="117.75" customHeight="1" x14ac:dyDescent="0.3">
      <c r="A11" s="186">
        <v>2</v>
      </c>
      <c r="B11" s="390" t="s">
        <v>329</v>
      </c>
      <c r="C11" s="187" t="s">
        <v>330</v>
      </c>
      <c r="D11" s="187" t="s">
        <v>350</v>
      </c>
      <c r="E11" s="187" t="s">
        <v>351</v>
      </c>
      <c r="F11" s="187" t="s">
        <v>352</v>
      </c>
      <c r="G11" s="393" t="s">
        <v>334</v>
      </c>
      <c r="H11" s="197">
        <v>12</v>
      </c>
      <c r="I11" s="183" t="s">
        <v>353</v>
      </c>
      <c r="J11" s="184">
        <f>IF(I11="MUY BAJA",20%,IF(I11="BAJA",40%,IF(I11="MEDIA",60%,IF(I11="ALTA",80%,IF(I11="MUY ALTA",100%,IF(I11="",""))))))</f>
        <v>0.4</v>
      </c>
      <c r="K11" s="185" t="s">
        <v>354</v>
      </c>
      <c r="L11" s="184">
        <f t="shared" ref="L11:L37" si="0">IF(K11="LEVE",20%,IF(K11="MENOR",40%,IF(K11="MODERADO",60%,IF(K11="MAYOR",80%,IF(K11="CATASTRÓFICO",100%,IF(I11="",""))))))</f>
        <v>0.6</v>
      </c>
      <c r="M11" s="389" t="s">
        <v>354</v>
      </c>
      <c r="N11" s="186">
        <v>2</v>
      </c>
      <c r="O11" s="194" t="s">
        <v>355</v>
      </c>
      <c r="P11" s="186" t="s">
        <v>339</v>
      </c>
      <c r="Q11" s="186" t="s">
        <v>339</v>
      </c>
      <c r="R11" s="189" t="s">
        <v>356</v>
      </c>
      <c r="S11" s="189" t="s">
        <v>341</v>
      </c>
      <c r="T11" s="184">
        <v>0.3</v>
      </c>
      <c r="U11" s="189" t="s">
        <v>342</v>
      </c>
      <c r="V11" s="189" t="s">
        <v>343</v>
      </c>
      <c r="W11" s="189" t="s">
        <v>344</v>
      </c>
      <c r="X11" s="183" t="s">
        <v>335</v>
      </c>
      <c r="Y11" s="184">
        <f>'[5]Calculos Controles'!C15</f>
        <v>0.14000000000000001</v>
      </c>
      <c r="Z11" s="185" t="s">
        <v>354</v>
      </c>
      <c r="AA11" s="199">
        <v>0.6</v>
      </c>
      <c r="AB11" s="200" t="s">
        <v>354</v>
      </c>
      <c r="AC11" s="395" t="s">
        <v>345</v>
      </c>
      <c r="AD11" s="194" t="s">
        <v>357</v>
      </c>
      <c r="AE11" s="328" t="s">
        <v>791</v>
      </c>
      <c r="AF11" s="195" t="s">
        <v>348</v>
      </c>
      <c r="AG11" s="196" t="s">
        <v>349</v>
      </c>
      <c r="AH11" s="186"/>
      <c r="AI11" s="186"/>
    </row>
    <row r="12" spans="1:43" ht="73.5" customHeight="1" x14ac:dyDescent="0.3">
      <c r="A12" s="186">
        <v>3</v>
      </c>
      <c r="B12" s="201" t="s">
        <v>792</v>
      </c>
      <c r="C12" s="202" t="s">
        <v>358</v>
      </c>
      <c r="D12" s="202" t="s">
        <v>359</v>
      </c>
      <c r="E12" s="203" t="s">
        <v>360</v>
      </c>
      <c r="F12" s="204" t="s">
        <v>361</v>
      </c>
      <c r="G12" s="393" t="s">
        <v>334</v>
      </c>
      <c r="H12" s="205">
        <v>369</v>
      </c>
      <c r="I12" s="183" t="s">
        <v>362</v>
      </c>
      <c r="J12" s="206">
        <f>IF(I12="MUY BAJA",20%,IF(I12="BAJA",40%,IF(I12="MEDIA",60%,IF(I12="ALTA",80%,IF(I12="MUY ALTA",100%,IF(I12="",""))))))</f>
        <v>0.6</v>
      </c>
      <c r="K12" s="185" t="s">
        <v>363</v>
      </c>
      <c r="L12" s="184">
        <f t="shared" si="0"/>
        <v>0.8</v>
      </c>
      <c r="M12" s="389" t="s">
        <v>364</v>
      </c>
      <c r="N12" s="186">
        <v>1</v>
      </c>
      <c r="O12" s="207" t="s">
        <v>365</v>
      </c>
      <c r="P12" s="195" t="s">
        <v>339</v>
      </c>
      <c r="Q12" s="186" t="s">
        <v>339</v>
      </c>
      <c r="R12" s="189" t="s">
        <v>340</v>
      </c>
      <c r="S12" s="189" t="s">
        <v>341</v>
      </c>
      <c r="T12" s="208">
        <v>0.4</v>
      </c>
      <c r="U12" s="189" t="s">
        <v>342</v>
      </c>
      <c r="V12" s="189" t="s">
        <v>343</v>
      </c>
      <c r="W12" s="189" t="s">
        <v>366</v>
      </c>
      <c r="X12" s="183" t="s">
        <v>335</v>
      </c>
      <c r="Y12" s="184">
        <v>0.36</v>
      </c>
      <c r="Z12" s="185" t="s">
        <v>354</v>
      </c>
      <c r="AA12" s="184">
        <f>IF(Z12="LEVE",20%,IF(Z12="MENOR",40%,IF(Z12="MODERADO",60%,IF(Z12="MAYOR",80%,IF(Z12="CATASTROFICO",100%,IF(Z12="",""))))))</f>
        <v>0.6</v>
      </c>
      <c r="AB12" s="389" t="s">
        <v>364</v>
      </c>
      <c r="AC12" s="395" t="s">
        <v>345</v>
      </c>
      <c r="AD12" s="187" t="s">
        <v>367</v>
      </c>
      <c r="AE12" s="197" t="s">
        <v>368</v>
      </c>
      <c r="AF12" s="195" t="s">
        <v>348</v>
      </c>
      <c r="AG12" s="209" t="s">
        <v>349</v>
      </c>
      <c r="AH12" s="186"/>
      <c r="AI12" s="186"/>
    </row>
    <row r="13" spans="1:43" ht="115.5" customHeight="1" x14ac:dyDescent="0.3">
      <c r="A13" s="186">
        <v>4</v>
      </c>
      <c r="B13" s="201" t="s">
        <v>793</v>
      </c>
      <c r="C13" s="202" t="s">
        <v>369</v>
      </c>
      <c r="D13" s="210" t="s">
        <v>370</v>
      </c>
      <c r="E13" s="202" t="s">
        <v>371</v>
      </c>
      <c r="F13" s="202" t="s">
        <v>372</v>
      </c>
      <c r="G13" s="393" t="s">
        <v>334</v>
      </c>
      <c r="H13" s="205">
        <v>369</v>
      </c>
      <c r="I13" s="183" t="s">
        <v>362</v>
      </c>
      <c r="J13" s="206">
        <f>IF(I13="MUY BAJA",20%,IF(I13="BAJA",40%,IF(I13="MEDIA",60%,IF(I13="ALTA",80%,IF(I13="MUY ALTA",100%,IF(I13="",""))))))</f>
        <v>0.6</v>
      </c>
      <c r="K13" s="185" t="s">
        <v>363</v>
      </c>
      <c r="L13" s="184">
        <f t="shared" si="0"/>
        <v>0.8</v>
      </c>
      <c r="M13" s="389" t="s">
        <v>364</v>
      </c>
      <c r="N13" s="186">
        <v>2</v>
      </c>
      <c r="O13" s="211" t="s">
        <v>373</v>
      </c>
      <c r="P13" s="186" t="s">
        <v>339</v>
      </c>
      <c r="Q13" s="186" t="s">
        <v>339</v>
      </c>
      <c r="R13" s="189" t="s">
        <v>340</v>
      </c>
      <c r="S13" s="189" t="s">
        <v>341</v>
      </c>
      <c r="T13" s="208">
        <v>0.4</v>
      </c>
      <c r="U13" s="189" t="s">
        <v>342</v>
      </c>
      <c r="V13" s="189" t="s">
        <v>343</v>
      </c>
      <c r="W13" s="189" t="s">
        <v>366</v>
      </c>
      <c r="X13" s="183" t="s">
        <v>335</v>
      </c>
      <c r="Y13" s="212">
        <v>0.36</v>
      </c>
      <c r="Z13" s="185" t="s">
        <v>354</v>
      </c>
      <c r="AA13" s="184">
        <f>IF(Z13="LEVE",20%,IF(Z13="MENOR",40%,IF(Z13="MODERADO",60%,IF(Z13="MAYOR",80%,IF(Z13="CATASTROFICO",100%,IF(Z13="",""))))))</f>
        <v>0.6</v>
      </c>
      <c r="AB13" s="389" t="s">
        <v>364</v>
      </c>
      <c r="AC13" s="395" t="s">
        <v>345</v>
      </c>
      <c r="AD13" s="213" t="s">
        <v>374</v>
      </c>
      <c r="AE13" s="197" t="s">
        <v>368</v>
      </c>
      <c r="AF13" s="195" t="s">
        <v>348</v>
      </c>
      <c r="AG13" s="209" t="s">
        <v>349</v>
      </c>
      <c r="AH13" s="197"/>
      <c r="AI13" s="197"/>
    </row>
    <row r="14" spans="1:43" ht="117" customHeight="1" x14ac:dyDescent="0.3">
      <c r="A14" s="186">
        <v>5</v>
      </c>
      <c r="B14" s="201" t="s">
        <v>794</v>
      </c>
      <c r="C14" s="202" t="s">
        <v>369</v>
      </c>
      <c r="D14" s="202" t="s">
        <v>375</v>
      </c>
      <c r="E14" s="202" t="s">
        <v>376</v>
      </c>
      <c r="F14" s="202" t="s">
        <v>377</v>
      </c>
      <c r="G14" s="393" t="s">
        <v>945</v>
      </c>
      <c r="H14" s="214">
        <v>2</v>
      </c>
      <c r="I14" s="401" t="s">
        <v>335</v>
      </c>
      <c r="J14" s="206">
        <f>IF(I14="MUY BAJA",20%,IF(I14="BAJA",40%,IF(I14="MEDIA",60%,IF(I14="ALTA",80%,IF(I14="MUY ALTA",100%,IF(I14="",""))))))</f>
        <v>0.2</v>
      </c>
      <c r="K14" s="185" t="s">
        <v>336</v>
      </c>
      <c r="L14" s="184">
        <f t="shared" si="0"/>
        <v>1</v>
      </c>
      <c r="M14" s="389" t="s">
        <v>337</v>
      </c>
      <c r="N14" s="197">
        <v>3</v>
      </c>
      <c r="O14" s="207" t="s">
        <v>378</v>
      </c>
      <c r="P14" s="215" t="s">
        <v>379</v>
      </c>
      <c r="Q14" s="197" t="s">
        <v>379</v>
      </c>
      <c r="R14" s="189" t="s">
        <v>340</v>
      </c>
      <c r="S14" s="189" t="s">
        <v>341</v>
      </c>
      <c r="T14" s="208">
        <f>+'[6]ValoraciónControles Fomento'!G62</f>
        <v>0</v>
      </c>
      <c r="U14" s="189" t="s">
        <v>342</v>
      </c>
      <c r="V14" s="189" t="s">
        <v>343</v>
      </c>
      <c r="W14" s="189" t="s">
        <v>366</v>
      </c>
      <c r="X14" s="183" t="s">
        <v>335</v>
      </c>
      <c r="Y14" s="184">
        <v>0.36</v>
      </c>
      <c r="Z14" s="185" t="s">
        <v>336</v>
      </c>
      <c r="AA14" s="184">
        <f>IF(Z14="LEVE",20%,IF(Z14="MENOR",40%,IF(Z14="MODERADO",60%,IF(Z14="MAYOR",80%,IF(Z14="CATASTRÓFICO",100%,IF(Z14="",""))))))</f>
        <v>1</v>
      </c>
      <c r="AB14" s="192" t="s">
        <v>337</v>
      </c>
      <c r="AC14" s="395" t="s">
        <v>345</v>
      </c>
      <c r="AD14" s="213" t="s">
        <v>380</v>
      </c>
      <c r="AE14" s="197" t="s">
        <v>368</v>
      </c>
      <c r="AF14" s="195" t="s">
        <v>348</v>
      </c>
      <c r="AG14" s="209" t="s">
        <v>381</v>
      </c>
      <c r="AH14" s="197"/>
      <c r="AI14" s="197"/>
    </row>
    <row r="15" spans="1:43" ht="88.5" customHeight="1" x14ac:dyDescent="0.3">
      <c r="A15" s="574">
        <v>6</v>
      </c>
      <c r="B15" s="574" t="s">
        <v>795</v>
      </c>
      <c r="C15" s="591" t="s">
        <v>330</v>
      </c>
      <c r="D15" s="597" t="s">
        <v>382</v>
      </c>
      <c r="E15" s="597" t="s">
        <v>383</v>
      </c>
      <c r="F15" s="597" t="s">
        <v>384</v>
      </c>
      <c r="G15" s="393" t="s">
        <v>334</v>
      </c>
      <c r="H15" s="560">
        <v>2</v>
      </c>
      <c r="I15" s="601" t="s">
        <v>335</v>
      </c>
      <c r="J15" s="568">
        <v>0.2</v>
      </c>
      <c r="K15" s="566" t="s">
        <v>363</v>
      </c>
      <c r="L15" s="564">
        <f t="shared" si="0"/>
        <v>0.8</v>
      </c>
      <c r="M15" s="578" t="s">
        <v>364</v>
      </c>
      <c r="N15" s="186">
        <v>1</v>
      </c>
      <c r="O15" s="187" t="s">
        <v>385</v>
      </c>
      <c r="P15" s="188" t="s">
        <v>339</v>
      </c>
      <c r="Q15" s="188" t="s">
        <v>339</v>
      </c>
      <c r="R15" s="189" t="s">
        <v>340</v>
      </c>
      <c r="S15" s="189" t="s">
        <v>341</v>
      </c>
      <c r="T15" s="184">
        <v>0.4</v>
      </c>
      <c r="U15" s="189" t="s">
        <v>342</v>
      </c>
      <c r="V15" s="189" t="s">
        <v>343</v>
      </c>
      <c r="W15" s="189" t="s">
        <v>344</v>
      </c>
      <c r="X15" s="183" t="s">
        <v>335</v>
      </c>
      <c r="Y15" s="190">
        <v>0.12</v>
      </c>
      <c r="Z15" s="185" t="s">
        <v>363</v>
      </c>
      <c r="AA15" s="184">
        <f t="shared" ref="AA15:AA47" si="1">IF(Z15="LEVE",20%,IF(Z15="MENOR",40%,IF(Z15="MODERADO",60%,IF(Z15="MAYOR",80%,IF(Z15="CATASTRÓFICO",100%,IF(Z15="",""))))))</f>
        <v>0.8</v>
      </c>
      <c r="AB15" s="389" t="s">
        <v>364</v>
      </c>
      <c r="AC15" s="395" t="s">
        <v>345</v>
      </c>
      <c r="AD15" s="194" t="s">
        <v>386</v>
      </c>
      <c r="AE15" s="217" t="s">
        <v>796</v>
      </c>
      <c r="AF15" s="195" t="s">
        <v>348</v>
      </c>
      <c r="AG15" s="209" t="s">
        <v>349</v>
      </c>
      <c r="AH15" s="197"/>
      <c r="AI15" s="197"/>
    </row>
    <row r="16" spans="1:43" ht="87" customHeight="1" x14ac:dyDescent="0.3">
      <c r="A16" s="575"/>
      <c r="B16" s="575"/>
      <c r="C16" s="592"/>
      <c r="D16" s="600"/>
      <c r="E16" s="600"/>
      <c r="F16" s="600"/>
      <c r="G16" s="393" t="s">
        <v>334</v>
      </c>
      <c r="H16" s="561"/>
      <c r="I16" s="602"/>
      <c r="J16" s="569"/>
      <c r="K16" s="567"/>
      <c r="L16" s="565"/>
      <c r="M16" s="579"/>
      <c r="N16" s="186">
        <v>2</v>
      </c>
      <c r="O16" s="218" t="s">
        <v>946</v>
      </c>
      <c r="P16" s="188" t="s">
        <v>339</v>
      </c>
      <c r="Q16" s="188" t="s">
        <v>339</v>
      </c>
      <c r="R16" s="189" t="s">
        <v>340</v>
      </c>
      <c r="S16" s="189" t="s">
        <v>341</v>
      </c>
      <c r="T16" s="184">
        <v>0.4</v>
      </c>
      <c r="U16" s="189" t="s">
        <v>342</v>
      </c>
      <c r="V16" s="189" t="s">
        <v>343</v>
      </c>
      <c r="W16" s="189" t="s">
        <v>344</v>
      </c>
      <c r="X16" s="183" t="s">
        <v>335</v>
      </c>
      <c r="Y16" s="190">
        <v>7.1999999999999995E-2</v>
      </c>
      <c r="Z16" s="185" t="s">
        <v>363</v>
      </c>
      <c r="AA16" s="184">
        <f t="shared" si="1"/>
        <v>0.8</v>
      </c>
      <c r="AB16" s="389" t="s">
        <v>364</v>
      </c>
      <c r="AC16" s="395" t="s">
        <v>345</v>
      </c>
      <c r="AD16" s="194" t="s">
        <v>797</v>
      </c>
      <c r="AE16" s="217" t="s">
        <v>796</v>
      </c>
      <c r="AF16" s="195" t="s">
        <v>348</v>
      </c>
      <c r="AG16" s="209" t="s">
        <v>349</v>
      </c>
      <c r="AH16" s="197"/>
      <c r="AI16" s="197"/>
    </row>
    <row r="17" spans="1:35" ht="59.25" customHeight="1" x14ac:dyDescent="0.3">
      <c r="A17" s="574">
        <v>7</v>
      </c>
      <c r="B17" s="574" t="s">
        <v>798</v>
      </c>
      <c r="C17" s="576" t="s">
        <v>330</v>
      </c>
      <c r="D17" s="597" t="s">
        <v>388</v>
      </c>
      <c r="E17" s="597" t="s">
        <v>389</v>
      </c>
      <c r="F17" s="597" t="s">
        <v>390</v>
      </c>
      <c r="G17" s="393" t="s">
        <v>334</v>
      </c>
      <c r="H17" s="560">
        <v>12</v>
      </c>
      <c r="I17" s="594" t="s">
        <v>353</v>
      </c>
      <c r="J17" s="568">
        <v>0.4</v>
      </c>
      <c r="K17" s="566" t="s">
        <v>354</v>
      </c>
      <c r="L17" s="564">
        <f t="shared" si="0"/>
        <v>0.6</v>
      </c>
      <c r="M17" s="578" t="s">
        <v>354</v>
      </c>
      <c r="N17" s="186">
        <v>1</v>
      </c>
      <c r="O17" s="187" t="s">
        <v>391</v>
      </c>
      <c r="P17" s="188" t="s">
        <v>339</v>
      </c>
      <c r="Q17" s="188" t="s">
        <v>339</v>
      </c>
      <c r="R17" s="189" t="s">
        <v>340</v>
      </c>
      <c r="S17" s="189" t="s">
        <v>341</v>
      </c>
      <c r="T17" s="184">
        <v>0.4</v>
      </c>
      <c r="U17" s="189" t="s">
        <v>342</v>
      </c>
      <c r="V17" s="189" t="s">
        <v>343</v>
      </c>
      <c r="W17" s="189" t="s">
        <v>344</v>
      </c>
      <c r="X17" s="183" t="s">
        <v>353</v>
      </c>
      <c r="Y17" s="190">
        <v>0.24</v>
      </c>
      <c r="Z17" s="185" t="s">
        <v>392</v>
      </c>
      <c r="AA17" s="184">
        <f t="shared" si="1"/>
        <v>0.4</v>
      </c>
      <c r="AB17" s="389" t="s">
        <v>364</v>
      </c>
      <c r="AC17" s="395" t="s">
        <v>345</v>
      </c>
      <c r="AD17" s="213" t="s">
        <v>393</v>
      </c>
      <c r="AE17" s="217" t="s">
        <v>394</v>
      </c>
      <c r="AF17" s="195" t="s">
        <v>348</v>
      </c>
      <c r="AG17" s="209" t="s">
        <v>349</v>
      </c>
      <c r="AH17" s="197"/>
      <c r="AI17" s="197"/>
    </row>
    <row r="18" spans="1:35" ht="72.75" customHeight="1" x14ac:dyDescent="0.3">
      <c r="A18" s="575"/>
      <c r="B18" s="575"/>
      <c r="C18" s="596"/>
      <c r="D18" s="598"/>
      <c r="E18" s="598"/>
      <c r="F18" s="598"/>
      <c r="G18" s="393" t="s">
        <v>334</v>
      </c>
      <c r="H18" s="593"/>
      <c r="I18" s="594"/>
      <c r="J18" s="595"/>
      <c r="K18" s="590"/>
      <c r="L18" s="565"/>
      <c r="M18" s="579"/>
      <c r="N18" s="186">
        <v>2</v>
      </c>
      <c r="O18" s="194" t="s">
        <v>395</v>
      </c>
      <c r="P18" s="188" t="s">
        <v>339</v>
      </c>
      <c r="Q18" s="188" t="s">
        <v>339</v>
      </c>
      <c r="R18" s="189" t="s">
        <v>356</v>
      </c>
      <c r="S18" s="189" t="s">
        <v>341</v>
      </c>
      <c r="T18" s="184">
        <v>0.3</v>
      </c>
      <c r="U18" s="189" t="s">
        <v>342</v>
      </c>
      <c r="V18" s="189" t="s">
        <v>343</v>
      </c>
      <c r="W18" s="189" t="s">
        <v>344</v>
      </c>
      <c r="X18" s="183" t="s">
        <v>335</v>
      </c>
      <c r="Y18" s="190">
        <v>0.16800000000000001</v>
      </c>
      <c r="Z18" s="185" t="s">
        <v>392</v>
      </c>
      <c r="AA18" s="184">
        <f t="shared" si="1"/>
        <v>0.4</v>
      </c>
      <c r="AB18" s="389" t="s">
        <v>396</v>
      </c>
      <c r="AC18" s="395" t="s">
        <v>345</v>
      </c>
      <c r="AD18" s="213" t="s">
        <v>397</v>
      </c>
      <c r="AE18" s="217" t="s">
        <v>394</v>
      </c>
      <c r="AF18" s="195" t="s">
        <v>348</v>
      </c>
      <c r="AG18" s="209" t="s">
        <v>349</v>
      </c>
      <c r="AH18" s="197"/>
      <c r="AI18" s="197"/>
    </row>
    <row r="19" spans="1:35" ht="99" x14ac:dyDescent="0.3">
      <c r="A19" s="186">
        <v>8</v>
      </c>
      <c r="B19" s="186" t="s">
        <v>799</v>
      </c>
      <c r="C19" s="213" t="s">
        <v>398</v>
      </c>
      <c r="D19" s="218" t="s">
        <v>399</v>
      </c>
      <c r="E19" s="219" t="s">
        <v>400</v>
      </c>
      <c r="F19" s="218" t="s">
        <v>401</v>
      </c>
      <c r="G19" s="393" t="s">
        <v>945</v>
      </c>
      <c r="H19" s="197">
        <v>120</v>
      </c>
      <c r="I19" s="183" t="s">
        <v>362</v>
      </c>
      <c r="J19" s="216">
        <v>0.6</v>
      </c>
      <c r="K19" s="185" t="s">
        <v>363</v>
      </c>
      <c r="L19" s="184">
        <f t="shared" si="0"/>
        <v>0.8</v>
      </c>
      <c r="M19" s="389" t="s">
        <v>364</v>
      </c>
      <c r="N19" s="186">
        <v>3</v>
      </c>
      <c r="O19" s="194" t="s">
        <v>402</v>
      </c>
      <c r="P19" s="186" t="s">
        <v>339</v>
      </c>
      <c r="Q19" s="186" t="s">
        <v>339</v>
      </c>
      <c r="R19" s="189" t="s">
        <v>356</v>
      </c>
      <c r="S19" s="189" t="s">
        <v>341</v>
      </c>
      <c r="T19" s="184">
        <v>0.3</v>
      </c>
      <c r="U19" s="189" t="s">
        <v>342</v>
      </c>
      <c r="V19" s="189" t="s">
        <v>343</v>
      </c>
      <c r="W19" s="189" t="s">
        <v>366</v>
      </c>
      <c r="X19" s="183" t="s">
        <v>362</v>
      </c>
      <c r="Y19" s="220">
        <v>0.42</v>
      </c>
      <c r="Z19" s="185" t="s">
        <v>403</v>
      </c>
      <c r="AA19" s="184">
        <f t="shared" si="1"/>
        <v>0.2</v>
      </c>
      <c r="AB19" s="389" t="s">
        <v>396</v>
      </c>
      <c r="AC19" s="395" t="s">
        <v>345</v>
      </c>
      <c r="AD19" s="217" t="s">
        <v>800</v>
      </c>
      <c r="AE19" s="197" t="s">
        <v>404</v>
      </c>
      <c r="AF19" s="195" t="s">
        <v>348</v>
      </c>
      <c r="AG19" s="209" t="s">
        <v>349</v>
      </c>
      <c r="AH19" s="197"/>
      <c r="AI19" s="197"/>
    </row>
    <row r="20" spans="1:35" ht="75.75" x14ac:dyDescent="0.3">
      <c r="A20" s="186">
        <v>9</v>
      </c>
      <c r="B20" s="201" t="s">
        <v>801</v>
      </c>
      <c r="C20" s="213" t="s">
        <v>405</v>
      </c>
      <c r="D20" s="213" t="s">
        <v>406</v>
      </c>
      <c r="E20" s="213" t="s">
        <v>407</v>
      </c>
      <c r="F20" s="213" t="s">
        <v>408</v>
      </c>
      <c r="G20" s="393" t="s">
        <v>334</v>
      </c>
      <c r="H20" s="197">
        <v>2</v>
      </c>
      <c r="I20" s="183" t="s">
        <v>335</v>
      </c>
      <c r="J20" s="184">
        <f>IF(I20="MUY BAJA",20%,IF(I20="BAJA",40%,IF(I20="MEDIA",60%,IF(I20="ALTA",80%,IF(I20="MUY ALTA",100%,IF(I20="",""))))))</f>
        <v>0.2</v>
      </c>
      <c r="K20" s="185" t="s">
        <v>363</v>
      </c>
      <c r="L20" s="184">
        <f t="shared" si="0"/>
        <v>0.8</v>
      </c>
      <c r="M20" s="389" t="s">
        <v>364</v>
      </c>
      <c r="N20" s="186">
        <v>1</v>
      </c>
      <c r="O20" s="187" t="s">
        <v>409</v>
      </c>
      <c r="P20" s="195" t="s">
        <v>339</v>
      </c>
      <c r="Q20" s="186" t="s">
        <v>339</v>
      </c>
      <c r="R20" s="189" t="s">
        <v>340</v>
      </c>
      <c r="S20" s="189" t="s">
        <v>341</v>
      </c>
      <c r="T20" s="208">
        <f>[7]ValoraciónControles!G26</f>
        <v>0</v>
      </c>
      <c r="U20" s="189" t="s">
        <v>342</v>
      </c>
      <c r="V20" s="189" t="s">
        <v>343</v>
      </c>
      <c r="W20" s="189" t="s">
        <v>344</v>
      </c>
      <c r="X20" s="183" t="s">
        <v>353</v>
      </c>
      <c r="Y20" s="184">
        <v>0.36</v>
      </c>
      <c r="Z20" s="185" t="s">
        <v>363</v>
      </c>
      <c r="AA20" s="184">
        <f t="shared" si="1"/>
        <v>0.8</v>
      </c>
      <c r="AB20" s="389" t="s">
        <v>364</v>
      </c>
      <c r="AC20" s="395" t="s">
        <v>345</v>
      </c>
      <c r="AD20" s="187" t="s">
        <v>410</v>
      </c>
      <c r="AE20" s="197" t="s">
        <v>411</v>
      </c>
      <c r="AF20" s="195" t="s">
        <v>348</v>
      </c>
      <c r="AG20" s="209" t="s">
        <v>349</v>
      </c>
      <c r="AH20" s="197"/>
      <c r="AI20" s="197"/>
    </row>
    <row r="21" spans="1:35" ht="75.75" x14ac:dyDescent="0.3">
      <c r="A21" s="186">
        <v>10</v>
      </c>
      <c r="B21" s="201" t="s">
        <v>802</v>
      </c>
      <c r="C21" s="213" t="s">
        <v>412</v>
      </c>
      <c r="D21" s="213" t="s">
        <v>413</v>
      </c>
      <c r="E21" s="213" t="s">
        <v>414</v>
      </c>
      <c r="F21" s="213" t="s">
        <v>415</v>
      </c>
      <c r="G21" s="393" t="s">
        <v>945</v>
      </c>
      <c r="H21" s="197">
        <v>700</v>
      </c>
      <c r="I21" s="183" t="s">
        <v>416</v>
      </c>
      <c r="J21" s="184">
        <f>IF(I21="MUY BAJA",20%,IF(I21="BAJA",40%,IF(I21="MEDIA",60%,IF(I21="ALTA",80%,IF(I21="MUY ALTA",100%,IF(I21="",""))))))</f>
        <v>0.8</v>
      </c>
      <c r="K21" s="185" t="s">
        <v>363</v>
      </c>
      <c r="L21" s="184">
        <f t="shared" si="0"/>
        <v>0.8</v>
      </c>
      <c r="M21" s="389" t="s">
        <v>364</v>
      </c>
      <c r="N21" s="186">
        <v>2</v>
      </c>
      <c r="O21" s="194" t="s">
        <v>417</v>
      </c>
      <c r="P21" s="186" t="s">
        <v>339</v>
      </c>
      <c r="Q21" s="186" t="s">
        <v>339</v>
      </c>
      <c r="R21" s="189" t="s">
        <v>340</v>
      </c>
      <c r="S21" s="189" t="s">
        <v>341</v>
      </c>
      <c r="T21" s="208">
        <f>[7]ValoraciónControles!G41</f>
        <v>0</v>
      </c>
      <c r="U21" s="189" t="s">
        <v>342</v>
      </c>
      <c r="V21" s="189" t="s">
        <v>343</v>
      </c>
      <c r="W21" s="189" t="s">
        <v>344</v>
      </c>
      <c r="X21" s="183" t="s">
        <v>353</v>
      </c>
      <c r="Y21" s="184">
        <v>0.24</v>
      </c>
      <c r="Z21" s="185" t="s">
        <v>363</v>
      </c>
      <c r="AA21" s="184">
        <f t="shared" si="1"/>
        <v>0.8</v>
      </c>
      <c r="AB21" s="389" t="s">
        <v>364</v>
      </c>
      <c r="AC21" s="395" t="s">
        <v>345</v>
      </c>
      <c r="AD21" s="187" t="s">
        <v>418</v>
      </c>
      <c r="AE21" s="197" t="s">
        <v>411</v>
      </c>
      <c r="AF21" s="195" t="s">
        <v>348</v>
      </c>
      <c r="AG21" s="209" t="s">
        <v>381</v>
      </c>
      <c r="AH21" s="197"/>
      <c r="AI21" s="197"/>
    </row>
    <row r="22" spans="1:35" ht="99" x14ac:dyDescent="0.3">
      <c r="A22" s="186">
        <v>11</v>
      </c>
      <c r="B22" s="201" t="s">
        <v>419</v>
      </c>
      <c r="C22" s="221" t="s">
        <v>420</v>
      </c>
      <c r="D22" s="221" t="s">
        <v>421</v>
      </c>
      <c r="E22" s="221" t="s">
        <v>422</v>
      </c>
      <c r="F22" s="213" t="s">
        <v>423</v>
      </c>
      <c r="G22" s="393" t="s">
        <v>334</v>
      </c>
      <c r="H22" s="197">
        <v>1000</v>
      </c>
      <c r="I22" s="183" t="s">
        <v>416</v>
      </c>
      <c r="J22" s="184">
        <f>IF(I22="MUY BAJA",20%,IF(I22="BAJA",40%,IF(I22="MEDIA",60%,IF(I22="ALTA",80%,IF(I22="MUY ALTA",100%,IF(I22="",""))))))</f>
        <v>0.8</v>
      </c>
      <c r="K22" s="185" t="s">
        <v>363</v>
      </c>
      <c r="L22" s="184">
        <f t="shared" si="0"/>
        <v>0.8</v>
      </c>
      <c r="M22" s="389" t="s">
        <v>364</v>
      </c>
      <c r="N22" s="186">
        <v>1</v>
      </c>
      <c r="O22" s="187" t="s">
        <v>424</v>
      </c>
      <c r="P22" s="195" t="s">
        <v>339</v>
      </c>
      <c r="Q22" s="186" t="s">
        <v>339</v>
      </c>
      <c r="R22" s="189" t="s">
        <v>340</v>
      </c>
      <c r="S22" s="189" t="s">
        <v>341</v>
      </c>
      <c r="T22" s="208">
        <f>[7]ValoraciónControles!G58</f>
        <v>0</v>
      </c>
      <c r="U22" s="189" t="s">
        <v>342</v>
      </c>
      <c r="V22" s="189" t="s">
        <v>343</v>
      </c>
      <c r="W22" s="189" t="s">
        <v>344</v>
      </c>
      <c r="X22" s="183" t="s">
        <v>416</v>
      </c>
      <c r="Y22" s="184">
        <v>0.36</v>
      </c>
      <c r="Z22" s="185" t="s">
        <v>354</v>
      </c>
      <c r="AA22" s="184">
        <f t="shared" si="1"/>
        <v>0.6</v>
      </c>
      <c r="AB22" s="389" t="s">
        <v>364</v>
      </c>
      <c r="AC22" s="395" t="s">
        <v>345</v>
      </c>
      <c r="AD22" s="187" t="s">
        <v>425</v>
      </c>
      <c r="AE22" s="197" t="s">
        <v>426</v>
      </c>
      <c r="AF22" s="195" t="s">
        <v>348</v>
      </c>
      <c r="AG22" s="209" t="s">
        <v>349</v>
      </c>
      <c r="AH22" s="197"/>
      <c r="AI22" s="197"/>
    </row>
    <row r="23" spans="1:35" ht="75.75" x14ac:dyDescent="0.3">
      <c r="A23" s="186">
        <v>12</v>
      </c>
      <c r="B23" s="201" t="s">
        <v>427</v>
      </c>
      <c r="C23" s="221" t="s">
        <v>412</v>
      </c>
      <c r="D23" s="213" t="s">
        <v>428</v>
      </c>
      <c r="E23" s="221" t="s">
        <v>429</v>
      </c>
      <c r="F23" s="213" t="s">
        <v>430</v>
      </c>
      <c r="G23" s="393" t="s">
        <v>431</v>
      </c>
      <c r="H23" s="197">
        <v>120</v>
      </c>
      <c r="I23" s="183" t="s">
        <v>362</v>
      </c>
      <c r="J23" s="184">
        <f>IF(I23="MUY BAJA",20%,IF(I23="BAJA",40%,IF(I23="MEDIA",60%,IF(I23="ALTA",80%,IF(I23="MUY ALTA",100%,IF(I23="",""))))))</f>
        <v>0.6</v>
      </c>
      <c r="K23" s="185" t="s">
        <v>363</v>
      </c>
      <c r="L23" s="184">
        <f t="shared" si="0"/>
        <v>0.8</v>
      </c>
      <c r="M23" s="389" t="s">
        <v>364</v>
      </c>
      <c r="N23" s="186">
        <v>2</v>
      </c>
      <c r="O23" s="194" t="s">
        <v>432</v>
      </c>
      <c r="P23" s="186" t="s">
        <v>339</v>
      </c>
      <c r="Q23" s="186" t="s">
        <v>339</v>
      </c>
      <c r="R23" s="189" t="s">
        <v>356</v>
      </c>
      <c r="S23" s="189" t="s">
        <v>341</v>
      </c>
      <c r="T23" s="208">
        <f>[7]ValoraciónControles!G73</f>
        <v>0</v>
      </c>
      <c r="U23" s="189" t="s">
        <v>342</v>
      </c>
      <c r="V23" s="189" t="s">
        <v>343</v>
      </c>
      <c r="W23" s="189" t="s">
        <v>344</v>
      </c>
      <c r="X23" s="183" t="s">
        <v>362</v>
      </c>
      <c r="Y23" s="184">
        <v>0.36</v>
      </c>
      <c r="Z23" s="185" t="s">
        <v>363</v>
      </c>
      <c r="AA23" s="184">
        <f t="shared" si="1"/>
        <v>0.8</v>
      </c>
      <c r="AB23" s="389" t="s">
        <v>364</v>
      </c>
      <c r="AC23" s="395" t="s">
        <v>345</v>
      </c>
      <c r="AD23" s="187" t="s">
        <v>433</v>
      </c>
      <c r="AE23" s="197" t="s">
        <v>434</v>
      </c>
      <c r="AF23" s="195" t="s">
        <v>348</v>
      </c>
      <c r="AG23" s="209" t="s">
        <v>349</v>
      </c>
      <c r="AH23" s="197"/>
      <c r="AI23" s="197"/>
    </row>
    <row r="24" spans="1:35" ht="132" x14ac:dyDescent="0.3">
      <c r="A24" s="186">
        <v>13</v>
      </c>
      <c r="B24" s="201" t="s">
        <v>435</v>
      </c>
      <c r="C24" s="221" t="s">
        <v>412</v>
      </c>
      <c r="D24" s="213" t="s">
        <v>436</v>
      </c>
      <c r="E24" s="221" t="s">
        <v>437</v>
      </c>
      <c r="F24" s="213" t="s">
        <v>438</v>
      </c>
      <c r="G24" s="393" t="s">
        <v>945</v>
      </c>
      <c r="H24" s="197">
        <v>120</v>
      </c>
      <c r="I24" s="183" t="s">
        <v>362</v>
      </c>
      <c r="J24" s="184">
        <f>IF(I24="MUY BAJA",20%,IF(I24="BAJA",40%,IF(I24="MEDIA",60%,IF(I24="ALTA",80%,IF(I24="MUY ALTA",100%,IF(I24="",""))))))</f>
        <v>0.6</v>
      </c>
      <c r="K24" s="185" t="s">
        <v>363</v>
      </c>
      <c r="L24" s="184">
        <f t="shared" si="0"/>
        <v>0.8</v>
      </c>
      <c r="M24" s="389" t="s">
        <v>364</v>
      </c>
      <c r="N24" s="186">
        <v>3</v>
      </c>
      <c r="O24" s="194" t="s">
        <v>439</v>
      </c>
      <c r="P24" s="186" t="s">
        <v>339</v>
      </c>
      <c r="Q24" s="186" t="s">
        <v>339</v>
      </c>
      <c r="R24" s="189" t="s">
        <v>340</v>
      </c>
      <c r="S24" s="189" t="s">
        <v>341</v>
      </c>
      <c r="T24" s="208">
        <f>[7]ValoraciónControles!G88</f>
        <v>0</v>
      </c>
      <c r="U24" s="189" t="s">
        <v>342</v>
      </c>
      <c r="V24" s="189" t="s">
        <v>343</v>
      </c>
      <c r="W24" s="189" t="s">
        <v>344</v>
      </c>
      <c r="X24" s="183" t="s">
        <v>416</v>
      </c>
      <c r="Y24" s="184">
        <v>0.36</v>
      </c>
      <c r="Z24" s="185" t="s">
        <v>354</v>
      </c>
      <c r="AA24" s="184">
        <f t="shared" si="1"/>
        <v>0.6</v>
      </c>
      <c r="AB24" s="389" t="s">
        <v>364</v>
      </c>
      <c r="AC24" s="395" t="s">
        <v>345</v>
      </c>
      <c r="AD24" s="213" t="s">
        <v>440</v>
      </c>
      <c r="AE24" s="197" t="s">
        <v>411</v>
      </c>
      <c r="AF24" s="195" t="s">
        <v>348</v>
      </c>
      <c r="AG24" s="209" t="s">
        <v>381</v>
      </c>
      <c r="AH24" s="197"/>
      <c r="AI24" s="197"/>
    </row>
    <row r="25" spans="1:35" ht="118.5" customHeight="1" x14ac:dyDescent="0.3">
      <c r="A25" s="186">
        <v>14</v>
      </c>
      <c r="B25" s="186" t="s">
        <v>441</v>
      </c>
      <c r="C25" s="213" t="s">
        <v>803</v>
      </c>
      <c r="D25" s="194" t="s">
        <v>804</v>
      </c>
      <c r="E25" s="187" t="s">
        <v>442</v>
      </c>
      <c r="F25" s="187" t="s">
        <v>805</v>
      </c>
      <c r="G25" s="393" t="s">
        <v>947</v>
      </c>
      <c r="H25" s="197">
        <v>72</v>
      </c>
      <c r="I25" s="183" t="s">
        <v>362</v>
      </c>
      <c r="J25" s="216">
        <v>0.6</v>
      </c>
      <c r="K25" s="185" t="s">
        <v>354</v>
      </c>
      <c r="L25" s="184">
        <f t="shared" si="0"/>
        <v>0.6</v>
      </c>
      <c r="M25" s="389" t="s">
        <v>354</v>
      </c>
      <c r="N25" s="186">
        <v>1</v>
      </c>
      <c r="O25" s="187" t="s">
        <v>806</v>
      </c>
      <c r="P25" s="188" t="s">
        <v>339</v>
      </c>
      <c r="Q25" s="188" t="s">
        <v>339</v>
      </c>
      <c r="R25" s="189" t="s">
        <v>340</v>
      </c>
      <c r="S25" s="189" t="s">
        <v>341</v>
      </c>
      <c r="T25" s="184">
        <v>0.4</v>
      </c>
      <c r="U25" s="189" t="s">
        <v>342</v>
      </c>
      <c r="V25" s="189" t="s">
        <v>343</v>
      </c>
      <c r="W25" s="189" t="s">
        <v>344</v>
      </c>
      <c r="X25" s="183" t="s">
        <v>335</v>
      </c>
      <c r="Y25" s="184">
        <v>0.36</v>
      </c>
      <c r="Z25" s="185" t="s">
        <v>354</v>
      </c>
      <c r="AA25" s="184">
        <f t="shared" si="1"/>
        <v>0.6</v>
      </c>
      <c r="AB25" s="389" t="s">
        <v>354</v>
      </c>
      <c r="AC25" s="395" t="s">
        <v>345</v>
      </c>
      <c r="AD25" s="213" t="s">
        <v>807</v>
      </c>
      <c r="AE25" s="197" t="s">
        <v>446</v>
      </c>
      <c r="AF25" s="197" t="s">
        <v>348</v>
      </c>
      <c r="AG25" s="329" t="s">
        <v>808</v>
      </c>
      <c r="AH25" s="213"/>
      <c r="AI25" s="213"/>
    </row>
    <row r="26" spans="1:35" ht="123" customHeight="1" x14ac:dyDescent="0.3">
      <c r="A26" s="186">
        <v>15</v>
      </c>
      <c r="B26" s="186" t="s">
        <v>443</v>
      </c>
      <c r="C26" s="213" t="s">
        <v>809</v>
      </c>
      <c r="D26" s="194" t="s">
        <v>810</v>
      </c>
      <c r="E26" s="187" t="s">
        <v>811</v>
      </c>
      <c r="F26" s="187" t="s">
        <v>812</v>
      </c>
      <c r="G26" s="393" t="s">
        <v>445</v>
      </c>
      <c r="H26" s="197">
        <v>12</v>
      </c>
      <c r="I26" s="399" t="s">
        <v>353</v>
      </c>
      <c r="J26" s="216">
        <v>0.4</v>
      </c>
      <c r="K26" s="185" t="s">
        <v>363</v>
      </c>
      <c r="L26" s="184">
        <f t="shared" si="0"/>
        <v>0.8</v>
      </c>
      <c r="M26" s="389" t="s">
        <v>364</v>
      </c>
      <c r="N26" s="186">
        <v>2</v>
      </c>
      <c r="O26" s="194" t="s">
        <v>813</v>
      </c>
      <c r="P26" s="186" t="s">
        <v>339</v>
      </c>
      <c r="Q26" s="186" t="s">
        <v>339</v>
      </c>
      <c r="R26" s="189" t="s">
        <v>340</v>
      </c>
      <c r="S26" s="189" t="s">
        <v>341</v>
      </c>
      <c r="T26" s="212">
        <v>0.4</v>
      </c>
      <c r="U26" s="189" t="s">
        <v>342</v>
      </c>
      <c r="V26" s="189" t="s">
        <v>343</v>
      </c>
      <c r="W26" s="189" t="s">
        <v>344</v>
      </c>
      <c r="X26" s="183" t="s">
        <v>335</v>
      </c>
      <c r="Y26" s="184">
        <v>0.24</v>
      </c>
      <c r="Z26" s="185" t="s">
        <v>363</v>
      </c>
      <c r="AA26" s="184">
        <f t="shared" si="1"/>
        <v>0.8</v>
      </c>
      <c r="AB26" s="389" t="s">
        <v>364</v>
      </c>
      <c r="AC26" s="395" t="s">
        <v>345</v>
      </c>
      <c r="AD26" s="213" t="s">
        <v>814</v>
      </c>
      <c r="AE26" s="197" t="s">
        <v>446</v>
      </c>
      <c r="AF26" s="197" t="s">
        <v>348</v>
      </c>
      <c r="AG26" s="329" t="s">
        <v>808</v>
      </c>
      <c r="AH26" s="213"/>
      <c r="AI26" s="213"/>
    </row>
    <row r="27" spans="1:35" ht="91.5" customHeight="1" x14ac:dyDescent="0.3">
      <c r="A27" s="186">
        <v>16</v>
      </c>
      <c r="B27" s="186" t="s">
        <v>447</v>
      </c>
      <c r="C27" s="213" t="s">
        <v>815</v>
      </c>
      <c r="D27" s="194" t="s">
        <v>816</v>
      </c>
      <c r="E27" s="187" t="s">
        <v>817</v>
      </c>
      <c r="F27" s="187" t="s">
        <v>818</v>
      </c>
      <c r="G27" s="393" t="s">
        <v>445</v>
      </c>
      <c r="H27" s="197">
        <v>36</v>
      </c>
      <c r="I27" s="399" t="s">
        <v>362</v>
      </c>
      <c r="J27" s="216">
        <v>0.6</v>
      </c>
      <c r="K27" s="185" t="s">
        <v>392</v>
      </c>
      <c r="L27" s="184">
        <f t="shared" si="0"/>
        <v>0.4</v>
      </c>
      <c r="M27" s="389" t="s">
        <v>354</v>
      </c>
      <c r="N27" s="186">
        <v>3</v>
      </c>
      <c r="O27" s="194" t="s">
        <v>819</v>
      </c>
      <c r="P27" s="186" t="s">
        <v>339</v>
      </c>
      <c r="Q27" s="186" t="s">
        <v>339</v>
      </c>
      <c r="R27" s="189" t="s">
        <v>340</v>
      </c>
      <c r="S27" s="189" t="s">
        <v>341</v>
      </c>
      <c r="T27" s="212">
        <v>0.4</v>
      </c>
      <c r="U27" s="189" t="s">
        <v>342</v>
      </c>
      <c r="V27" s="189" t="s">
        <v>343</v>
      </c>
      <c r="W27" s="189" t="s">
        <v>344</v>
      </c>
      <c r="X27" s="183" t="s">
        <v>335</v>
      </c>
      <c r="Y27" s="220">
        <v>0.36</v>
      </c>
      <c r="Z27" s="185" t="s">
        <v>392</v>
      </c>
      <c r="AA27" s="184">
        <f t="shared" si="1"/>
        <v>0.4</v>
      </c>
      <c r="AB27" s="389" t="s">
        <v>396</v>
      </c>
      <c r="AC27" s="395" t="s">
        <v>345</v>
      </c>
      <c r="AD27" s="213" t="s">
        <v>820</v>
      </c>
      <c r="AE27" s="197" t="s">
        <v>448</v>
      </c>
      <c r="AF27" s="197" t="s">
        <v>348</v>
      </c>
      <c r="AG27" s="329" t="s">
        <v>808</v>
      </c>
      <c r="AH27" s="213"/>
      <c r="AI27" s="213"/>
    </row>
    <row r="28" spans="1:35" ht="151.5" customHeight="1" x14ac:dyDescent="0.3">
      <c r="A28" s="186">
        <v>17</v>
      </c>
      <c r="B28" s="186" t="s">
        <v>449</v>
      </c>
      <c r="C28" s="213" t="s">
        <v>821</v>
      </c>
      <c r="D28" s="194" t="s">
        <v>450</v>
      </c>
      <c r="E28" s="222" t="s">
        <v>451</v>
      </c>
      <c r="F28" s="187" t="s">
        <v>452</v>
      </c>
      <c r="G28" s="393" t="s">
        <v>334</v>
      </c>
      <c r="H28" s="197">
        <v>650</v>
      </c>
      <c r="I28" s="399" t="s">
        <v>416</v>
      </c>
      <c r="J28" s="216">
        <v>0.8</v>
      </c>
      <c r="K28" s="185" t="s">
        <v>392</v>
      </c>
      <c r="L28" s="184">
        <f t="shared" si="0"/>
        <v>0.4</v>
      </c>
      <c r="M28" s="389" t="s">
        <v>354</v>
      </c>
      <c r="N28" s="197">
        <v>4</v>
      </c>
      <c r="O28" s="217" t="s">
        <v>822</v>
      </c>
      <c r="P28" s="197" t="s">
        <v>339</v>
      </c>
      <c r="Q28" s="197" t="s">
        <v>339</v>
      </c>
      <c r="R28" s="189" t="s">
        <v>340</v>
      </c>
      <c r="S28" s="189" t="s">
        <v>341</v>
      </c>
      <c r="T28" s="212">
        <v>0.4</v>
      </c>
      <c r="U28" s="189" t="s">
        <v>342</v>
      </c>
      <c r="V28" s="189" t="s">
        <v>343</v>
      </c>
      <c r="W28" s="189" t="s">
        <v>344</v>
      </c>
      <c r="X28" s="183" t="s">
        <v>353</v>
      </c>
      <c r="Y28" s="184">
        <v>0.48</v>
      </c>
      <c r="Z28" s="185" t="s">
        <v>392</v>
      </c>
      <c r="AA28" s="184">
        <f t="shared" si="1"/>
        <v>0.4</v>
      </c>
      <c r="AB28" s="389" t="s">
        <v>354</v>
      </c>
      <c r="AC28" s="395" t="s">
        <v>345</v>
      </c>
      <c r="AD28" s="213" t="s">
        <v>823</v>
      </c>
      <c r="AE28" s="197" t="s">
        <v>453</v>
      </c>
      <c r="AF28" s="197" t="s">
        <v>348</v>
      </c>
      <c r="AG28" s="329" t="s">
        <v>808</v>
      </c>
      <c r="AH28" s="213"/>
      <c r="AI28" s="213"/>
    </row>
    <row r="29" spans="1:35" ht="114" customHeight="1" x14ac:dyDescent="0.3">
      <c r="A29" s="186">
        <v>18</v>
      </c>
      <c r="B29" s="186" t="s">
        <v>454</v>
      </c>
      <c r="C29" s="213" t="s">
        <v>809</v>
      </c>
      <c r="D29" s="223" t="s">
        <v>456</v>
      </c>
      <c r="E29" s="223" t="s">
        <v>457</v>
      </c>
      <c r="F29" s="223" t="s">
        <v>458</v>
      </c>
      <c r="G29" s="393" t="s">
        <v>334</v>
      </c>
      <c r="H29" s="197">
        <v>100</v>
      </c>
      <c r="I29" s="183" t="s">
        <v>362</v>
      </c>
      <c r="J29" s="216">
        <v>0.6</v>
      </c>
      <c r="K29" s="185" t="s">
        <v>403</v>
      </c>
      <c r="L29" s="184">
        <f t="shared" si="0"/>
        <v>0.2</v>
      </c>
      <c r="M29" s="389" t="s">
        <v>354</v>
      </c>
      <c r="N29" s="197">
        <v>5</v>
      </c>
      <c r="O29" s="217" t="s">
        <v>824</v>
      </c>
      <c r="P29" s="197" t="s">
        <v>339</v>
      </c>
      <c r="Q29" s="197" t="s">
        <v>339</v>
      </c>
      <c r="R29" s="189" t="s">
        <v>340</v>
      </c>
      <c r="S29" s="189" t="s">
        <v>341</v>
      </c>
      <c r="T29" s="224">
        <v>0.4</v>
      </c>
      <c r="U29" s="189" t="s">
        <v>342</v>
      </c>
      <c r="V29" s="189" t="s">
        <v>343</v>
      </c>
      <c r="W29" s="189" t="s">
        <v>344</v>
      </c>
      <c r="X29" s="183" t="s">
        <v>335</v>
      </c>
      <c r="Y29" s="184">
        <v>0.36</v>
      </c>
      <c r="Z29" s="185" t="s">
        <v>403</v>
      </c>
      <c r="AA29" s="184">
        <f t="shared" si="1"/>
        <v>0.2</v>
      </c>
      <c r="AB29" s="389" t="s">
        <v>396</v>
      </c>
      <c r="AC29" s="395" t="s">
        <v>345</v>
      </c>
      <c r="AD29" s="213" t="s">
        <v>825</v>
      </c>
      <c r="AE29" s="213" t="s">
        <v>459</v>
      </c>
      <c r="AF29" s="197" t="s">
        <v>348</v>
      </c>
      <c r="AG29" s="329" t="s">
        <v>808</v>
      </c>
      <c r="AH29" s="213"/>
      <c r="AI29" s="213"/>
    </row>
    <row r="30" spans="1:35" ht="75.75" x14ac:dyDescent="0.3">
      <c r="A30" s="186">
        <v>19</v>
      </c>
      <c r="B30" s="186" t="s">
        <v>460</v>
      </c>
      <c r="C30" s="392" t="s">
        <v>420</v>
      </c>
      <c r="D30" s="392" t="s">
        <v>461</v>
      </c>
      <c r="E30" s="392" t="s">
        <v>462</v>
      </c>
      <c r="F30" s="392" t="s">
        <v>463</v>
      </c>
      <c r="G30" s="393" t="s">
        <v>334</v>
      </c>
      <c r="H30" s="394">
        <v>1500</v>
      </c>
      <c r="I30" s="399" t="s">
        <v>416</v>
      </c>
      <c r="J30" s="184">
        <f t="shared" ref="J30:J38" si="2">IF(I30="MUY BAJA",20%,IF(I30="BAJA",40%,IF(I30="MEDIA",60%,IF(I30="ALTA",80%,IF(I30="MUY ALTA",100%,IF(I30="",""))))))</f>
        <v>0.8</v>
      </c>
      <c r="K30" s="185" t="s">
        <v>403</v>
      </c>
      <c r="L30" s="184">
        <f t="shared" si="0"/>
        <v>0.2</v>
      </c>
      <c r="M30" s="389" t="s">
        <v>396</v>
      </c>
      <c r="N30" s="186">
        <v>1</v>
      </c>
      <c r="O30" s="187" t="s">
        <v>464</v>
      </c>
      <c r="P30" s="188" t="s">
        <v>339</v>
      </c>
      <c r="Q30" s="188" t="s">
        <v>339</v>
      </c>
      <c r="R30" s="189" t="s">
        <v>356</v>
      </c>
      <c r="S30" s="189" t="s">
        <v>341</v>
      </c>
      <c r="T30" s="184">
        <v>0.3</v>
      </c>
      <c r="U30" s="189" t="s">
        <v>342</v>
      </c>
      <c r="V30" s="189" t="s">
        <v>343</v>
      </c>
      <c r="W30" s="189" t="s">
        <v>344</v>
      </c>
      <c r="X30" s="183" t="s">
        <v>353</v>
      </c>
      <c r="Y30" s="225">
        <v>0.56000000000000005</v>
      </c>
      <c r="Z30" s="185" t="s">
        <v>403</v>
      </c>
      <c r="AA30" s="184">
        <f t="shared" si="1"/>
        <v>0.2</v>
      </c>
      <c r="AB30" s="389" t="s">
        <v>396</v>
      </c>
      <c r="AC30" s="395" t="s">
        <v>345</v>
      </c>
      <c r="AD30" s="187" t="s">
        <v>465</v>
      </c>
      <c r="AE30" s="194" t="s">
        <v>466</v>
      </c>
      <c r="AF30" s="195" t="s">
        <v>348</v>
      </c>
      <c r="AG30" s="196" t="s">
        <v>349</v>
      </c>
      <c r="AH30" s="197"/>
      <c r="AI30" s="197"/>
    </row>
    <row r="31" spans="1:35" ht="75.75" x14ac:dyDescent="0.3">
      <c r="A31" s="186">
        <v>20</v>
      </c>
      <c r="B31" s="186" t="s">
        <v>467</v>
      </c>
      <c r="C31" s="187" t="s">
        <v>455</v>
      </c>
      <c r="D31" s="187" t="s">
        <v>468</v>
      </c>
      <c r="E31" s="187" t="s">
        <v>469</v>
      </c>
      <c r="F31" s="187" t="s">
        <v>470</v>
      </c>
      <c r="G31" s="393" t="s">
        <v>334</v>
      </c>
      <c r="H31" s="197">
        <v>2000</v>
      </c>
      <c r="I31" s="399" t="s">
        <v>416</v>
      </c>
      <c r="J31" s="184">
        <f t="shared" si="2"/>
        <v>0.8</v>
      </c>
      <c r="K31" s="185" t="s">
        <v>403</v>
      </c>
      <c r="L31" s="184">
        <f t="shared" si="0"/>
        <v>0.2</v>
      </c>
      <c r="M31" s="389" t="s">
        <v>396</v>
      </c>
      <c r="N31" s="186">
        <v>2</v>
      </c>
      <c r="O31" s="194" t="s">
        <v>471</v>
      </c>
      <c r="P31" s="186" t="s">
        <v>339</v>
      </c>
      <c r="Q31" s="186" t="s">
        <v>339</v>
      </c>
      <c r="R31" s="189" t="s">
        <v>387</v>
      </c>
      <c r="S31" s="189" t="s">
        <v>341</v>
      </c>
      <c r="T31" s="184">
        <v>0.4</v>
      </c>
      <c r="U31" s="189" t="s">
        <v>342</v>
      </c>
      <c r="V31" s="189" t="s">
        <v>343</v>
      </c>
      <c r="W31" s="189" t="s">
        <v>344</v>
      </c>
      <c r="X31" s="183" t="s">
        <v>353</v>
      </c>
      <c r="Y31" s="226">
        <v>0.48</v>
      </c>
      <c r="Z31" s="185" t="s">
        <v>403</v>
      </c>
      <c r="AA31" s="184">
        <f t="shared" si="1"/>
        <v>0.2</v>
      </c>
      <c r="AB31" s="389" t="s">
        <v>396</v>
      </c>
      <c r="AC31" s="395" t="s">
        <v>345</v>
      </c>
      <c r="AD31" s="187" t="s">
        <v>472</v>
      </c>
      <c r="AE31" s="195" t="s">
        <v>466</v>
      </c>
      <c r="AF31" s="195" t="s">
        <v>348</v>
      </c>
      <c r="AG31" s="196" t="s">
        <v>349</v>
      </c>
      <c r="AH31" s="197"/>
      <c r="AI31" s="197"/>
    </row>
    <row r="32" spans="1:35" ht="89.25" x14ac:dyDescent="0.3">
      <c r="A32" s="186">
        <v>21</v>
      </c>
      <c r="B32" s="186" t="s">
        <v>473</v>
      </c>
      <c r="C32" s="197" t="s">
        <v>474</v>
      </c>
      <c r="D32" s="194" t="s">
        <v>475</v>
      </c>
      <c r="E32" s="187" t="s">
        <v>476</v>
      </c>
      <c r="F32" s="187" t="s">
        <v>477</v>
      </c>
      <c r="G32" s="393" t="s">
        <v>334</v>
      </c>
      <c r="H32" s="197">
        <f>(3*12)+2+5+12</f>
        <v>55</v>
      </c>
      <c r="I32" s="183" t="s">
        <v>362</v>
      </c>
      <c r="J32" s="184">
        <f t="shared" si="2"/>
        <v>0.6</v>
      </c>
      <c r="K32" s="185" t="s">
        <v>403</v>
      </c>
      <c r="L32" s="184">
        <f t="shared" si="0"/>
        <v>0.2</v>
      </c>
      <c r="M32" s="389" t="s">
        <v>396</v>
      </c>
      <c r="N32" s="186">
        <v>1</v>
      </c>
      <c r="O32" s="223" t="s">
        <v>478</v>
      </c>
      <c r="P32" s="195" t="s">
        <v>339</v>
      </c>
      <c r="Q32" s="186" t="s">
        <v>339</v>
      </c>
      <c r="R32" s="189" t="s">
        <v>340</v>
      </c>
      <c r="S32" s="189" t="s">
        <v>341</v>
      </c>
      <c r="T32" s="208">
        <v>0.4</v>
      </c>
      <c r="U32" s="189" t="s">
        <v>342</v>
      </c>
      <c r="V32" s="189" t="s">
        <v>343</v>
      </c>
      <c r="W32" s="189" t="s">
        <v>344</v>
      </c>
      <c r="X32" s="183" t="s">
        <v>335</v>
      </c>
      <c r="Y32" s="184">
        <v>0.36</v>
      </c>
      <c r="Z32" s="185" t="s">
        <v>403</v>
      </c>
      <c r="AA32" s="184">
        <f t="shared" si="1"/>
        <v>0.2</v>
      </c>
      <c r="AB32" s="389" t="s">
        <v>396</v>
      </c>
      <c r="AC32" s="395" t="s">
        <v>345</v>
      </c>
      <c r="AD32" s="187" t="s">
        <v>479</v>
      </c>
      <c r="AE32" s="197" t="s">
        <v>480</v>
      </c>
      <c r="AF32" s="195" t="s">
        <v>348</v>
      </c>
      <c r="AG32" s="196" t="s">
        <v>349</v>
      </c>
      <c r="AH32" s="197"/>
      <c r="AI32" s="197"/>
    </row>
    <row r="33" spans="1:43" ht="86.25" x14ac:dyDescent="0.3">
      <c r="A33" s="186">
        <v>22</v>
      </c>
      <c r="B33" s="186" t="s">
        <v>481</v>
      </c>
      <c r="C33" s="187" t="s">
        <v>444</v>
      </c>
      <c r="D33" s="187" t="s">
        <v>482</v>
      </c>
      <c r="E33" s="187" t="s">
        <v>483</v>
      </c>
      <c r="F33" s="187" t="s">
        <v>484</v>
      </c>
      <c r="G33" s="393" t="s">
        <v>945</v>
      </c>
      <c r="H33" s="197">
        <v>15</v>
      </c>
      <c r="I33" s="183" t="s">
        <v>353</v>
      </c>
      <c r="J33" s="184">
        <f t="shared" si="2"/>
        <v>0.4</v>
      </c>
      <c r="K33" s="185" t="s">
        <v>363</v>
      </c>
      <c r="L33" s="184">
        <f t="shared" si="0"/>
        <v>0.8</v>
      </c>
      <c r="M33" s="389" t="s">
        <v>364</v>
      </c>
      <c r="N33" s="186">
        <v>2</v>
      </c>
      <c r="O33" s="194" t="s">
        <v>485</v>
      </c>
      <c r="P33" s="186" t="s">
        <v>339</v>
      </c>
      <c r="Q33" s="186" t="s">
        <v>339</v>
      </c>
      <c r="R33" s="189" t="s">
        <v>340</v>
      </c>
      <c r="S33" s="189" t="s">
        <v>341</v>
      </c>
      <c r="T33" s="208">
        <v>0.4</v>
      </c>
      <c r="U33" s="189" t="s">
        <v>342</v>
      </c>
      <c r="V33" s="189" t="s">
        <v>343</v>
      </c>
      <c r="W33" s="189" t="s">
        <v>366</v>
      </c>
      <c r="X33" s="183" t="s">
        <v>335</v>
      </c>
      <c r="Y33" s="184">
        <v>0.24</v>
      </c>
      <c r="Z33" s="185" t="s">
        <v>363</v>
      </c>
      <c r="AA33" s="184">
        <f t="shared" si="1"/>
        <v>0.8</v>
      </c>
      <c r="AB33" s="389" t="s">
        <v>364</v>
      </c>
      <c r="AC33" s="395" t="s">
        <v>345</v>
      </c>
      <c r="AD33" s="187" t="s">
        <v>486</v>
      </c>
      <c r="AE33" s="197" t="s">
        <v>480</v>
      </c>
      <c r="AF33" s="195" t="s">
        <v>348</v>
      </c>
      <c r="AG33" s="209" t="s">
        <v>381</v>
      </c>
      <c r="AH33" s="197"/>
      <c r="AI33" s="197"/>
    </row>
    <row r="34" spans="1:43" ht="86.25" x14ac:dyDescent="0.3">
      <c r="A34" s="186">
        <v>23</v>
      </c>
      <c r="B34" s="186" t="s">
        <v>487</v>
      </c>
      <c r="C34" s="187" t="s">
        <v>369</v>
      </c>
      <c r="D34" s="187" t="s">
        <v>488</v>
      </c>
      <c r="E34" s="187" t="s">
        <v>489</v>
      </c>
      <c r="F34" s="187" t="s">
        <v>490</v>
      </c>
      <c r="G34" s="393" t="s">
        <v>334</v>
      </c>
      <c r="H34" s="197">
        <f>2+1+12+1</f>
        <v>16</v>
      </c>
      <c r="I34" s="183" t="s">
        <v>353</v>
      </c>
      <c r="J34" s="184">
        <f t="shared" si="2"/>
        <v>0.4</v>
      </c>
      <c r="K34" s="185" t="s">
        <v>392</v>
      </c>
      <c r="L34" s="184">
        <f t="shared" si="0"/>
        <v>0.4</v>
      </c>
      <c r="M34" s="389" t="s">
        <v>396</v>
      </c>
      <c r="N34" s="186">
        <v>3</v>
      </c>
      <c r="O34" s="194" t="s">
        <v>491</v>
      </c>
      <c r="P34" s="186" t="s">
        <v>339</v>
      </c>
      <c r="Q34" s="186" t="s">
        <v>339</v>
      </c>
      <c r="R34" s="189" t="s">
        <v>340</v>
      </c>
      <c r="S34" s="189" t="s">
        <v>341</v>
      </c>
      <c r="T34" s="208">
        <v>0.4</v>
      </c>
      <c r="U34" s="189" t="s">
        <v>342</v>
      </c>
      <c r="V34" s="189" t="s">
        <v>343</v>
      </c>
      <c r="W34" s="189" t="s">
        <v>366</v>
      </c>
      <c r="X34" s="183" t="s">
        <v>335</v>
      </c>
      <c r="Y34" s="212">
        <v>0.36</v>
      </c>
      <c r="Z34" s="185" t="s">
        <v>392</v>
      </c>
      <c r="AA34" s="184">
        <f t="shared" si="1"/>
        <v>0.4</v>
      </c>
      <c r="AB34" s="389" t="s">
        <v>396</v>
      </c>
      <c r="AC34" s="395" t="s">
        <v>345</v>
      </c>
      <c r="AD34" s="213" t="s">
        <v>492</v>
      </c>
      <c r="AE34" s="197" t="s">
        <v>493</v>
      </c>
      <c r="AF34" s="195" t="s">
        <v>348</v>
      </c>
      <c r="AG34" s="196" t="s">
        <v>349</v>
      </c>
      <c r="AH34" s="197"/>
      <c r="AI34" s="197"/>
    </row>
    <row r="35" spans="1:43" ht="75.75" x14ac:dyDescent="0.3">
      <c r="A35" s="186">
        <v>24</v>
      </c>
      <c r="B35" s="186" t="s">
        <v>494</v>
      </c>
      <c r="C35" s="187" t="s">
        <v>444</v>
      </c>
      <c r="D35" s="187" t="s">
        <v>495</v>
      </c>
      <c r="E35" s="187" t="s">
        <v>496</v>
      </c>
      <c r="F35" s="187" t="s">
        <v>497</v>
      </c>
      <c r="G35" s="393" t="s">
        <v>945</v>
      </c>
      <c r="H35" s="200">
        <f>(365-52)*5</f>
        <v>1565</v>
      </c>
      <c r="I35" s="183" t="s">
        <v>416</v>
      </c>
      <c r="J35" s="184">
        <f t="shared" si="2"/>
        <v>0.8</v>
      </c>
      <c r="K35" s="185" t="s">
        <v>363</v>
      </c>
      <c r="L35" s="184">
        <f t="shared" si="0"/>
        <v>0.8</v>
      </c>
      <c r="M35" s="389" t="s">
        <v>364</v>
      </c>
      <c r="N35" s="197">
        <v>4</v>
      </c>
      <c r="O35" s="217" t="s">
        <v>498</v>
      </c>
      <c r="P35" s="215" t="s">
        <v>339</v>
      </c>
      <c r="Q35" s="197" t="s">
        <v>339</v>
      </c>
      <c r="R35" s="189" t="s">
        <v>340</v>
      </c>
      <c r="S35" s="189" t="s">
        <v>341</v>
      </c>
      <c r="T35" s="208">
        <v>0.4</v>
      </c>
      <c r="U35" s="189" t="s">
        <v>342</v>
      </c>
      <c r="V35" s="189" t="s">
        <v>343</v>
      </c>
      <c r="W35" s="189" t="s">
        <v>344</v>
      </c>
      <c r="X35" s="183" t="s">
        <v>335</v>
      </c>
      <c r="Y35" s="184">
        <v>0.36</v>
      </c>
      <c r="Z35" s="185" t="s">
        <v>363</v>
      </c>
      <c r="AA35" s="184">
        <f t="shared" si="1"/>
        <v>0.8</v>
      </c>
      <c r="AB35" s="389" t="s">
        <v>364</v>
      </c>
      <c r="AC35" s="395" t="s">
        <v>345</v>
      </c>
      <c r="AD35" s="213" t="s">
        <v>499</v>
      </c>
      <c r="AE35" s="197" t="s">
        <v>500</v>
      </c>
      <c r="AF35" s="195" t="s">
        <v>348</v>
      </c>
      <c r="AG35" s="209" t="s">
        <v>381</v>
      </c>
      <c r="AH35" s="197"/>
      <c r="AI35" s="197"/>
    </row>
    <row r="36" spans="1:43" ht="75.75" x14ac:dyDescent="0.3">
      <c r="A36" s="186">
        <v>25</v>
      </c>
      <c r="B36" s="186" t="s">
        <v>501</v>
      </c>
      <c r="C36" s="187" t="s">
        <v>502</v>
      </c>
      <c r="D36" s="194" t="s">
        <v>503</v>
      </c>
      <c r="E36" s="187" t="s">
        <v>504</v>
      </c>
      <c r="F36" s="187" t="s">
        <v>505</v>
      </c>
      <c r="G36" s="393" t="s">
        <v>334</v>
      </c>
      <c r="H36" s="197">
        <v>16</v>
      </c>
      <c r="I36" s="183" t="s">
        <v>353</v>
      </c>
      <c r="J36" s="184">
        <f t="shared" si="2"/>
        <v>0.4</v>
      </c>
      <c r="K36" s="185" t="s">
        <v>403</v>
      </c>
      <c r="L36" s="184">
        <f t="shared" si="0"/>
        <v>0.2</v>
      </c>
      <c r="M36" s="389" t="s">
        <v>396</v>
      </c>
      <c r="N36" s="186">
        <v>1</v>
      </c>
      <c r="O36" s="187" t="s">
        <v>506</v>
      </c>
      <c r="P36" s="195" t="s">
        <v>339</v>
      </c>
      <c r="Q36" s="186" t="s">
        <v>339</v>
      </c>
      <c r="R36" s="189" t="s">
        <v>340</v>
      </c>
      <c r="S36" s="189" t="s">
        <v>341</v>
      </c>
      <c r="T36" s="208">
        <v>0.4</v>
      </c>
      <c r="U36" s="189" t="s">
        <v>507</v>
      </c>
      <c r="V36" s="189" t="s">
        <v>508</v>
      </c>
      <c r="W36" s="189" t="s">
        <v>344</v>
      </c>
      <c r="X36" s="183" t="s">
        <v>335</v>
      </c>
      <c r="Y36" s="184">
        <v>0.24</v>
      </c>
      <c r="Z36" s="185" t="s">
        <v>403</v>
      </c>
      <c r="AA36" s="184">
        <f t="shared" si="1"/>
        <v>0.2</v>
      </c>
      <c r="AB36" s="389" t="s">
        <v>396</v>
      </c>
      <c r="AC36" s="395" t="s">
        <v>345</v>
      </c>
      <c r="AD36" s="187" t="s">
        <v>509</v>
      </c>
      <c r="AE36" s="197" t="s">
        <v>510</v>
      </c>
      <c r="AF36" s="195" t="s">
        <v>348</v>
      </c>
      <c r="AG36" s="196" t="s">
        <v>349</v>
      </c>
      <c r="AH36" s="197"/>
      <c r="AI36" s="197"/>
    </row>
    <row r="37" spans="1:43" ht="86.25" x14ac:dyDescent="0.3">
      <c r="A37" s="186">
        <v>26</v>
      </c>
      <c r="B37" s="186" t="s">
        <v>511</v>
      </c>
      <c r="C37" s="187" t="s">
        <v>512</v>
      </c>
      <c r="D37" s="187" t="s">
        <v>513</v>
      </c>
      <c r="E37" s="187" t="s">
        <v>514</v>
      </c>
      <c r="F37" s="187" t="s">
        <v>515</v>
      </c>
      <c r="G37" s="393" t="s">
        <v>945</v>
      </c>
      <c r="H37" s="197">
        <v>60</v>
      </c>
      <c r="I37" s="183" t="s">
        <v>362</v>
      </c>
      <c r="J37" s="184">
        <f t="shared" si="2"/>
        <v>0.6</v>
      </c>
      <c r="K37" s="185" t="s">
        <v>363</v>
      </c>
      <c r="L37" s="184">
        <f t="shared" si="0"/>
        <v>0.8</v>
      </c>
      <c r="M37" s="389" t="s">
        <v>364</v>
      </c>
      <c r="N37" s="186">
        <v>3</v>
      </c>
      <c r="O37" s="194" t="s">
        <v>516</v>
      </c>
      <c r="P37" s="186" t="s">
        <v>339</v>
      </c>
      <c r="Q37" s="186" t="s">
        <v>339</v>
      </c>
      <c r="R37" s="189" t="s">
        <v>340</v>
      </c>
      <c r="S37" s="189" t="s">
        <v>341</v>
      </c>
      <c r="T37" s="208">
        <v>0.4</v>
      </c>
      <c r="U37" s="189" t="s">
        <v>342</v>
      </c>
      <c r="V37" s="189" t="s">
        <v>343</v>
      </c>
      <c r="W37" s="189" t="s">
        <v>366</v>
      </c>
      <c r="X37" s="183" t="s">
        <v>335</v>
      </c>
      <c r="Y37" s="212">
        <v>0.36</v>
      </c>
      <c r="Z37" s="185" t="s">
        <v>363</v>
      </c>
      <c r="AA37" s="184">
        <f t="shared" si="1"/>
        <v>0.8</v>
      </c>
      <c r="AB37" s="389" t="s">
        <v>364</v>
      </c>
      <c r="AC37" s="395" t="s">
        <v>345</v>
      </c>
      <c r="AD37" s="213" t="s">
        <v>517</v>
      </c>
      <c r="AE37" s="197" t="s">
        <v>493</v>
      </c>
      <c r="AF37" s="195" t="s">
        <v>348</v>
      </c>
      <c r="AG37" s="209" t="s">
        <v>381</v>
      </c>
      <c r="AH37" s="197"/>
      <c r="AI37" s="197"/>
    </row>
    <row r="38" spans="1:43" ht="65.25" customHeight="1" x14ac:dyDescent="0.3">
      <c r="A38" s="574">
        <v>27</v>
      </c>
      <c r="B38" s="574" t="s">
        <v>518</v>
      </c>
      <c r="C38" s="576" t="s">
        <v>502</v>
      </c>
      <c r="D38" s="576" t="s">
        <v>519</v>
      </c>
      <c r="E38" s="576" t="s">
        <v>520</v>
      </c>
      <c r="F38" s="576" t="s">
        <v>521</v>
      </c>
      <c r="G38" s="393" t="s">
        <v>334</v>
      </c>
      <c r="H38" s="560">
        <v>600</v>
      </c>
      <c r="I38" s="562" t="s">
        <v>416</v>
      </c>
      <c r="J38" s="564">
        <f t="shared" si="2"/>
        <v>0.8</v>
      </c>
      <c r="K38" s="566" t="s">
        <v>354</v>
      </c>
      <c r="L38" s="564">
        <f>IF(K38="LEVE",20%,IF(K38="MENOR",40%,IF(K38="MODERADO",60%,IF(K38="MAYOR",80%,IF(K38="CATASTROFICO",100%,IF(I38="",""))))))</f>
        <v>0.6</v>
      </c>
      <c r="M38" s="578" t="s">
        <v>364</v>
      </c>
      <c r="N38" s="186">
        <v>1</v>
      </c>
      <c r="O38" s="194" t="s">
        <v>522</v>
      </c>
      <c r="P38" s="186" t="s">
        <v>339</v>
      </c>
      <c r="Q38" s="186" t="s">
        <v>339</v>
      </c>
      <c r="R38" s="189" t="s">
        <v>340</v>
      </c>
      <c r="S38" s="189" t="s">
        <v>341</v>
      </c>
      <c r="T38" s="208">
        <v>0.4</v>
      </c>
      <c r="U38" s="189" t="s">
        <v>342</v>
      </c>
      <c r="V38" s="189" t="s">
        <v>343</v>
      </c>
      <c r="W38" s="189" t="s">
        <v>366</v>
      </c>
      <c r="X38" s="562" t="s">
        <v>353</v>
      </c>
      <c r="Y38" s="184">
        <v>0.48</v>
      </c>
      <c r="Z38" s="566" t="s">
        <v>354</v>
      </c>
      <c r="AA38" s="564">
        <f t="shared" si="1"/>
        <v>0.6</v>
      </c>
      <c r="AB38" s="578" t="s">
        <v>364</v>
      </c>
      <c r="AC38" s="395" t="s">
        <v>345</v>
      </c>
      <c r="AD38" s="194" t="s">
        <v>523</v>
      </c>
      <c r="AE38" s="194" t="s">
        <v>524</v>
      </c>
      <c r="AF38" s="195" t="s">
        <v>348</v>
      </c>
      <c r="AG38" s="196" t="s">
        <v>349</v>
      </c>
      <c r="AH38" s="197"/>
      <c r="AI38" s="197"/>
    </row>
    <row r="39" spans="1:43" ht="81" customHeight="1" x14ac:dyDescent="0.3">
      <c r="A39" s="575"/>
      <c r="B39" s="575"/>
      <c r="C39" s="577"/>
      <c r="D39" s="577"/>
      <c r="E39" s="577"/>
      <c r="F39" s="577"/>
      <c r="G39" s="393" t="s">
        <v>334</v>
      </c>
      <c r="H39" s="561"/>
      <c r="I39" s="563"/>
      <c r="J39" s="565"/>
      <c r="K39" s="590"/>
      <c r="L39" s="565"/>
      <c r="M39" s="579"/>
      <c r="N39" s="186">
        <v>2</v>
      </c>
      <c r="O39" s="194" t="s">
        <v>525</v>
      </c>
      <c r="P39" s="186" t="s">
        <v>339</v>
      </c>
      <c r="Q39" s="186" t="s">
        <v>339</v>
      </c>
      <c r="R39" s="189" t="s">
        <v>340</v>
      </c>
      <c r="S39" s="189" t="s">
        <v>341</v>
      </c>
      <c r="T39" s="208">
        <v>0.3</v>
      </c>
      <c r="U39" s="189" t="s">
        <v>342</v>
      </c>
      <c r="V39" s="189" t="s">
        <v>343</v>
      </c>
      <c r="W39" s="189" t="s">
        <v>366</v>
      </c>
      <c r="X39" s="563"/>
      <c r="Y39" s="184">
        <v>0.48</v>
      </c>
      <c r="Z39" s="590"/>
      <c r="AA39" s="565"/>
      <c r="AB39" s="579"/>
      <c r="AC39" s="395" t="s">
        <v>345</v>
      </c>
      <c r="AD39" s="194" t="s">
        <v>526</v>
      </c>
      <c r="AE39" s="194" t="s">
        <v>527</v>
      </c>
      <c r="AF39" s="195" t="s">
        <v>348</v>
      </c>
      <c r="AG39" s="196" t="s">
        <v>349</v>
      </c>
      <c r="AH39" s="197"/>
      <c r="AI39" s="197"/>
    </row>
    <row r="40" spans="1:43" ht="81" customHeight="1" x14ac:dyDescent="0.3">
      <c r="A40" s="391">
        <v>28</v>
      </c>
      <c r="B40" s="391" t="s">
        <v>528</v>
      </c>
      <c r="C40" s="187" t="s">
        <v>502</v>
      </c>
      <c r="D40" s="187" t="s">
        <v>529</v>
      </c>
      <c r="E40" s="187" t="s">
        <v>530</v>
      </c>
      <c r="F40" s="187" t="s">
        <v>531</v>
      </c>
      <c r="G40" s="393" t="s">
        <v>334</v>
      </c>
      <c r="H40" s="200">
        <v>12</v>
      </c>
      <c r="I40" s="183" t="s">
        <v>353</v>
      </c>
      <c r="J40" s="184">
        <f t="shared" ref="J40" si="3">IF(I40="MUY BAJA",20%,IF(I40="BAJA",40%,IF(I40="MEDIA",60%,IF(I40="ALTA",80%,IF(I40="MUY ALTA",100%,IF(I40="",""))))))</f>
        <v>0.4</v>
      </c>
      <c r="K40" s="185" t="s">
        <v>392</v>
      </c>
      <c r="L40" s="184">
        <f t="shared" ref="L40:L42" si="4">IF(K40="LEVE",20%,IF(K40="MENOR",40%,IF(K40="MODERADO",60%,IF(K40="MAYOR",80%,IF(K40="CATASTROFICO",100%,IF(I40="",""))))))</f>
        <v>0.4</v>
      </c>
      <c r="M40" s="389" t="s">
        <v>396</v>
      </c>
      <c r="N40" s="186">
        <v>3</v>
      </c>
      <c r="O40" s="217" t="s">
        <v>532</v>
      </c>
      <c r="P40" s="215" t="s">
        <v>339</v>
      </c>
      <c r="Q40" s="197" t="s">
        <v>339</v>
      </c>
      <c r="R40" s="189" t="s">
        <v>356</v>
      </c>
      <c r="S40" s="189" t="s">
        <v>341</v>
      </c>
      <c r="T40" s="208">
        <v>0.3</v>
      </c>
      <c r="U40" s="189" t="s">
        <v>342</v>
      </c>
      <c r="V40" s="189" t="s">
        <v>343</v>
      </c>
      <c r="W40" s="189" t="s">
        <v>344</v>
      </c>
      <c r="X40" s="183" t="s">
        <v>335</v>
      </c>
      <c r="Y40" s="184">
        <v>0.48</v>
      </c>
      <c r="Z40" s="185" t="s">
        <v>392</v>
      </c>
      <c r="AA40" s="184">
        <f t="shared" ref="AA40:AA42" si="5">IF(Z40="LEVE",20%,IF(Z40="MENOR",40%,IF(Z40="MODERADO",60%,IF(Z40="MAYOR",80%,IF(Z40="CATASTROFICO",100%,IF(Z40="",""))))))</f>
        <v>0.4</v>
      </c>
      <c r="AB40" s="389" t="s">
        <v>396</v>
      </c>
      <c r="AC40" s="395" t="s">
        <v>345</v>
      </c>
      <c r="AD40" s="187" t="s">
        <v>533</v>
      </c>
      <c r="AE40" s="194" t="s">
        <v>534</v>
      </c>
      <c r="AF40" s="195" t="s">
        <v>348</v>
      </c>
      <c r="AG40" s="196" t="s">
        <v>349</v>
      </c>
      <c r="AH40" s="197"/>
      <c r="AI40" s="197"/>
    </row>
    <row r="41" spans="1:43" ht="81" customHeight="1" x14ac:dyDescent="0.3">
      <c r="A41" s="391">
        <v>29</v>
      </c>
      <c r="B41" s="391" t="s">
        <v>535</v>
      </c>
      <c r="C41" s="187" t="s">
        <v>502</v>
      </c>
      <c r="D41" s="223" t="s">
        <v>536</v>
      </c>
      <c r="E41" s="223" t="s">
        <v>537</v>
      </c>
      <c r="F41" s="223" t="s">
        <v>538</v>
      </c>
      <c r="G41" s="393" t="s">
        <v>334</v>
      </c>
      <c r="H41" s="200">
        <v>2</v>
      </c>
      <c r="I41" s="183" t="s">
        <v>335</v>
      </c>
      <c r="J41" s="184">
        <f>IF(I41="MUY BAJA",20%,IF(I41="BAJA",40%,IF(I41="MEDIA",60%,IF(I41="ALTA",80%,IF(I41="MUY ALTA",100%,IF(I41="",""))))))</f>
        <v>0.2</v>
      </c>
      <c r="K41" s="185" t="s">
        <v>392</v>
      </c>
      <c r="L41" s="184">
        <f t="shared" si="4"/>
        <v>0.4</v>
      </c>
      <c r="M41" s="389" t="s">
        <v>396</v>
      </c>
      <c r="N41" s="186">
        <v>4</v>
      </c>
      <c r="O41" s="217" t="s">
        <v>539</v>
      </c>
      <c r="P41" s="197" t="s">
        <v>339</v>
      </c>
      <c r="Q41" s="197" t="s">
        <v>339</v>
      </c>
      <c r="R41" s="189" t="s">
        <v>340</v>
      </c>
      <c r="S41" s="189" t="s">
        <v>341</v>
      </c>
      <c r="T41" s="208">
        <v>0.4</v>
      </c>
      <c r="U41" s="189" t="s">
        <v>342</v>
      </c>
      <c r="V41" s="189" t="s">
        <v>343</v>
      </c>
      <c r="W41" s="189" t="s">
        <v>366</v>
      </c>
      <c r="X41" s="183" t="s">
        <v>335</v>
      </c>
      <c r="Y41" s="184">
        <v>0.28000000000000003</v>
      </c>
      <c r="Z41" s="185" t="s">
        <v>392</v>
      </c>
      <c r="AA41" s="184">
        <f t="shared" si="5"/>
        <v>0.4</v>
      </c>
      <c r="AB41" s="389" t="s">
        <v>396</v>
      </c>
      <c r="AC41" s="395" t="s">
        <v>345</v>
      </c>
      <c r="AD41" s="187" t="s">
        <v>540</v>
      </c>
      <c r="AE41" s="194" t="s">
        <v>541</v>
      </c>
      <c r="AF41" s="195" t="s">
        <v>348</v>
      </c>
      <c r="AG41" s="196" t="s">
        <v>349</v>
      </c>
      <c r="AH41" s="197"/>
      <c r="AI41" s="197"/>
    </row>
    <row r="42" spans="1:43" ht="81" customHeight="1" x14ac:dyDescent="0.3">
      <c r="A42" s="391">
        <v>30</v>
      </c>
      <c r="B42" s="391" t="s">
        <v>542</v>
      </c>
      <c r="C42" s="187" t="s">
        <v>420</v>
      </c>
      <c r="D42" s="223" t="s">
        <v>543</v>
      </c>
      <c r="E42" s="187" t="s">
        <v>544</v>
      </c>
      <c r="F42" s="228" t="s">
        <v>545</v>
      </c>
      <c r="G42" s="393" t="s">
        <v>334</v>
      </c>
      <c r="H42" s="200">
        <f>2*12</f>
        <v>24</v>
      </c>
      <c r="I42" s="183" t="s">
        <v>353</v>
      </c>
      <c r="J42" s="184">
        <f t="shared" ref="J42:J47" si="6">IF(I42="MUY BAJA",20%,IF(I42="BAJA",40%,IF(I42="MEDIA",60%,IF(I42="ALTA",80%,IF(I42="MUY ALTA",100%,IF(I42="",""))))))</f>
        <v>0.4</v>
      </c>
      <c r="K42" s="185" t="s">
        <v>403</v>
      </c>
      <c r="L42" s="184">
        <f t="shared" si="4"/>
        <v>0.2</v>
      </c>
      <c r="M42" s="389" t="s">
        <v>396</v>
      </c>
      <c r="N42" s="186">
        <v>5</v>
      </c>
      <c r="O42" s="217" t="s">
        <v>546</v>
      </c>
      <c r="P42" s="197" t="s">
        <v>339</v>
      </c>
      <c r="Q42" s="197" t="s">
        <v>339</v>
      </c>
      <c r="R42" s="189" t="s">
        <v>356</v>
      </c>
      <c r="S42" s="189" t="s">
        <v>341</v>
      </c>
      <c r="T42" s="229">
        <v>0.3</v>
      </c>
      <c r="U42" s="189" t="s">
        <v>342</v>
      </c>
      <c r="V42" s="189" t="s">
        <v>343</v>
      </c>
      <c r="W42" s="189" t="s">
        <v>366</v>
      </c>
      <c r="X42" s="183" t="s">
        <v>335</v>
      </c>
      <c r="Y42" s="224">
        <v>0.12</v>
      </c>
      <c r="Z42" s="185" t="s">
        <v>403</v>
      </c>
      <c r="AA42" s="184">
        <f t="shared" si="5"/>
        <v>0.2</v>
      </c>
      <c r="AB42" s="389" t="s">
        <v>396</v>
      </c>
      <c r="AC42" s="395" t="s">
        <v>345</v>
      </c>
      <c r="AD42" s="197" t="s">
        <v>547</v>
      </c>
      <c r="AE42" s="194" t="s">
        <v>548</v>
      </c>
      <c r="AF42" s="195" t="s">
        <v>348</v>
      </c>
      <c r="AG42" s="196" t="s">
        <v>349</v>
      </c>
      <c r="AH42" s="197"/>
      <c r="AI42" s="197"/>
    </row>
    <row r="43" spans="1:43" ht="81" customHeight="1" x14ac:dyDescent="0.3">
      <c r="A43" s="391">
        <v>31</v>
      </c>
      <c r="B43" s="391" t="s">
        <v>826</v>
      </c>
      <c r="C43" s="187" t="s">
        <v>502</v>
      </c>
      <c r="D43" s="197" t="s">
        <v>827</v>
      </c>
      <c r="E43" s="197" t="s">
        <v>828</v>
      </c>
      <c r="F43" s="197" t="s">
        <v>829</v>
      </c>
      <c r="G43" s="393" t="s">
        <v>334</v>
      </c>
      <c r="H43" s="197">
        <v>50</v>
      </c>
      <c r="I43" s="183" t="s">
        <v>362</v>
      </c>
      <c r="J43" s="184">
        <f t="shared" si="6"/>
        <v>0.6</v>
      </c>
      <c r="K43" s="185" t="s">
        <v>403</v>
      </c>
      <c r="L43" s="184">
        <f>IF(K43="LEVE",20%,IF(K43="MENOR",40%,IF(K43="MODERADO",60%,IF(K43="MAYOR",80%,IF(K43="CATASTROFICO",100%,IF(I43="",""))))))</f>
        <v>0.2</v>
      </c>
      <c r="M43" s="389" t="s">
        <v>396</v>
      </c>
      <c r="N43" s="186">
        <v>6</v>
      </c>
      <c r="O43" s="217" t="s">
        <v>830</v>
      </c>
      <c r="P43" s="197" t="s">
        <v>339</v>
      </c>
      <c r="Q43" s="197" t="s">
        <v>339</v>
      </c>
      <c r="R43" s="189" t="s">
        <v>340</v>
      </c>
      <c r="S43" s="189" t="s">
        <v>341</v>
      </c>
      <c r="T43" s="208">
        <v>0.4</v>
      </c>
      <c r="U43" s="189" t="s">
        <v>342</v>
      </c>
      <c r="V43" s="189" t="s">
        <v>343</v>
      </c>
      <c r="W43" s="189" t="s">
        <v>366</v>
      </c>
      <c r="X43" s="183" t="s">
        <v>353</v>
      </c>
      <c r="Y43" s="224">
        <v>0.12</v>
      </c>
      <c r="Z43" s="185" t="s">
        <v>403</v>
      </c>
      <c r="AA43" s="184">
        <f>IF(Z43="LEVE",20%,IF(Z43="MENOR",40%,IF(Z43="MODERADO",60%,IF(Z43="MAYOR",80%,IF(Z43="CATASTROFICO",100%,IF(Z43="",""))))))</f>
        <v>0.2</v>
      </c>
      <c r="AB43" s="389" t="s">
        <v>396</v>
      </c>
      <c r="AC43" s="395" t="s">
        <v>345</v>
      </c>
      <c r="AD43" s="187" t="s">
        <v>831</v>
      </c>
      <c r="AE43" s="194" t="s">
        <v>548</v>
      </c>
      <c r="AF43" s="195" t="s">
        <v>832</v>
      </c>
      <c r="AG43" s="196" t="s">
        <v>349</v>
      </c>
      <c r="AH43" s="197"/>
      <c r="AI43" s="197"/>
      <c r="AJ43" s="197"/>
      <c r="AK43" s="5"/>
      <c r="AL43" s="197"/>
      <c r="AM43" s="213"/>
    </row>
    <row r="44" spans="1:43" ht="75.75" x14ac:dyDescent="0.3">
      <c r="A44" s="186">
        <v>32</v>
      </c>
      <c r="B44" s="186" t="s">
        <v>549</v>
      </c>
      <c r="C44" s="397" t="s">
        <v>550</v>
      </c>
      <c r="D44" s="398" t="s">
        <v>551</v>
      </c>
      <c r="E44" s="230" t="s">
        <v>552</v>
      </c>
      <c r="F44" s="398" t="s">
        <v>553</v>
      </c>
      <c r="G44" s="393" t="s">
        <v>334</v>
      </c>
      <c r="H44" s="394">
        <v>8</v>
      </c>
      <c r="I44" s="183" t="s">
        <v>353</v>
      </c>
      <c r="J44" s="388">
        <f t="shared" si="6"/>
        <v>0.4</v>
      </c>
      <c r="K44" s="185" t="s">
        <v>363</v>
      </c>
      <c r="L44" s="184">
        <f t="shared" ref="L44:L47" si="7">IF(K44="LEVE",20%,IF(K44="MENOR",40%,IF(K44="MODERADO",60%,IF(K44="MAYOR",80%,IF(K44="CATASTRÓFICO",100%,IF(I44="",""))))))</f>
        <v>0.8</v>
      </c>
      <c r="M44" s="389" t="s">
        <v>364</v>
      </c>
      <c r="N44" s="186">
        <v>1</v>
      </c>
      <c r="O44" s="187" t="s">
        <v>554</v>
      </c>
      <c r="P44" s="188" t="s">
        <v>339</v>
      </c>
      <c r="Q44" s="188" t="s">
        <v>339</v>
      </c>
      <c r="R44" s="189" t="s">
        <v>340</v>
      </c>
      <c r="S44" s="189" t="s">
        <v>341</v>
      </c>
      <c r="T44" s="184">
        <v>0.4</v>
      </c>
      <c r="U44" s="189" t="s">
        <v>342</v>
      </c>
      <c r="V44" s="189" t="s">
        <v>343</v>
      </c>
      <c r="W44" s="189" t="s">
        <v>344</v>
      </c>
      <c r="X44" s="183" t="s">
        <v>353</v>
      </c>
      <c r="Y44" s="184">
        <v>0.28000000000000003</v>
      </c>
      <c r="Z44" s="185" t="s">
        <v>363</v>
      </c>
      <c r="AA44" s="184">
        <f t="shared" si="1"/>
        <v>0.8</v>
      </c>
      <c r="AB44" s="389" t="s">
        <v>364</v>
      </c>
      <c r="AC44" s="395" t="s">
        <v>345</v>
      </c>
      <c r="AD44" s="213" t="s">
        <v>555</v>
      </c>
      <c r="AE44" s="217" t="s">
        <v>556</v>
      </c>
      <c r="AF44" s="195" t="s">
        <v>348</v>
      </c>
      <c r="AG44" s="209" t="s">
        <v>349</v>
      </c>
      <c r="AH44" s="197"/>
      <c r="AI44" s="197"/>
    </row>
    <row r="45" spans="1:43" ht="114.75" x14ac:dyDescent="0.3">
      <c r="A45" s="186">
        <v>33</v>
      </c>
      <c r="B45" s="186" t="s">
        <v>557</v>
      </c>
      <c r="C45" s="397" t="s">
        <v>550</v>
      </c>
      <c r="D45" s="218" t="s">
        <v>558</v>
      </c>
      <c r="E45" s="218" t="s">
        <v>559</v>
      </c>
      <c r="F45" s="218" t="s">
        <v>560</v>
      </c>
      <c r="G45" s="393" t="s">
        <v>334</v>
      </c>
      <c r="H45" s="197">
        <f>5*12</f>
        <v>60</v>
      </c>
      <c r="I45" s="183" t="s">
        <v>362</v>
      </c>
      <c r="J45" s="388">
        <f t="shared" si="6"/>
        <v>0.6</v>
      </c>
      <c r="K45" s="185" t="s">
        <v>403</v>
      </c>
      <c r="L45" s="184">
        <f t="shared" si="7"/>
        <v>0.2</v>
      </c>
      <c r="M45" s="389" t="s">
        <v>396</v>
      </c>
      <c r="N45" s="186">
        <v>2</v>
      </c>
      <c r="O45" s="194" t="s">
        <v>561</v>
      </c>
      <c r="P45" s="186" t="s">
        <v>339</v>
      </c>
      <c r="Q45" s="186" t="s">
        <v>339</v>
      </c>
      <c r="R45" s="189" t="s">
        <v>387</v>
      </c>
      <c r="S45" s="189" t="s">
        <v>341</v>
      </c>
      <c r="T45" s="184">
        <v>0.3</v>
      </c>
      <c r="U45" s="189" t="s">
        <v>342</v>
      </c>
      <c r="V45" s="189" t="s">
        <v>343</v>
      </c>
      <c r="W45" s="189" t="s">
        <v>344</v>
      </c>
      <c r="X45" s="183" t="s">
        <v>362</v>
      </c>
      <c r="Y45" s="184">
        <v>0.36</v>
      </c>
      <c r="Z45" s="185" t="s">
        <v>403</v>
      </c>
      <c r="AA45" s="184">
        <f t="shared" si="1"/>
        <v>0.2</v>
      </c>
      <c r="AB45" s="389" t="s">
        <v>396</v>
      </c>
      <c r="AC45" s="395" t="s">
        <v>345</v>
      </c>
      <c r="AD45" s="213" t="s">
        <v>562</v>
      </c>
      <c r="AE45" s="197" t="s">
        <v>563</v>
      </c>
      <c r="AF45" s="195" t="s">
        <v>348</v>
      </c>
      <c r="AG45" s="209" t="s">
        <v>349</v>
      </c>
      <c r="AH45" s="197"/>
      <c r="AI45" s="197"/>
    </row>
    <row r="46" spans="1:43" ht="147.75" customHeight="1" x14ac:dyDescent="0.3">
      <c r="A46" s="390">
        <v>34</v>
      </c>
      <c r="B46" s="186" t="s">
        <v>564</v>
      </c>
      <c r="C46" s="213" t="s">
        <v>565</v>
      </c>
      <c r="D46" s="218" t="s">
        <v>566</v>
      </c>
      <c r="E46" s="218" t="s">
        <v>567</v>
      </c>
      <c r="F46" s="218" t="s">
        <v>568</v>
      </c>
      <c r="G46" s="393" t="s">
        <v>334</v>
      </c>
      <c r="H46" s="197">
        <v>32</v>
      </c>
      <c r="I46" s="183" t="s">
        <v>362</v>
      </c>
      <c r="J46" s="388">
        <f t="shared" si="6"/>
        <v>0.6</v>
      </c>
      <c r="K46" s="185" t="s">
        <v>363</v>
      </c>
      <c r="L46" s="184">
        <f t="shared" si="7"/>
        <v>0.8</v>
      </c>
      <c r="M46" s="389" t="s">
        <v>364</v>
      </c>
      <c r="N46" s="186">
        <v>3</v>
      </c>
      <c r="O46" s="194" t="s">
        <v>569</v>
      </c>
      <c r="P46" s="186" t="s">
        <v>339</v>
      </c>
      <c r="Q46" s="186" t="s">
        <v>339</v>
      </c>
      <c r="R46" s="189" t="s">
        <v>356</v>
      </c>
      <c r="S46" s="189" t="s">
        <v>341</v>
      </c>
      <c r="T46" s="231">
        <v>0.4</v>
      </c>
      <c r="U46" s="189" t="s">
        <v>342</v>
      </c>
      <c r="V46" s="189" t="s">
        <v>343</v>
      </c>
      <c r="W46" s="189" t="s">
        <v>366</v>
      </c>
      <c r="X46" s="183" t="s">
        <v>353</v>
      </c>
      <c r="Y46" s="220">
        <v>0.36</v>
      </c>
      <c r="Z46" s="185" t="s">
        <v>363</v>
      </c>
      <c r="AA46" s="184">
        <f t="shared" si="1"/>
        <v>0.8</v>
      </c>
      <c r="AB46" s="389" t="s">
        <v>364</v>
      </c>
      <c r="AC46" s="395" t="s">
        <v>345</v>
      </c>
      <c r="AD46" s="330" t="s">
        <v>833</v>
      </c>
      <c r="AE46" s="197" t="s">
        <v>570</v>
      </c>
      <c r="AF46" s="195" t="s">
        <v>348</v>
      </c>
      <c r="AG46" s="209" t="s">
        <v>349</v>
      </c>
      <c r="AH46" s="197"/>
      <c r="AI46" s="197"/>
      <c r="AQ46" s="436"/>
    </row>
    <row r="47" spans="1:43" ht="75.75" x14ac:dyDescent="0.3">
      <c r="A47" s="391">
        <v>35</v>
      </c>
      <c r="B47" s="186" t="s">
        <v>571</v>
      </c>
      <c r="C47" s="213" t="s">
        <v>565</v>
      </c>
      <c r="D47" s="187" t="s">
        <v>572</v>
      </c>
      <c r="E47" s="187" t="s">
        <v>573</v>
      </c>
      <c r="F47" s="187" t="s">
        <v>574</v>
      </c>
      <c r="G47" s="393" t="s">
        <v>945</v>
      </c>
      <c r="H47" s="197">
        <f>816</f>
        <v>816</v>
      </c>
      <c r="I47" s="183" t="s">
        <v>416</v>
      </c>
      <c r="J47" s="388">
        <f t="shared" si="6"/>
        <v>0.8</v>
      </c>
      <c r="K47" s="185" t="s">
        <v>363</v>
      </c>
      <c r="L47" s="184">
        <f t="shared" si="7"/>
        <v>0.8</v>
      </c>
      <c r="M47" s="389" t="s">
        <v>364</v>
      </c>
      <c r="N47" s="197">
        <v>4</v>
      </c>
      <c r="O47" s="217" t="s">
        <v>575</v>
      </c>
      <c r="P47" s="197" t="s">
        <v>339</v>
      </c>
      <c r="Q47" s="197" t="s">
        <v>339</v>
      </c>
      <c r="R47" s="189" t="s">
        <v>340</v>
      </c>
      <c r="S47" s="189" t="s">
        <v>576</v>
      </c>
      <c r="T47" s="212">
        <v>0.5</v>
      </c>
      <c r="U47" s="189" t="s">
        <v>342</v>
      </c>
      <c r="V47" s="189" t="s">
        <v>343</v>
      </c>
      <c r="W47" s="189" t="s">
        <v>344</v>
      </c>
      <c r="X47" s="183" t="s">
        <v>353</v>
      </c>
      <c r="Y47" s="184">
        <v>0.4</v>
      </c>
      <c r="Z47" s="185" t="s">
        <v>363</v>
      </c>
      <c r="AA47" s="184">
        <f t="shared" si="1"/>
        <v>0.8</v>
      </c>
      <c r="AB47" s="389" t="s">
        <v>364</v>
      </c>
      <c r="AC47" s="395" t="s">
        <v>345</v>
      </c>
      <c r="AD47" s="213" t="s">
        <v>577</v>
      </c>
      <c r="AE47" s="197" t="s">
        <v>578</v>
      </c>
      <c r="AF47" s="195" t="s">
        <v>348</v>
      </c>
      <c r="AG47" s="209" t="s">
        <v>381</v>
      </c>
      <c r="AH47" s="197"/>
      <c r="AI47" s="197"/>
    </row>
    <row r="48" spans="1:43" ht="91.5" customHeight="1" x14ac:dyDescent="0.3">
      <c r="A48" s="574">
        <v>36</v>
      </c>
      <c r="B48" s="574" t="s">
        <v>579</v>
      </c>
      <c r="C48" s="591" t="s">
        <v>330</v>
      </c>
      <c r="D48" s="576" t="s">
        <v>580</v>
      </c>
      <c r="E48" s="576" t="s">
        <v>581</v>
      </c>
      <c r="F48" s="576" t="s">
        <v>582</v>
      </c>
      <c r="G48" s="558" t="s">
        <v>945</v>
      </c>
      <c r="H48" s="560">
        <v>100</v>
      </c>
      <c r="I48" s="562" t="s">
        <v>362</v>
      </c>
      <c r="J48" s="564">
        <f>IF(I48="MUY BAJA",20%,IF(I48="BAJA",40%,IF(I48="MEDIA",60%,IF(I48="ALTA",80%,IF(I48="MUY ALTA",100%,IF(I48="",""))))))</f>
        <v>0.6</v>
      </c>
      <c r="K48" s="566" t="s">
        <v>336</v>
      </c>
      <c r="L48" s="564">
        <f>IF(K48="LEVE",20%,IF(K48="MENOR",40%,IF(K48="MODERADO",60%,IF(K48="MAYOR",80%,IF(K48="CATASTRÓFICO",100%,IF(I48="",""))))))</f>
        <v>1</v>
      </c>
      <c r="M48" s="578" t="s">
        <v>337</v>
      </c>
      <c r="N48" s="186">
        <v>1</v>
      </c>
      <c r="O48" s="187" t="s">
        <v>583</v>
      </c>
      <c r="P48" s="188" t="s">
        <v>339</v>
      </c>
      <c r="Q48" s="188" t="s">
        <v>339</v>
      </c>
      <c r="R48" s="189" t="s">
        <v>340</v>
      </c>
      <c r="S48" s="189" t="s">
        <v>341</v>
      </c>
      <c r="T48" s="184">
        <v>0.4</v>
      </c>
      <c r="U48" s="189" t="s">
        <v>342</v>
      </c>
      <c r="V48" s="189" t="s">
        <v>343</v>
      </c>
      <c r="W48" s="189" t="s">
        <v>344</v>
      </c>
      <c r="X48" s="562" t="s">
        <v>362</v>
      </c>
      <c r="Y48" s="190">
        <v>0.36</v>
      </c>
      <c r="Z48" s="586" t="s">
        <v>336</v>
      </c>
      <c r="AA48" s="564">
        <f>IF(Z48="LEVE",20%,IF(Z48="MENOR",40%,IF(Z48="MODERADO",60%,IF(Z48="MAYOR",80%,IF(Z48="CATASTRÓFICO",100%,IF(X48="",""))))))</f>
        <v>1</v>
      </c>
      <c r="AB48" s="578" t="s">
        <v>337</v>
      </c>
      <c r="AC48" s="570" t="s">
        <v>345</v>
      </c>
      <c r="AD48" s="213" t="s">
        <v>584</v>
      </c>
      <c r="AE48" s="232" t="s">
        <v>585</v>
      </c>
      <c r="AF48" s="195" t="s">
        <v>348</v>
      </c>
      <c r="AG48" s="572" t="s">
        <v>381</v>
      </c>
      <c r="AH48" s="197"/>
      <c r="AI48" s="197"/>
    </row>
    <row r="49" spans="1:35" ht="78" customHeight="1" x14ac:dyDescent="0.3">
      <c r="A49" s="575"/>
      <c r="B49" s="575"/>
      <c r="C49" s="592"/>
      <c r="D49" s="577"/>
      <c r="E49" s="577"/>
      <c r="F49" s="577"/>
      <c r="G49" s="559"/>
      <c r="H49" s="561"/>
      <c r="I49" s="563"/>
      <c r="J49" s="565"/>
      <c r="K49" s="567"/>
      <c r="L49" s="565"/>
      <c r="M49" s="579"/>
      <c r="N49" s="186">
        <v>2</v>
      </c>
      <c r="O49" s="187" t="s">
        <v>586</v>
      </c>
      <c r="P49" s="188" t="s">
        <v>339</v>
      </c>
      <c r="Q49" s="188" t="s">
        <v>339</v>
      </c>
      <c r="R49" s="189" t="s">
        <v>340</v>
      </c>
      <c r="S49" s="189" t="s">
        <v>341</v>
      </c>
      <c r="T49" s="184">
        <v>0.4</v>
      </c>
      <c r="U49" s="189" t="s">
        <v>342</v>
      </c>
      <c r="V49" s="189" t="s">
        <v>343</v>
      </c>
      <c r="W49" s="189" t="s">
        <v>344</v>
      </c>
      <c r="X49" s="563"/>
      <c r="Y49" s="190">
        <v>0.216</v>
      </c>
      <c r="Z49" s="587"/>
      <c r="AA49" s="565"/>
      <c r="AB49" s="579"/>
      <c r="AC49" s="571"/>
      <c r="AD49" s="213" t="s">
        <v>587</v>
      </c>
      <c r="AE49" s="232" t="s">
        <v>585</v>
      </c>
      <c r="AF49" s="195" t="s">
        <v>348</v>
      </c>
      <c r="AG49" s="573"/>
      <c r="AH49" s="197"/>
      <c r="AI49" s="197"/>
    </row>
    <row r="50" spans="1:35" ht="68.25" customHeight="1" x14ac:dyDescent="0.3">
      <c r="A50" s="390">
        <v>37</v>
      </c>
      <c r="B50" s="186" t="s">
        <v>588</v>
      </c>
      <c r="C50" s="187" t="s">
        <v>330</v>
      </c>
      <c r="D50" s="187" t="s">
        <v>589</v>
      </c>
      <c r="E50" s="187" t="s">
        <v>590</v>
      </c>
      <c r="F50" s="187" t="s">
        <v>591</v>
      </c>
      <c r="G50" s="393" t="s">
        <v>945</v>
      </c>
      <c r="H50" s="197">
        <v>24</v>
      </c>
      <c r="I50" s="183" t="s">
        <v>353</v>
      </c>
      <c r="J50" s="388">
        <f>IF(I50="MUY BAJA",20%,IF(I50="BAJA",40%,IF(I50="MEDIA",60%,IF(I50="ALTA",80%,IF(I50="MUY ALTA",100%,IF(I50="",""))))))</f>
        <v>0.4</v>
      </c>
      <c r="K50" s="185" t="s">
        <v>336</v>
      </c>
      <c r="L50" s="184">
        <f>IF(K50="LEVE",20%,IF(K50="MENOR",40%,IF(K50="MODERADO",60%,IF(K50="MAYOR",80%,IF(K50="CATASTRÓFICO",100%,IF(I50="",""))))))</f>
        <v>1</v>
      </c>
      <c r="M50" s="389" t="s">
        <v>337</v>
      </c>
      <c r="N50" s="186">
        <v>3</v>
      </c>
      <c r="O50" s="194" t="s">
        <v>592</v>
      </c>
      <c r="P50" s="186" t="s">
        <v>339</v>
      </c>
      <c r="Q50" s="186" t="s">
        <v>339</v>
      </c>
      <c r="R50" s="189" t="s">
        <v>387</v>
      </c>
      <c r="S50" s="189" t="s">
        <v>341</v>
      </c>
      <c r="T50" s="184">
        <v>0.4</v>
      </c>
      <c r="U50" s="189" t="s">
        <v>342</v>
      </c>
      <c r="V50" s="189" t="s">
        <v>343</v>
      </c>
      <c r="W50" s="189" t="s">
        <v>344</v>
      </c>
      <c r="X50" s="183" t="s">
        <v>353</v>
      </c>
      <c r="Y50" s="184">
        <v>0.36</v>
      </c>
      <c r="Z50" s="396" t="s">
        <v>336</v>
      </c>
      <c r="AA50" s="184">
        <f>IF(Z50="LEVE",20%,IF(Z50="MENOR",40%,IF(Z50="MODERADO",60%,IF(Z50="MAYOR",80%,IF(Z50="CATASTRÓFICO",100%,IF(X50="",""))))))</f>
        <v>1</v>
      </c>
      <c r="AB50" s="389" t="s">
        <v>337</v>
      </c>
      <c r="AC50" s="395" t="s">
        <v>345</v>
      </c>
      <c r="AD50" s="213" t="s">
        <v>593</v>
      </c>
      <c r="AE50" s="232" t="s">
        <v>594</v>
      </c>
      <c r="AF50" s="195" t="s">
        <v>348</v>
      </c>
      <c r="AG50" s="209" t="s">
        <v>381</v>
      </c>
      <c r="AH50" s="197"/>
      <c r="AI50" s="197"/>
    </row>
    <row r="51" spans="1:35" ht="99" customHeight="1" x14ac:dyDescent="0.3">
      <c r="A51" s="574">
        <v>38</v>
      </c>
      <c r="B51" s="574" t="s">
        <v>595</v>
      </c>
      <c r="C51" s="576" t="s">
        <v>330</v>
      </c>
      <c r="D51" s="576" t="s">
        <v>596</v>
      </c>
      <c r="E51" s="576" t="s">
        <v>597</v>
      </c>
      <c r="F51" s="576" t="s">
        <v>598</v>
      </c>
      <c r="G51" s="558" t="s">
        <v>947</v>
      </c>
      <c r="H51" s="560">
        <v>100</v>
      </c>
      <c r="I51" s="562" t="s">
        <v>362</v>
      </c>
      <c r="J51" s="564">
        <f>IF(I51="MUY BAJA",20%,IF(I51="BAJA",40%,IF(I51="MEDIA",60%,IF(I51="ALTA",80%,IF(I51="MUY ALTA",100%,IF(I51="",""))))))</f>
        <v>0.6</v>
      </c>
      <c r="K51" s="566" t="s">
        <v>336</v>
      </c>
      <c r="L51" s="564">
        <f>IF(K51="LEVE",20%,IF(K51="MENOR",40%,IF(K51="MODERADO",60%,IF(K51="MAYOR",80%,IF(K51="CATASTRÓFICO",100%,IF(I51="",""))))))</f>
        <v>1</v>
      </c>
      <c r="M51" s="578" t="s">
        <v>337</v>
      </c>
      <c r="N51" s="186">
        <v>4</v>
      </c>
      <c r="O51" s="194" t="s">
        <v>599</v>
      </c>
      <c r="P51" s="186" t="s">
        <v>339</v>
      </c>
      <c r="Q51" s="186" t="s">
        <v>339</v>
      </c>
      <c r="R51" s="189" t="s">
        <v>356</v>
      </c>
      <c r="S51" s="189" t="s">
        <v>341</v>
      </c>
      <c r="T51" s="184">
        <v>0.4</v>
      </c>
      <c r="U51" s="189" t="s">
        <v>342</v>
      </c>
      <c r="V51" s="189" t="s">
        <v>343</v>
      </c>
      <c r="W51" s="189" t="s">
        <v>366</v>
      </c>
      <c r="X51" s="562" t="s">
        <v>362</v>
      </c>
      <c r="Y51" s="184">
        <v>0.24</v>
      </c>
      <c r="Z51" s="580" t="s">
        <v>336</v>
      </c>
      <c r="AA51" s="588">
        <f>IF(Z51="LEVE",20%,IF(Z51="MENOR",40%,IF(Z51="MODERADO",60%,IF(Z51="MAYOR",80%,IF(Z51="CATASTRÓFICO",100%,IF(X51="",""))))))</f>
        <v>1</v>
      </c>
      <c r="AB51" s="578" t="s">
        <v>337</v>
      </c>
      <c r="AC51" s="570" t="s">
        <v>600</v>
      </c>
      <c r="AD51" s="233" t="s">
        <v>601</v>
      </c>
      <c r="AE51" s="234" t="s">
        <v>178</v>
      </c>
      <c r="AF51" s="195" t="s">
        <v>348</v>
      </c>
      <c r="AG51" s="572" t="s">
        <v>349</v>
      </c>
      <c r="AH51" s="197"/>
      <c r="AI51" s="197"/>
    </row>
    <row r="52" spans="1:35" ht="55.5" customHeight="1" x14ac:dyDescent="0.3">
      <c r="A52" s="575"/>
      <c r="B52" s="575"/>
      <c r="C52" s="577"/>
      <c r="D52" s="577"/>
      <c r="E52" s="577"/>
      <c r="F52" s="577"/>
      <c r="G52" s="559"/>
      <c r="H52" s="561"/>
      <c r="I52" s="563"/>
      <c r="J52" s="565"/>
      <c r="K52" s="567"/>
      <c r="L52" s="565"/>
      <c r="M52" s="579"/>
      <c r="N52" s="186">
        <v>5</v>
      </c>
      <c r="O52" s="194" t="s">
        <v>602</v>
      </c>
      <c r="P52" s="186" t="s">
        <v>339</v>
      </c>
      <c r="Q52" s="186" t="s">
        <v>339</v>
      </c>
      <c r="R52" s="189" t="s">
        <v>356</v>
      </c>
      <c r="S52" s="189" t="s">
        <v>341</v>
      </c>
      <c r="T52" s="184">
        <v>0.3</v>
      </c>
      <c r="U52" s="189" t="s">
        <v>342</v>
      </c>
      <c r="V52" s="189" t="s">
        <v>343</v>
      </c>
      <c r="W52" s="189" t="s">
        <v>366</v>
      </c>
      <c r="X52" s="563"/>
      <c r="Y52" s="235">
        <v>0.16799999999999998</v>
      </c>
      <c r="Z52" s="581"/>
      <c r="AA52" s="589"/>
      <c r="AB52" s="579"/>
      <c r="AC52" s="571"/>
      <c r="AD52" s="213" t="s">
        <v>603</v>
      </c>
      <c r="AE52" s="197" t="s">
        <v>178</v>
      </c>
      <c r="AF52" s="195" t="s">
        <v>348</v>
      </c>
      <c r="AG52" s="573"/>
      <c r="AH52" s="197"/>
      <c r="AI52" s="197"/>
    </row>
    <row r="53" spans="1:35" ht="82.5" x14ac:dyDescent="0.3">
      <c r="A53" s="390">
        <v>39</v>
      </c>
      <c r="B53" s="186" t="s">
        <v>604</v>
      </c>
      <c r="C53" s="213" t="s">
        <v>330</v>
      </c>
      <c r="D53" s="213" t="s">
        <v>605</v>
      </c>
      <c r="E53" s="213" t="s">
        <v>606</v>
      </c>
      <c r="F53" s="213" t="s">
        <v>607</v>
      </c>
      <c r="G53" s="393" t="s">
        <v>334</v>
      </c>
      <c r="H53" s="197">
        <v>19</v>
      </c>
      <c r="I53" s="183" t="s">
        <v>353</v>
      </c>
      <c r="J53" s="388">
        <f t="shared" ref="J53:J63" si="8">IF(I53="MUY BAJA",20%,IF(I53="BAJA",40%,IF(I53="MEDIA",60%,IF(I53="ALTA",80%,IF(I53="MUY ALTA",100%,IF(I53="",""))))))</f>
        <v>0.4</v>
      </c>
      <c r="K53" s="185" t="s">
        <v>336</v>
      </c>
      <c r="L53" s="184">
        <f t="shared" ref="L53:L56" si="9">IF(K53="LEVE",20%,IF(K53="MENOR",40%,IF(K53="MODERADO",60%,IF(K53="MAYOR",80%,IF(K53="CATASTRÓFICO",100%,IF(I53="",""))))))</f>
        <v>1</v>
      </c>
      <c r="M53" s="389" t="s">
        <v>337</v>
      </c>
      <c r="N53" s="197">
        <v>1</v>
      </c>
      <c r="O53" s="213" t="s">
        <v>608</v>
      </c>
      <c r="P53" s="197" t="s">
        <v>339</v>
      </c>
      <c r="Q53" s="197" t="s">
        <v>339</v>
      </c>
      <c r="R53" s="189" t="s">
        <v>340</v>
      </c>
      <c r="S53" s="189" t="s">
        <v>341</v>
      </c>
      <c r="T53" s="224">
        <v>0.4</v>
      </c>
      <c r="U53" s="189" t="s">
        <v>342</v>
      </c>
      <c r="V53" s="189" t="s">
        <v>343</v>
      </c>
      <c r="W53" s="189" t="s">
        <v>344</v>
      </c>
      <c r="X53" s="183" t="s">
        <v>335</v>
      </c>
      <c r="Y53" s="224">
        <v>0.24</v>
      </c>
      <c r="Z53" s="185" t="s">
        <v>336</v>
      </c>
      <c r="AA53" s="184">
        <f t="shared" ref="AA53:AA56" si="10">IF(Z53="LEVE",20%,IF(Z53="MENOR",40%,IF(Z53="MODERADO",60%,IF(Z53="MAYOR",80%,IF(Z53="CATASTRÓFICO",100%,IF(X53="",""))))))</f>
        <v>1</v>
      </c>
      <c r="AB53" s="389" t="s">
        <v>337</v>
      </c>
      <c r="AC53" s="395" t="s">
        <v>345</v>
      </c>
      <c r="AD53" s="213" t="s">
        <v>609</v>
      </c>
      <c r="AE53" s="197" t="s">
        <v>177</v>
      </c>
      <c r="AF53" s="195" t="s">
        <v>348</v>
      </c>
      <c r="AG53" s="209" t="s">
        <v>349</v>
      </c>
      <c r="AH53" s="197"/>
      <c r="AI53" s="197"/>
    </row>
    <row r="54" spans="1:35" ht="99" x14ac:dyDescent="0.3">
      <c r="A54" s="390">
        <v>40</v>
      </c>
      <c r="B54" s="186" t="s">
        <v>610</v>
      </c>
      <c r="C54" s="213" t="s">
        <v>330</v>
      </c>
      <c r="D54" s="213" t="s">
        <v>611</v>
      </c>
      <c r="E54" s="213" t="s">
        <v>612</v>
      </c>
      <c r="F54" s="213" t="s">
        <v>613</v>
      </c>
      <c r="G54" s="393" t="s">
        <v>334</v>
      </c>
      <c r="H54" s="197">
        <v>19</v>
      </c>
      <c r="I54" s="183" t="s">
        <v>353</v>
      </c>
      <c r="J54" s="388">
        <f t="shared" si="8"/>
        <v>0.4</v>
      </c>
      <c r="K54" s="185" t="s">
        <v>336</v>
      </c>
      <c r="L54" s="184">
        <f t="shared" si="9"/>
        <v>1</v>
      </c>
      <c r="M54" s="389" t="s">
        <v>337</v>
      </c>
      <c r="N54" s="197">
        <v>2</v>
      </c>
      <c r="O54" s="213" t="s">
        <v>614</v>
      </c>
      <c r="P54" s="197" t="s">
        <v>339</v>
      </c>
      <c r="Q54" s="197" t="s">
        <v>339</v>
      </c>
      <c r="R54" s="189" t="s">
        <v>340</v>
      </c>
      <c r="S54" s="189" t="s">
        <v>341</v>
      </c>
      <c r="T54" s="216">
        <v>0.4</v>
      </c>
      <c r="U54" s="189" t="s">
        <v>342</v>
      </c>
      <c r="V54" s="189" t="s">
        <v>343</v>
      </c>
      <c r="W54" s="189" t="s">
        <v>344</v>
      </c>
      <c r="X54" s="183" t="s">
        <v>335</v>
      </c>
      <c r="Y54" s="224">
        <v>0.24</v>
      </c>
      <c r="Z54" s="185" t="s">
        <v>336</v>
      </c>
      <c r="AA54" s="184">
        <f t="shared" si="10"/>
        <v>1</v>
      </c>
      <c r="AB54" s="389" t="s">
        <v>337</v>
      </c>
      <c r="AC54" s="395" t="s">
        <v>345</v>
      </c>
      <c r="AD54" s="213" t="s">
        <v>615</v>
      </c>
      <c r="AE54" s="197" t="s">
        <v>177</v>
      </c>
      <c r="AF54" s="195" t="s">
        <v>348</v>
      </c>
      <c r="AG54" s="209" t="s">
        <v>349</v>
      </c>
      <c r="AH54" s="197"/>
      <c r="AI54" s="197"/>
    </row>
    <row r="55" spans="1:35" ht="99" x14ac:dyDescent="0.3">
      <c r="A55" s="390">
        <v>41</v>
      </c>
      <c r="B55" s="186" t="s">
        <v>616</v>
      </c>
      <c r="C55" s="213" t="s">
        <v>330</v>
      </c>
      <c r="D55" s="213" t="s">
        <v>617</v>
      </c>
      <c r="E55" s="213" t="s">
        <v>618</v>
      </c>
      <c r="F55" s="213" t="s">
        <v>619</v>
      </c>
      <c r="G55" s="393" t="s">
        <v>334</v>
      </c>
      <c r="H55" s="197">
        <v>36</v>
      </c>
      <c r="I55" s="183" t="s">
        <v>362</v>
      </c>
      <c r="J55" s="388">
        <f t="shared" si="8"/>
        <v>0.6</v>
      </c>
      <c r="K55" s="185" t="s">
        <v>403</v>
      </c>
      <c r="L55" s="184">
        <f t="shared" si="9"/>
        <v>0.2</v>
      </c>
      <c r="M55" s="389" t="s">
        <v>396</v>
      </c>
      <c r="N55" s="197">
        <v>3</v>
      </c>
      <c r="O55" s="213" t="s">
        <v>620</v>
      </c>
      <c r="P55" s="197" t="s">
        <v>339</v>
      </c>
      <c r="Q55" s="197" t="s">
        <v>339</v>
      </c>
      <c r="R55" s="189" t="s">
        <v>340</v>
      </c>
      <c r="S55" s="189" t="s">
        <v>341</v>
      </c>
      <c r="T55" s="216">
        <v>0.4</v>
      </c>
      <c r="U55" s="189" t="s">
        <v>342</v>
      </c>
      <c r="V55" s="189" t="s">
        <v>343</v>
      </c>
      <c r="W55" s="189" t="s">
        <v>344</v>
      </c>
      <c r="X55" s="183" t="s">
        <v>362</v>
      </c>
      <c r="Y55" s="224">
        <v>0.36</v>
      </c>
      <c r="Z55" s="185" t="s">
        <v>403</v>
      </c>
      <c r="AA55" s="184">
        <f t="shared" si="10"/>
        <v>0.2</v>
      </c>
      <c r="AB55" s="389" t="s">
        <v>396</v>
      </c>
      <c r="AC55" s="395" t="s">
        <v>345</v>
      </c>
      <c r="AD55" s="197" t="s">
        <v>621</v>
      </c>
      <c r="AE55" s="197" t="s">
        <v>178</v>
      </c>
      <c r="AF55" s="195" t="s">
        <v>348</v>
      </c>
      <c r="AG55" s="209" t="s">
        <v>349</v>
      </c>
      <c r="AH55" s="197"/>
      <c r="AI55" s="197"/>
    </row>
    <row r="56" spans="1:35" ht="99" x14ac:dyDescent="0.3">
      <c r="A56" s="390">
        <v>42</v>
      </c>
      <c r="B56" s="186" t="s">
        <v>622</v>
      </c>
      <c r="C56" s="213" t="s">
        <v>330</v>
      </c>
      <c r="D56" s="213" t="s">
        <v>623</v>
      </c>
      <c r="E56" s="213" t="s">
        <v>624</v>
      </c>
      <c r="F56" s="213" t="s">
        <v>625</v>
      </c>
      <c r="G56" s="393" t="s">
        <v>947</v>
      </c>
      <c r="H56" s="197">
        <v>19</v>
      </c>
      <c r="I56" s="183" t="s">
        <v>353</v>
      </c>
      <c r="J56" s="388">
        <f t="shared" si="8"/>
        <v>0.4</v>
      </c>
      <c r="K56" s="185" t="s">
        <v>336</v>
      </c>
      <c r="L56" s="184">
        <f t="shared" si="9"/>
        <v>1</v>
      </c>
      <c r="M56" s="389" t="s">
        <v>337</v>
      </c>
      <c r="N56" s="197">
        <v>4</v>
      </c>
      <c r="O56" s="213" t="s">
        <v>626</v>
      </c>
      <c r="P56" s="197" t="s">
        <v>339</v>
      </c>
      <c r="Q56" s="197" t="s">
        <v>339</v>
      </c>
      <c r="R56" s="189" t="s">
        <v>340</v>
      </c>
      <c r="S56" s="189" t="s">
        <v>341</v>
      </c>
      <c r="T56" s="216">
        <v>0.4</v>
      </c>
      <c r="U56" s="189" t="s">
        <v>342</v>
      </c>
      <c r="V56" s="189" t="s">
        <v>343</v>
      </c>
      <c r="W56" s="189" t="s">
        <v>344</v>
      </c>
      <c r="X56" s="183" t="s">
        <v>335</v>
      </c>
      <c r="Y56" s="224">
        <v>0.24</v>
      </c>
      <c r="Z56" s="185" t="s">
        <v>336</v>
      </c>
      <c r="AA56" s="184">
        <f t="shared" si="10"/>
        <v>1</v>
      </c>
      <c r="AB56" s="389" t="s">
        <v>337</v>
      </c>
      <c r="AC56" s="395" t="s">
        <v>345</v>
      </c>
      <c r="AD56" s="213" t="s">
        <v>603</v>
      </c>
      <c r="AE56" s="197" t="s">
        <v>178</v>
      </c>
      <c r="AF56" s="195" t="s">
        <v>348</v>
      </c>
      <c r="AG56" s="209" t="s">
        <v>349</v>
      </c>
      <c r="AH56" s="197"/>
      <c r="AI56" s="197"/>
    </row>
    <row r="57" spans="1:35" ht="102" customHeight="1" x14ac:dyDescent="0.3">
      <c r="A57" s="574">
        <v>43</v>
      </c>
      <c r="B57" s="574" t="s">
        <v>627</v>
      </c>
      <c r="C57" s="576" t="s">
        <v>330</v>
      </c>
      <c r="D57" s="576" t="s">
        <v>628</v>
      </c>
      <c r="E57" s="576" t="s">
        <v>629</v>
      </c>
      <c r="F57" s="576" t="s">
        <v>630</v>
      </c>
      <c r="G57" s="558" t="s">
        <v>334</v>
      </c>
      <c r="H57" s="560">
        <v>12</v>
      </c>
      <c r="I57" s="562" t="s">
        <v>353</v>
      </c>
      <c r="J57" s="564">
        <f t="shared" si="8"/>
        <v>0.4</v>
      </c>
      <c r="K57" s="566" t="s">
        <v>363</v>
      </c>
      <c r="L57" s="568">
        <v>0.8</v>
      </c>
      <c r="M57" s="578" t="s">
        <v>364</v>
      </c>
      <c r="N57" s="186">
        <v>1</v>
      </c>
      <c r="O57" s="187" t="s">
        <v>631</v>
      </c>
      <c r="P57" s="188" t="s">
        <v>339</v>
      </c>
      <c r="Q57" s="188" t="s">
        <v>339</v>
      </c>
      <c r="R57" s="189" t="s">
        <v>340</v>
      </c>
      <c r="S57" s="189" t="s">
        <v>341</v>
      </c>
      <c r="T57" s="184">
        <v>0.4</v>
      </c>
      <c r="U57" s="189" t="s">
        <v>342</v>
      </c>
      <c r="V57" s="189" t="s">
        <v>343</v>
      </c>
      <c r="W57" s="189" t="s">
        <v>344</v>
      </c>
      <c r="X57" s="582" t="s">
        <v>335</v>
      </c>
      <c r="Y57" s="225">
        <v>0.24</v>
      </c>
      <c r="Z57" s="236" t="s">
        <v>632</v>
      </c>
      <c r="AA57" s="237">
        <v>0.8</v>
      </c>
      <c r="AB57" s="578" t="s">
        <v>364</v>
      </c>
      <c r="AC57" s="395" t="s">
        <v>345</v>
      </c>
      <c r="AD57" s="222" t="s">
        <v>834</v>
      </c>
      <c r="AE57" s="222" t="s">
        <v>835</v>
      </c>
      <c r="AF57" s="195" t="s">
        <v>348</v>
      </c>
      <c r="AG57" s="584" t="s">
        <v>349</v>
      </c>
      <c r="AH57" s="197"/>
      <c r="AI57" s="197"/>
    </row>
    <row r="58" spans="1:35" ht="85.5" customHeight="1" x14ac:dyDescent="0.3">
      <c r="A58" s="575"/>
      <c r="B58" s="575"/>
      <c r="C58" s="577"/>
      <c r="D58" s="577"/>
      <c r="E58" s="577"/>
      <c r="F58" s="577"/>
      <c r="G58" s="559"/>
      <c r="H58" s="561"/>
      <c r="I58" s="563"/>
      <c r="J58" s="565"/>
      <c r="K58" s="567"/>
      <c r="L58" s="569"/>
      <c r="M58" s="579"/>
      <c r="N58" s="186">
        <v>2</v>
      </c>
      <c r="O58" s="187" t="s">
        <v>633</v>
      </c>
      <c r="P58" s="188" t="s">
        <v>339</v>
      </c>
      <c r="Q58" s="188" t="s">
        <v>339</v>
      </c>
      <c r="R58" s="189" t="s">
        <v>340</v>
      </c>
      <c r="S58" s="189" t="s">
        <v>341</v>
      </c>
      <c r="T58" s="184">
        <v>0.4</v>
      </c>
      <c r="U58" s="189" t="s">
        <v>342</v>
      </c>
      <c r="V58" s="189" t="s">
        <v>343</v>
      </c>
      <c r="W58" s="189" t="s">
        <v>344</v>
      </c>
      <c r="X58" s="583"/>
      <c r="Y58" s="225">
        <v>0.14399999999999999</v>
      </c>
      <c r="Z58" s="236" t="s">
        <v>632</v>
      </c>
      <c r="AA58" s="237">
        <v>0.8</v>
      </c>
      <c r="AB58" s="579"/>
      <c r="AC58" s="395" t="s">
        <v>345</v>
      </c>
      <c r="AD58" s="222" t="s">
        <v>836</v>
      </c>
      <c r="AE58" s="222" t="s">
        <v>837</v>
      </c>
      <c r="AF58" s="195" t="s">
        <v>348</v>
      </c>
      <c r="AG58" s="585"/>
      <c r="AH58" s="197"/>
      <c r="AI58" s="197"/>
    </row>
    <row r="59" spans="1:35" ht="100.5" customHeight="1" x14ac:dyDescent="0.3">
      <c r="A59" s="390">
        <v>44</v>
      </c>
      <c r="B59" s="186" t="s">
        <v>634</v>
      </c>
      <c r="C59" s="187" t="s">
        <v>455</v>
      </c>
      <c r="D59" s="187" t="s">
        <v>635</v>
      </c>
      <c r="E59" s="187" t="s">
        <v>636</v>
      </c>
      <c r="F59" s="187" t="s">
        <v>637</v>
      </c>
      <c r="G59" s="393" t="s">
        <v>334</v>
      </c>
      <c r="H59" s="197">
        <v>12</v>
      </c>
      <c r="I59" s="183" t="s">
        <v>353</v>
      </c>
      <c r="J59" s="388">
        <f t="shared" si="8"/>
        <v>0.4</v>
      </c>
      <c r="K59" s="185" t="s">
        <v>403</v>
      </c>
      <c r="L59" s="216">
        <v>0.2</v>
      </c>
      <c r="M59" s="389" t="s">
        <v>396</v>
      </c>
      <c r="N59" s="186">
        <v>3</v>
      </c>
      <c r="O59" s="194" t="s">
        <v>638</v>
      </c>
      <c r="P59" s="186" t="s">
        <v>339</v>
      </c>
      <c r="Q59" s="186" t="s">
        <v>339</v>
      </c>
      <c r="R59" s="189" t="s">
        <v>387</v>
      </c>
      <c r="S59" s="189" t="s">
        <v>341</v>
      </c>
      <c r="T59" s="184">
        <v>0.3</v>
      </c>
      <c r="U59" s="189" t="s">
        <v>342</v>
      </c>
      <c r="V59" s="189" t="s">
        <v>343</v>
      </c>
      <c r="W59" s="189" t="s">
        <v>344</v>
      </c>
      <c r="X59" s="238" t="s">
        <v>335</v>
      </c>
      <c r="Y59" s="226">
        <v>0.28000000000000003</v>
      </c>
      <c r="Z59" s="238" t="s">
        <v>403</v>
      </c>
      <c r="AA59" s="239">
        <v>0.2</v>
      </c>
      <c r="AB59" s="389" t="s">
        <v>396</v>
      </c>
      <c r="AC59" s="395" t="s">
        <v>345</v>
      </c>
      <c r="AD59" s="187" t="s">
        <v>639</v>
      </c>
      <c r="AE59" s="222" t="s">
        <v>835</v>
      </c>
      <c r="AF59" s="195" t="s">
        <v>348</v>
      </c>
      <c r="AG59" s="209" t="s">
        <v>349</v>
      </c>
      <c r="AH59" s="197"/>
      <c r="AI59" s="197"/>
    </row>
    <row r="60" spans="1:35" ht="127.5" customHeight="1" x14ac:dyDescent="0.3">
      <c r="A60" s="390">
        <v>45</v>
      </c>
      <c r="B60" s="186" t="s">
        <v>640</v>
      </c>
      <c r="C60" s="187" t="s">
        <v>641</v>
      </c>
      <c r="D60" s="187" t="s">
        <v>642</v>
      </c>
      <c r="E60" s="187" t="s">
        <v>643</v>
      </c>
      <c r="F60" s="187" t="s">
        <v>644</v>
      </c>
      <c r="G60" s="393" t="s">
        <v>334</v>
      </c>
      <c r="H60" s="197">
        <f>16*4</f>
        <v>64</v>
      </c>
      <c r="I60" s="183" t="s">
        <v>362</v>
      </c>
      <c r="J60" s="388">
        <f t="shared" si="8"/>
        <v>0.6</v>
      </c>
      <c r="K60" s="185" t="s">
        <v>363</v>
      </c>
      <c r="L60" s="216">
        <v>0.8</v>
      </c>
      <c r="M60" s="389" t="s">
        <v>364</v>
      </c>
      <c r="N60" s="186">
        <v>4</v>
      </c>
      <c r="O60" s="194" t="s">
        <v>645</v>
      </c>
      <c r="P60" s="186" t="s">
        <v>339</v>
      </c>
      <c r="Q60" s="186" t="s">
        <v>339</v>
      </c>
      <c r="R60" s="189" t="s">
        <v>356</v>
      </c>
      <c r="S60" s="189" t="s">
        <v>341</v>
      </c>
      <c r="T60" s="184">
        <v>0.3</v>
      </c>
      <c r="U60" s="189" t="s">
        <v>342</v>
      </c>
      <c r="V60" s="189" t="s">
        <v>343</v>
      </c>
      <c r="W60" s="189" t="s">
        <v>366</v>
      </c>
      <c r="X60" s="240" t="s">
        <v>362</v>
      </c>
      <c r="Y60" s="241">
        <v>0.42</v>
      </c>
      <c r="Z60" s="236" t="s">
        <v>632</v>
      </c>
      <c r="AA60" s="241">
        <v>0.8</v>
      </c>
      <c r="AB60" s="389" t="s">
        <v>364</v>
      </c>
      <c r="AC60" s="395" t="s">
        <v>345</v>
      </c>
      <c r="AD60" s="187" t="s">
        <v>646</v>
      </c>
      <c r="AE60" s="222" t="s">
        <v>838</v>
      </c>
      <c r="AF60" s="195" t="s">
        <v>348</v>
      </c>
      <c r="AG60" s="209" t="s">
        <v>349</v>
      </c>
      <c r="AH60" s="197"/>
      <c r="AI60" s="197"/>
    </row>
    <row r="61" spans="1:35" ht="76.5" x14ac:dyDescent="0.3">
      <c r="A61" s="390">
        <v>46</v>
      </c>
      <c r="B61" s="186" t="s">
        <v>647</v>
      </c>
      <c r="C61" s="187" t="s">
        <v>839</v>
      </c>
      <c r="D61" s="194" t="s">
        <v>648</v>
      </c>
      <c r="E61" s="187" t="s">
        <v>649</v>
      </c>
      <c r="F61" s="187" t="s">
        <v>650</v>
      </c>
      <c r="G61" s="393" t="s">
        <v>945</v>
      </c>
      <c r="H61" s="197">
        <f>16+5+1+55</f>
        <v>77</v>
      </c>
      <c r="I61" s="183" t="s">
        <v>362</v>
      </c>
      <c r="J61" s="184">
        <f t="shared" si="8"/>
        <v>0.6</v>
      </c>
      <c r="K61" s="185" t="s">
        <v>363</v>
      </c>
      <c r="L61" s="184">
        <f>IF(K61="LEVE",20%,IF(K61="MENOR",40%,IF(K61="MODERADO",60%,IF(K61="MAYOR",80%,IF(K61="CATASTROFICO",100%,IF(I61="",""))))))</f>
        <v>0.8</v>
      </c>
      <c r="M61" s="389" t="s">
        <v>364</v>
      </c>
      <c r="N61" s="186">
        <v>1</v>
      </c>
      <c r="O61" s="187" t="s">
        <v>651</v>
      </c>
      <c r="P61" s="195" t="s">
        <v>339</v>
      </c>
      <c r="Q61" s="186" t="s">
        <v>339</v>
      </c>
      <c r="R61" s="189" t="s">
        <v>340</v>
      </c>
      <c r="S61" s="189" t="s">
        <v>341</v>
      </c>
      <c r="T61" s="208">
        <f>'[8]ValoraciónControles OCI'!G63</f>
        <v>0</v>
      </c>
      <c r="U61" s="189" t="s">
        <v>342</v>
      </c>
      <c r="V61" s="189" t="s">
        <v>343</v>
      </c>
      <c r="W61" s="189" t="s">
        <v>344</v>
      </c>
      <c r="X61" s="242" t="s">
        <v>353</v>
      </c>
      <c r="Y61" s="243">
        <f>'[8]Calculos OCI'!D55</f>
        <v>0</v>
      </c>
      <c r="Z61" s="242" t="s">
        <v>363</v>
      </c>
      <c r="AA61" s="184">
        <f>IF(Z61="LEVE",20%,IF(Z61="MENOR",40%,IF(Z61="MODERADO",60%,IF(Z61="MAYOR",80%,IF(Z61="CATASTROFICO",100%,IF(Z61="",""))))))</f>
        <v>0.8</v>
      </c>
      <c r="AB61" s="389" t="s">
        <v>364</v>
      </c>
      <c r="AC61" s="193" t="s">
        <v>345</v>
      </c>
      <c r="AD61" s="187" t="s">
        <v>652</v>
      </c>
      <c r="AE61" s="197" t="s">
        <v>53</v>
      </c>
      <c r="AF61" s="195" t="s">
        <v>348</v>
      </c>
      <c r="AG61" s="209" t="s">
        <v>381</v>
      </c>
      <c r="AH61" s="197"/>
      <c r="AI61" s="197"/>
    </row>
    <row r="62" spans="1:35" ht="86.25" x14ac:dyDescent="0.3">
      <c r="A62" s="390">
        <v>47</v>
      </c>
      <c r="B62" s="186" t="s">
        <v>653</v>
      </c>
      <c r="C62" s="187" t="s">
        <v>840</v>
      </c>
      <c r="D62" s="187" t="s">
        <v>654</v>
      </c>
      <c r="E62" s="187" t="s">
        <v>655</v>
      </c>
      <c r="F62" s="187" t="s">
        <v>656</v>
      </c>
      <c r="G62" s="393" t="s">
        <v>334</v>
      </c>
      <c r="H62" s="197">
        <f>3*11+15*2</f>
        <v>63</v>
      </c>
      <c r="I62" s="183" t="s">
        <v>362</v>
      </c>
      <c r="J62" s="184">
        <f t="shared" si="8"/>
        <v>0.6</v>
      </c>
      <c r="K62" s="185" t="s">
        <v>392</v>
      </c>
      <c r="L62" s="184">
        <f t="shared" ref="L62:L63" si="11">IF(K62="LEVE",20%,IF(K62="MENOR",40%,IF(K62="MODERADO",60%,IF(K62="MAYOR",80%,IF(K62="CATASTROFICO",100%,IF(I62="",""))))))</f>
        <v>0.4</v>
      </c>
      <c r="M62" s="389" t="s">
        <v>354</v>
      </c>
      <c r="N62" s="186">
        <v>2</v>
      </c>
      <c r="O62" s="194" t="s">
        <v>657</v>
      </c>
      <c r="P62" s="186" t="s">
        <v>339</v>
      </c>
      <c r="Q62" s="186" t="s">
        <v>339</v>
      </c>
      <c r="R62" s="189" t="s">
        <v>340</v>
      </c>
      <c r="S62" s="189" t="s">
        <v>341</v>
      </c>
      <c r="T62" s="208">
        <f>'[8]ValoraciónControles OCI'!G78</f>
        <v>0</v>
      </c>
      <c r="U62" s="189" t="s">
        <v>342</v>
      </c>
      <c r="V62" s="189" t="s">
        <v>343</v>
      </c>
      <c r="W62" s="189" t="s">
        <v>366</v>
      </c>
      <c r="X62" s="242" t="s">
        <v>353</v>
      </c>
      <c r="Y62" s="243">
        <f>'[8]Calculos OCI'!D64</f>
        <v>0</v>
      </c>
      <c r="Z62" s="242" t="s">
        <v>392</v>
      </c>
      <c r="AA62" s="184">
        <f t="shared" ref="AA62:AA63" si="12">IF(Z62="LEVE",20%,IF(Z62="MENOR",40%,IF(Z62="MODERADO",60%,IF(Z62="MAYOR",80%,IF(Z62="CATASTROFICO",100%,IF(Z62="",""))))))</f>
        <v>0.4</v>
      </c>
      <c r="AB62" s="389" t="s">
        <v>396</v>
      </c>
      <c r="AC62" s="193" t="s">
        <v>345</v>
      </c>
      <c r="AD62" s="187" t="s">
        <v>658</v>
      </c>
      <c r="AE62" s="197" t="s">
        <v>53</v>
      </c>
      <c r="AF62" s="195" t="s">
        <v>348</v>
      </c>
      <c r="AG62" s="209" t="s">
        <v>349</v>
      </c>
      <c r="AH62" s="197"/>
      <c r="AI62" s="197"/>
    </row>
    <row r="63" spans="1:35" ht="86.25" x14ac:dyDescent="0.3">
      <c r="A63" s="390">
        <v>48</v>
      </c>
      <c r="B63" s="186" t="s">
        <v>659</v>
      </c>
      <c r="C63" s="187" t="s">
        <v>841</v>
      </c>
      <c r="D63" s="187" t="s">
        <v>660</v>
      </c>
      <c r="E63" s="187" t="s">
        <v>661</v>
      </c>
      <c r="F63" s="187" t="s">
        <v>662</v>
      </c>
      <c r="G63" s="393" t="s">
        <v>334</v>
      </c>
      <c r="H63" s="197">
        <f>3*11+15*2</f>
        <v>63</v>
      </c>
      <c r="I63" s="183" t="s">
        <v>362</v>
      </c>
      <c r="J63" s="184">
        <f t="shared" si="8"/>
        <v>0.6</v>
      </c>
      <c r="K63" s="185" t="s">
        <v>392</v>
      </c>
      <c r="L63" s="184">
        <f t="shared" si="11"/>
        <v>0.4</v>
      </c>
      <c r="M63" s="389" t="s">
        <v>354</v>
      </c>
      <c r="N63" s="186">
        <v>3</v>
      </c>
      <c r="O63" s="194" t="s">
        <v>663</v>
      </c>
      <c r="P63" s="186" t="s">
        <v>339</v>
      </c>
      <c r="Q63" s="186" t="s">
        <v>339</v>
      </c>
      <c r="R63" s="189" t="s">
        <v>340</v>
      </c>
      <c r="S63" s="189" t="s">
        <v>341</v>
      </c>
      <c r="T63" s="208">
        <f>'[8]ValoraciónControles OCI'!G93</f>
        <v>0</v>
      </c>
      <c r="U63" s="189" t="s">
        <v>342</v>
      </c>
      <c r="V63" s="189" t="s">
        <v>343</v>
      </c>
      <c r="W63" s="189" t="s">
        <v>366</v>
      </c>
      <c r="X63" s="242" t="s">
        <v>353</v>
      </c>
      <c r="Y63" s="244">
        <v>0.36</v>
      </c>
      <c r="Z63" s="242" t="s">
        <v>392</v>
      </c>
      <c r="AA63" s="184">
        <f t="shared" si="12"/>
        <v>0.4</v>
      </c>
      <c r="AB63" s="389" t="s">
        <v>396</v>
      </c>
      <c r="AC63" s="193" t="s">
        <v>345</v>
      </c>
      <c r="AD63" s="213" t="s">
        <v>664</v>
      </c>
      <c r="AE63" s="197" t="s">
        <v>665</v>
      </c>
      <c r="AF63" s="195" t="s">
        <v>348</v>
      </c>
      <c r="AG63" s="209" t="s">
        <v>349</v>
      </c>
      <c r="AH63" s="197"/>
      <c r="AI63" s="197"/>
    </row>
    <row r="64" spans="1:35" ht="39.75" customHeight="1" x14ac:dyDescent="0.3">
      <c r="B64" s="186"/>
      <c r="C64" s="331"/>
      <c r="D64" s="332"/>
      <c r="E64" s="331"/>
      <c r="F64" s="331"/>
      <c r="G64" s="331"/>
      <c r="H64" s="331"/>
      <c r="I64" s="331"/>
      <c r="J64" s="331"/>
      <c r="K64" s="331"/>
      <c r="L64" s="331"/>
      <c r="M64" s="333"/>
      <c r="N64" s="197"/>
      <c r="O64" s="197"/>
      <c r="P64" s="197"/>
      <c r="Q64" s="197"/>
      <c r="R64" s="197"/>
      <c r="S64" s="197"/>
      <c r="T64" s="197"/>
      <c r="U64" s="197"/>
      <c r="V64" s="197"/>
      <c r="W64" s="197"/>
      <c r="X64" s="183"/>
      <c r="Y64" s="197"/>
      <c r="Z64" s="200"/>
      <c r="AA64" s="197"/>
      <c r="AB64" s="197"/>
      <c r="AC64" s="395"/>
      <c r="AD64" s="197"/>
      <c r="AE64" s="197"/>
      <c r="AF64" s="197"/>
      <c r="AG64" s="209"/>
      <c r="AH64" s="197"/>
      <c r="AI64" s="197"/>
    </row>
    <row r="65" spans="1:35" x14ac:dyDescent="0.3">
      <c r="A65" s="186"/>
      <c r="B65" s="186"/>
      <c r="C65" s="197"/>
      <c r="D65" s="197"/>
      <c r="E65" s="197"/>
      <c r="F65" s="197"/>
      <c r="G65" s="195"/>
      <c r="H65" s="197"/>
      <c r="I65" s="197"/>
      <c r="J65" s="197" t="str">
        <f t="shared" ref="J65" si="13">IF(I65="MUY BAJA",20%,IF(I65="BAJA",40%,IF(I65="MEDIA",60%,IF(I65="ALTA",80%,IF(I65="MUY ALTA",100%,IF(I65="",""))))))</f>
        <v/>
      </c>
      <c r="K65" s="197"/>
      <c r="L65" s="197"/>
      <c r="M65" s="197"/>
      <c r="N65" s="197"/>
      <c r="O65" s="197"/>
      <c r="P65" s="197"/>
      <c r="Q65" s="197"/>
      <c r="R65" s="197"/>
      <c r="S65" s="197"/>
      <c r="T65" s="197"/>
      <c r="U65" s="197"/>
      <c r="V65" s="197"/>
      <c r="W65" s="197"/>
      <c r="X65" s="183"/>
      <c r="Y65" s="197"/>
      <c r="Z65" s="200"/>
      <c r="AA65" s="197"/>
      <c r="AB65" s="197"/>
      <c r="AC65" s="395"/>
      <c r="AD65" s="197"/>
      <c r="AE65" s="197"/>
      <c r="AF65" s="197"/>
      <c r="AG65" s="209"/>
      <c r="AH65" s="197"/>
      <c r="AI65" s="197"/>
    </row>
    <row r="66" spans="1:35" x14ac:dyDescent="0.3">
      <c r="A66" s="186"/>
      <c r="I66" s="183"/>
    </row>
    <row r="67" spans="1:35" x14ac:dyDescent="0.3">
      <c r="A67" s="437"/>
      <c r="B67" s="386"/>
      <c r="C67" s="386"/>
      <c r="D67" s="386"/>
    </row>
    <row r="68" spans="1:35" ht="36" customHeight="1" x14ac:dyDescent="0.3">
      <c r="I68" s="556" t="s">
        <v>666</v>
      </c>
      <c r="J68" s="556"/>
      <c r="K68" s="557" t="s">
        <v>667</v>
      </c>
      <c r="L68" s="557"/>
      <c r="M68" s="245" t="s">
        <v>668</v>
      </c>
      <c r="AD68" s="246" t="s">
        <v>669</v>
      </c>
    </row>
    <row r="69" spans="1:35" x14ac:dyDescent="0.3">
      <c r="I69" s="247" t="s">
        <v>335</v>
      </c>
      <c r="J69" s="248">
        <v>0.2</v>
      </c>
      <c r="K69" s="249" t="s">
        <v>403</v>
      </c>
      <c r="L69" s="248">
        <v>0.2</v>
      </c>
      <c r="M69" s="250" t="s">
        <v>396</v>
      </c>
      <c r="AD69" s="251" t="s">
        <v>345</v>
      </c>
    </row>
    <row r="70" spans="1:35" x14ac:dyDescent="0.3">
      <c r="I70" s="252" t="s">
        <v>353</v>
      </c>
      <c r="J70" s="248">
        <v>0.4</v>
      </c>
      <c r="K70" s="253" t="s">
        <v>392</v>
      </c>
      <c r="L70" s="248">
        <v>0.4</v>
      </c>
      <c r="M70" s="254" t="s">
        <v>354</v>
      </c>
      <c r="AD70" s="255" t="s">
        <v>670</v>
      </c>
    </row>
    <row r="71" spans="1:35" x14ac:dyDescent="0.3">
      <c r="I71" s="256" t="s">
        <v>362</v>
      </c>
      <c r="J71" s="248">
        <v>0.6</v>
      </c>
      <c r="K71" s="257" t="s">
        <v>354</v>
      </c>
      <c r="L71" s="248">
        <v>0.6</v>
      </c>
      <c r="M71" s="258" t="s">
        <v>364</v>
      </c>
      <c r="AD71" s="251" t="s">
        <v>600</v>
      </c>
    </row>
    <row r="72" spans="1:35" x14ac:dyDescent="0.3">
      <c r="I72" s="259" t="s">
        <v>416</v>
      </c>
      <c r="J72" s="248">
        <v>0.8</v>
      </c>
      <c r="K72" s="260" t="s">
        <v>363</v>
      </c>
      <c r="L72" s="248">
        <v>0.8</v>
      </c>
      <c r="M72" s="261" t="s">
        <v>337</v>
      </c>
      <c r="AD72" s="251" t="s">
        <v>671</v>
      </c>
    </row>
    <row r="73" spans="1:35" x14ac:dyDescent="0.3">
      <c r="I73" s="262" t="s">
        <v>672</v>
      </c>
      <c r="J73" s="248">
        <v>1</v>
      </c>
      <c r="K73" s="263" t="s">
        <v>336</v>
      </c>
      <c r="L73" s="248">
        <v>1</v>
      </c>
      <c r="M73" s="251"/>
      <c r="AD73" s="251" t="s">
        <v>673</v>
      </c>
    </row>
  </sheetData>
  <mergeCells count="134">
    <mergeCell ref="A4:C4"/>
    <mergeCell ref="A5:C5"/>
    <mergeCell ref="D5:N5"/>
    <mergeCell ref="A6:C6"/>
    <mergeCell ref="D6:N6"/>
    <mergeCell ref="A7:H7"/>
    <mergeCell ref="I7:M7"/>
    <mergeCell ref="N7:W7"/>
    <mergeCell ref="X7:AC7"/>
    <mergeCell ref="AD7:AI7"/>
    <mergeCell ref="A8:A9"/>
    <mergeCell ref="C8:C9"/>
    <mergeCell ref="D8:D9"/>
    <mergeCell ref="E8:E9"/>
    <mergeCell ref="F8:F9"/>
    <mergeCell ref="G8:G9"/>
    <mergeCell ref="H8:H9"/>
    <mergeCell ref="I8:I9"/>
    <mergeCell ref="X8:X9"/>
    <mergeCell ref="Y8:Y9"/>
    <mergeCell ref="Z8:Z9"/>
    <mergeCell ref="AA8:AA9"/>
    <mergeCell ref="J8:J9"/>
    <mergeCell ref="K8:K9"/>
    <mergeCell ref="L8:L9"/>
    <mergeCell ref="M8:M9"/>
    <mergeCell ref="N8:N9"/>
    <mergeCell ref="O8:O9"/>
    <mergeCell ref="A17:A18"/>
    <mergeCell ref="B17:B18"/>
    <mergeCell ref="C17:C18"/>
    <mergeCell ref="D17:D18"/>
    <mergeCell ref="E17:E18"/>
    <mergeCell ref="F17:F18"/>
    <mergeCell ref="AH8:AH9"/>
    <mergeCell ref="AI8:AI9"/>
    <mergeCell ref="A15:A16"/>
    <mergeCell ref="B15:B16"/>
    <mergeCell ref="C15:C16"/>
    <mergeCell ref="D15:D16"/>
    <mergeCell ref="E15:E16"/>
    <mergeCell ref="F15:F16"/>
    <mergeCell ref="H15:H16"/>
    <mergeCell ref="I15:I16"/>
    <mergeCell ref="AB8:AB9"/>
    <mergeCell ref="AC8:AC9"/>
    <mergeCell ref="AD8:AD9"/>
    <mergeCell ref="AE8:AE9"/>
    <mergeCell ref="AF8:AF9"/>
    <mergeCell ref="AG8:AG9"/>
    <mergeCell ref="P8:Q8"/>
    <mergeCell ref="R8:W8"/>
    <mergeCell ref="H17:H18"/>
    <mergeCell ref="I17:I18"/>
    <mergeCell ref="J17:J18"/>
    <mergeCell ref="K17:K18"/>
    <mergeCell ref="L17:L18"/>
    <mergeCell ref="M17:M18"/>
    <mergeCell ref="J15:J16"/>
    <mergeCell ref="K15:K16"/>
    <mergeCell ref="L15:L16"/>
    <mergeCell ref="M15:M16"/>
    <mergeCell ref="X38:X39"/>
    <mergeCell ref="Z38:Z39"/>
    <mergeCell ref="AA38:AA39"/>
    <mergeCell ref="AB38:AB39"/>
    <mergeCell ref="A48:A49"/>
    <mergeCell ref="B48:B49"/>
    <mergeCell ref="C48:C49"/>
    <mergeCell ref="D48:D49"/>
    <mergeCell ref="E48:E49"/>
    <mergeCell ref="F48:F49"/>
    <mergeCell ref="H38:H39"/>
    <mergeCell ref="I38:I39"/>
    <mergeCell ref="J38:J39"/>
    <mergeCell ref="K38:K39"/>
    <mergeCell ref="L38:L39"/>
    <mergeCell ref="M38:M39"/>
    <mergeCell ref="A38:A39"/>
    <mergeCell ref="B38:B39"/>
    <mergeCell ref="C38:C39"/>
    <mergeCell ref="D38:D39"/>
    <mergeCell ref="E38:E39"/>
    <mergeCell ref="F38:F39"/>
    <mergeCell ref="AG48:AG49"/>
    <mergeCell ref="A51:A52"/>
    <mergeCell ref="B51:B52"/>
    <mergeCell ref="C51:C52"/>
    <mergeCell ref="D51:D52"/>
    <mergeCell ref="E51:E52"/>
    <mergeCell ref="F51:F52"/>
    <mergeCell ref="G51:G52"/>
    <mergeCell ref="H51:H52"/>
    <mergeCell ref="I51:I52"/>
    <mergeCell ref="M48:M49"/>
    <mergeCell ref="X48:X49"/>
    <mergeCell ref="Z48:Z49"/>
    <mergeCell ref="AA48:AA49"/>
    <mergeCell ref="AB48:AB49"/>
    <mergeCell ref="AC48:AC49"/>
    <mergeCell ref="G48:G49"/>
    <mergeCell ref="H48:H49"/>
    <mergeCell ref="I48:I49"/>
    <mergeCell ref="J48:J49"/>
    <mergeCell ref="K48:K49"/>
    <mergeCell ref="L48:L49"/>
    <mergeCell ref="AA51:AA52"/>
    <mergeCell ref="AB51:AB52"/>
    <mergeCell ref="AG51:AG52"/>
    <mergeCell ref="A57:A58"/>
    <mergeCell ref="B57:B58"/>
    <mergeCell ref="C57:C58"/>
    <mergeCell ref="D57:D58"/>
    <mergeCell ref="E57:E58"/>
    <mergeCell ref="F57:F58"/>
    <mergeCell ref="J51:J52"/>
    <mergeCell ref="K51:K52"/>
    <mergeCell ref="L51:L52"/>
    <mergeCell ref="M51:M52"/>
    <mergeCell ref="X51:X52"/>
    <mergeCell ref="Z51:Z52"/>
    <mergeCell ref="M57:M58"/>
    <mergeCell ref="X57:X58"/>
    <mergeCell ref="AB57:AB58"/>
    <mergeCell ref="AG57:AG58"/>
    <mergeCell ref="I68:J68"/>
    <mergeCell ref="K68:L68"/>
    <mergeCell ref="G57:G58"/>
    <mergeCell ref="H57:H58"/>
    <mergeCell ref="I57:I58"/>
    <mergeCell ref="J57:J58"/>
    <mergeCell ref="K57:K58"/>
    <mergeCell ref="L57:L58"/>
    <mergeCell ref="AC51:AC52"/>
  </mergeCells>
  <conditionalFormatting sqref="J15">
    <cfRule type="cellIs" dxfId="1231" priority="1135" operator="equal">
      <formula>$H$10</formula>
    </cfRule>
  </conditionalFormatting>
  <conditionalFormatting sqref="J17">
    <cfRule type="cellIs" dxfId="1230" priority="1134" operator="equal">
      <formula>$H$10</formula>
    </cfRule>
  </conditionalFormatting>
  <dataValidations count="9">
    <dataValidation type="list" allowBlank="1" showInputMessage="1" showErrorMessage="1" sqref="AC61:AC63">
      <formula1>#REF!</formula1>
    </dataValidation>
    <dataValidation type="list" allowBlank="1" showInputMessage="1" showErrorMessage="1" sqref="X61:X63">
      <formula1>$H$21:$H$25</formula1>
    </dataValidation>
    <dataValidation type="list" allowBlank="1" showInputMessage="1" showErrorMessage="1" sqref="Z61:Z63">
      <formula1>$J$21:$J$25</formula1>
    </dataValidation>
    <dataValidation type="list" allowBlank="1" showInputMessage="1" showErrorMessage="1" sqref="AC57:AC60">
      <formula1>$AD$25:$AD$30</formula1>
    </dataValidation>
    <dataValidation type="list" allowBlank="1" showInputMessage="1" showErrorMessage="1" sqref="Z48 Z50:Z51">
      <formula1>$K$23:$K$27</formula1>
    </dataValidation>
    <dataValidation type="list" allowBlank="1" showInputMessage="1" showErrorMessage="1" sqref="AC50:AC51 AC64:AC65 AC53:AC56 AC10:AC48">
      <formula1>$AD$69:$AD$73</formula1>
    </dataValidation>
    <dataValidation type="list" allowBlank="1" showInputMessage="1" showErrorMessage="1" sqref="M10:M15 M40:M48 M17 M19:M38 AB50:AB51 M50:M51 AB53:AB57 M53:M57 AB40:AB48 AB59:AB63 AB12:AB13 AB15:AB38 M59:M63 M65">
      <formula1>$M$69:$M$72</formula1>
    </dataValidation>
    <dataValidation type="list" allowBlank="1" showInputMessage="1" showErrorMessage="1" sqref="K10:K15 K40:K48 K19:K38 Z10:Z38 Z40:Z47 K50:K51 Z53:Z56 K53:K57 K17 K59:K63 K65">
      <formula1>$K$69:$K$73</formula1>
    </dataValidation>
    <dataValidation type="list" allowBlank="1" showInputMessage="1" showErrorMessage="1" sqref="AI10:AI12">
      <formula1>#REF!</formula1>
    </dataValidation>
  </dataValidations>
  <hyperlinks>
    <hyperlink ref="AD46" location="'MAPA RIESGOS SEGURIDAD'!A1" display="'MAPA RIESGOS SEGURIDAD'!A1"/>
  </hyperlinks>
  <pageMargins left="0.31496062992125984" right="0.11811023622047245" top="0.35433070866141736" bottom="0.35433070866141736" header="0.31496062992125984" footer="0.31496062992125984"/>
  <pageSetup paperSize="5" scale="6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198" operator="containsText" id="{0781E8A6-D4FD-4354-BE90-0D32D440DFCA}">
            <xm:f>NOT(ISERROR(SEARCH($K$73,K10)))</xm:f>
            <xm:f>$K$73</xm:f>
            <x14:dxf>
              <fill>
                <patternFill>
                  <bgColor rgb="FFFF0000"/>
                </patternFill>
              </fill>
            </x14:dxf>
          </x14:cfRule>
          <x14:cfRule type="containsText" priority="1199" operator="containsText" id="{D5AA97D8-4C43-409E-B1B9-90299ABE7446}">
            <xm:f>NOT(ISERROR(SEARCH($K$72,K10)))</xm:f>
            <xm:f>$K$72</xm:f>
            <x14:dxf>
              <fill>
                <patternFill>
                  <bgColor rgb="FFFFC000"/>
                </patternFill>
              </fill>
            </x14:dxf>
          </x14:cfRule>
          <x14:cfRule type="containsText" priority="1200" operator="containsText" id="{AFEB4E04-18D8-4AA1-8E57-E2A3846689C2}">
            <xm:f>NOT(ISERROR(SEARCH($K$71,K10)))</xm:f>
            <xm:f>$K$71</xm:f>
            <x14:dxf>
              <fill>
                <patternFill>
                  <bgColor rgb="FFFFFF00"/>
                </patternFill>
              </fill>
            </x14:dxf>
          </x14:cfRule>
          <x14:cfRule type="containsText" priority="1201" operator="containsText" id="{6072F94F-0379-4DB4-997D-74AC6BB7273A}">
            <xm:f>NOT(ISERROR(SEARCH($K$70,K10)))</xm:f>
            <xm:f>$K$70</xm:f>
            <x14:dxf>
              <fill>
                <patternFill>
                  <bgColor rgb="FF00B050"/>
                </patternFill>
              </fill>
            </x14:dxf>
          </x14:cfRule>
          <x14:cfRule type="containsText" priority="1202" operator="containsText" id="{8D56A9A4-9BE1-4DD7-8BC3-BB8CDD6ABE22}">
            <xm:f>NOT(ISERROR(SEARCH($K$69,K10)))</xm:f>
            <xm:f>$K$69</xm:f>
            <x14:dxf>
              <fill>
                <patternFill>
                  <bgColor rgb="FF92D050"/>
                </patternFill>
              </fill>
            </x14:dxf>
          </x14:cfRule>
          <xm:sqref>K10</xm:sqref>
        </x14:conditionalFormatting>
        <x14:conditionalFormatting xmlns:xm="http://schemas.microsoft.com/office/excel/2006/main">
          <x14:cfRule type="containsText" priority="1193" operator="containsText" id="{1F2908F5-6B57-4B95-8944-8248A5826D33}">
            <xm:f>NOT(ISERROR(SEARCH($K$73,K11)))</xm:f>
            <xm:f>$K$73</xm:f>
            <x14:dxf>
              <fill>
                <patternFill>
                  <bgColor rgb="FFFF0000"/>
                </patternFill>
              </fill>
            </x14:dxf>
          </x14:cfRule>
          <x14:cfRule type="containsText" priority="1194" operator="containsText" id="{2F249F3B-C5FD-4EA7-B704-FEB28B1C15FB}">
            <xm:f>NOT(ISERROR(SEARCH($K$72,K11)))</xm:f>
            <xm:f>$K$72</xm:f>
            <x14:dxf>
              <fill>
                <patternFill>
                  <bgColor rgb="FFFFC000"/>
                </patternFill>
              </fill>
            </x14:dxf>
          </x14:cfRule>
          <x14:cfRule type="containsText" priority="1195" operator="containsText" id="{81EF95EC-09CD-45B8-AF85-31305F7B6A81}">
            <xm:f>NOT(ISERROR(SEARCH($K$71,K11)))</xm:f>
            <xm:f>$K$71</xm:f>
            <x14:dxf>
              <fill>
                <patternFill>
                  <bgColor rgb="FFFFFF00"/>
                </patternFill>
              </fill>
            </x14:dxf>
          </x14:cfRule>
          <x14:cfRule type="containsText" priority="1196" operator="containsText" id="{7839105F-A043-482B-95D1-DC1DFFBF0E5B}">
            <xm:f>NOT(ISERROR(SEARCH($K$70,K11)))</xm:f>
            <xm:f>$K$70</xm:f>
            <x14:dxf>
              <fill>
                <patternFill>
                  <bgColor rgb="FF00B050"/>
                </patternFill>
              </fill>
            </x14:dxf>
          </x14:cfRule>
          <x14:cfRule type="containsText" priority="1197" operator="containsText" id="{FCEC11A9-3630-4313-9C50-76756BFF316B}">
            <xm:f>NOT(ISERROR(SEARCH($K$69,K11)))</xm:f>
            <xm:f>$K$69</xm:f>
            <x14:dxf>
              <fill>
                <patternFill>
                  <bgColor rgb="FF92D050"/>
                </patternFill>
              </fill>
            </x14:dxf>
          </x14:cfRule>
          <xm:sqref>K11</xm:sqref>
        </x14:conditionalFormatting>
        <x14:conditionalFormatting xmlns:xm="http://schemas.microsoft.com/office/excel/2006/main">
          <x14:cfRule type="containsText" priority="1185" operator="containsText" id="{0B01D247-365E-4019-91C0-5DCE35920EE6}">
            <xm:f>NOT(ISERROR(SEARCH($I$69,I10)))</xm:f>
            <xm:f>$I$69</xm:f>
            <x14:dxf>
              <fill>
                <patternFill>
                  <fgColor rgb="FF92D050"/>
                  <bgColor rgb="FF92D050"/>
                </patternFill>
              </fill>
            </x14:dxf>
          </x14:cfRule>
          <x14:cfRule type="containsText" priority="1186" operator="containsText" id="{B4672DBE-2BAD-405F-AC18-14977D9389CF}">
            <xm:f>NOT(ISERROR(SEARCH($I$70,I10)))</xm:f>
            <xm:f>$I$70</xm:f>
            <x14:dxf>
              <fill>
                <patternFill>
                  <bgColor rgb="FF00B050"/>
                </patternFill>
              </fill>
            </x14:dxf>
          </x14:cfRule>
          <x14:cfRule type="containsText" priority="1187" operator="containsText" id="{35EACA32-A10F-4C57-906F-44E8B6F25AEA}">
            <xm:f>NOT(ISERROR(SEARCH($I$73,I10)))</xm:f>
            <xm:f>$I$73</xm:f>
            <x14:dxf>
              <fill>
                <patternFill>
                  <bgColor rgb="FFFF0000"/>
                </patternFill>
              </fill>
            </x14:dxf>
          </x14:cfRule>
          <x14:cfRule type="containsText" priority="1188" operator="containsText" id="{2DB63EC4-425B-4B48-976A-1BD94FD98271}">
            <xm:f>NOT(ISERROR(SEARCH($I$72,I10)))</xm:f>
            <xm:f>$I$72</xm:f>
            <x14:dxf>
              <fill>
                <patternFill>
                  <fgColor rgb="FFFFC000"/>
                  <bgColor rgb="FFFFC000"/>
                </patternFill>
              </fill>
            </x14:dxf>
          </x14:cfRule>
          <x14:cfRule type="containsText" priority="1189" operator="containsText" id="{986A00EB-8EA4-47DA-998D-4BCFD0F1D6B3}">
            <xm:f>NOT(ISERROR(SEARCH($I$71,I10)))</xm:f>
            <xm:f>$I$71</xm:f>
            <x14:dxf>
              <fill>
                <patternFill>
                  <fgColor rgb="FFFFFF00"/>
                  <bgColor rgb="FFFFFF00"/>
                </patternFill>
              </fill>
            </x14:dxf>
          </x14:cfRule>
          <x14:cfRule type="containsText" priority="1190" operator="containsText" id="{D4522F68-7915-4EC8-A145-2E0ADC4F303A}">
            <xm:f>NOT(ISERROR(SEARCH($I$70,I10)))</xm:f>
            <xm:f>$I$70</xm:f>
            <x14:dxf>
              <fill>
                <patternFill>
                  <bgColor theme="0" tint="-0.14996795556505021"/>
                </patternFill>
              </fill>
            </x14:dxf>
          </x14:cfRule>
          <x14:cfRule type="cellIs" priority="1191" operator="equal" id="{E253AD9B-515B-4C6F-8B68-5F22D6643595}">
            <xm:f>'\Users\marisol.viveros\Downloads\[MAPA_RIESGOS_UAEOS_2022_V3 -2.xlsx]Tabla probabiidad'!#REF!</xm:f>
            <x14:dxf>
              <fill>
                <patternFill>
                  <fgColor theme="6"/>
                </patternFill>
              </fill>
            </x14:dxf>
          </x14:cfRule>
          <x14:cfRule type="cellIs" priority="1192" operator="equal" id="{FD863E26-D980-42E9-9824-725099566C4B}">
            <xm:f>'\Users\marisol.viveros\Downloads\[MAPA_RIESGOS_UAEOS_2022_V3 -2.xlsx]Tabla probabiidad'!#REF!</xm:f>
            <x14:dxf>
              <fill>
                <patternFill>
                  <fgColor rgb="FF92D050"/>
                  <bgColor theme="6" tint="0.59996337778862885"/>
                </patternFill>
              </fill>
            </x14:dxf>
          </x14:cfRule>
          <xm:sqref>I10 X64:X65</xm:sqref>
        </x14:conditionalFormatting>
        <x14:conditionalFormatting xmlns:xm="http://schemas.microsoft.com/office/excel/2006/main">
          <x14:cfRule type="containsText" priority="1177" operator="containsText" id="{A10F1195-279E-4D66-A6BD-628D9ADEE394}">
            <xm:f>NOT(ISERROR(SEARCH($I$69,I11)))</xm:f>
            <xm:f>$I$69</xm:f>
            <x14:dxf>
              <fill>
                <patternFill>
                  <fgColor rgb="FF92D050"/>
                  <bgColor rgb="FF92D050"/>
                </patternFill>
              </fill>
            </x14:dxf>
          </x14:cfRule>
          <x14:cfRule type="containsText" priority="1178" operator="containsText" id="{2EB8B7EC-EA52-4404-A6B5-1AD4077E5BF3}">
            <xm:f>NOT(ISERROR(SEARCH($I$70,I11)))</xm:f>
            <xm:f>$I$70</xm:f>
            <x14:dxf>
              <fill>
                <patternFill>
                  <bgColor rgb="FF00B050"/>
                </patternFill>
              </fill>
            </x14:dxf>
          </x14:cfRule>
          <x14:cfRule type="containsText" priority="1179" operator="containsText" id="{64535C8A-C8D9-4C7B-A726-A11B9A6C2710}">
            <xm:f>NOT(ISERROR(SEARCH($I$73,I11)))</xm:f>
            <xm:f>$I$73</xm:f>
            <x14:dxf>
              <fill>
                <patternFill>
                  <bgColor rgb="FFFF0000"/>
                </patternFill>
              </fill>
            </x14:dxf>
          </x14:cfRule>
          <x14:cfRule type="containsText" priority="1180" operator="containsText" id="{C2C773EB-BF0F-4889-9630-FA64892F1853}">
            <xm:f>NOT(ISERROR(SEARCH($I$72,I11)))</xm:f>
            <xm:f>$I$72</xm:f>
            <x14:dxf>
              <fill>
                <patternFill>
                  <fgColor rgb="FFFFC000"/>
                  <bgColor rgb="FFFFC000"/>
                </patternFill>
              </fill>
            </x14:dxf>
          </x14:cfRule>
          <x14:cfRule type="containsText" priority="1181" operator="containsText" id="{9D5F05BD-3F8E-4627-AD92-23613397C620}">
            <xm:f>NOT(ISERROR(SEARCH($I$71,I11)))</xm:f>
            <xm:f>$I$71</xm:f>
            <x14:dxf>
              <fill>
                <patternFill>
                  <fgColor rgb="FFFFFF00"/>
                  <bgColor rgb="FFFFFF00"/>
                </patternFill>
              </fill>
            </x14:dxf>
          </x14:cfRule>
          <x14:cfRule type="containsText" priority="1182" operator="containsText" id="{CB31B4E2-D257-41B0-89C8-699CE21F7524}">
            <xm:f>NOT(ISERROR(SEARCH($I$70,I11)))</xm:f>
            <xm:f>$I$70</xm:f>
            <x14:dxf>
              <fill>
                <patternFill>
                  <bgColor theme="0" tint="-0.14996795556505021"/>
                </patternFill>
              </fill>
            </x14:dxf>
          </x14:cfRule>
          <x14:cfRule type="cellIs" priority="1183" operator="equal" id="{12B50F6F-93AD-4A39-925B-AAB137820219}">
            <xm:f>'\Users\marisol.viveros\Downloads\[MAPA_RIESGOS_UAEOS_2022_V3 -2.xlsx]Tabla probabiidad'!#REF!</xm:f>
            <x14:dxf>
              <fill>
                <patternFill>
                  <fgColor theme="6"/>
                </patternFill>
              </fill>
            </x14:dxf>
          </x14:cfRule>
          <x14:cfRule type="cellIs" priority="1184" operator="equal" id="{F6BA1DDF-224F-4098-8A01-5C8CC1331FD6}">
            <xm:f>'\Users\marisol.viveros\Downloads\[MAPA_RIESGOS_UAEOS_2022_V3 -2.xlsx]Tabla probabiidad'!#REF!</xm:f>
            <x14:dxf>
              <fill>
                <patternFill>
                  <fgColor rgb="FF92D050"/>
                  <bgColor theme="6" tint="0.59996337778862885"/>
                </patternFill>
              </fill>
            </x14:dxf>
          </x14:cfRule>
          <xm:sqref>I11</xm:sqref>
        </x14:conditionalFormatting>
        <x14:conditionalFormatting xmlns:xm="http://schemas.microsoft.com/office/excel/2006/main">
          <x14:cfRule type="containsText" priority="1169" operator="containsText" id="{54D110CA-84E1-4FA1-90C3-8F543DAAB046}">
            <xm:f>NOT(ISERROR(SEARCH($I$69,X10)))</xm:f>
            <xm:f>$I$69</xm:f>
            <x14:dxf>
              <fill>
                <patternFill>
                  <fgColor rgb="FF92D050"/>
                  <bgColor rgb="FF92D050"/>
                </patternFill>
              </fill>
            </x14:dxf>
          </x14:cfRule>
          <x14:cfRule type="containsText" priority="1170" operator="containsText" id="{585B5862-C9C1-43CA-A7C1-82FC90123D39}">
            <xm:f>NOT(ISERROR(SEARCH($I$70,X10)))</xm:f>
            <xm:f>$I$70</xm:f>
            <x14:dxf>
              <fill>
                <patternFill>
                  <bgColor rgb="FF00B050"/>
                </patternFill>
              </fill>
            </x14:dxf>
          </x14:cfRule>
          <x14:cfRule type="containsText" priority="1171" operator="containsText" id="{AD99F8AD-0CF7-4CC3-823C-E01D6AF576F2}">
            <xm:f>NOT(ISERROR(SEARCH($I$73,X10)))</xm:f>
            <xm:f>$I$73</xm:f>
            <x14:dxf>
              <fill>
                <patternFill>
                  <bgColor rgb="FFFF0000"/>
                </patternFill>
              </fill>
            </x14:dxf>
          </x14:cfRule>
          <x14:cfRule type="containsText" priority="1172" operator="containsText" id="{757C2959-74B0-4E2D-983F-715F9C4AE47F}">
            <xm:f>NOT(ISERROR(SEARCH($I$72,X10)))</xm:f>
            <xm:f>$I$72</xm:f>
            <x14:dxf>
              <fill>
                <patternFill>
                  <fgColor rgb="FFFFC000"/>
                  <bgColor rgb="FFFFC000"/>
                </patternFill>
              </fill>
            </x14:dxf>
          </x14:cfRule>
          <x14:cfRule type="containsText" priority="1173" operator="containsText" id="{92AFC7B6-6C88-4D86-A132-3074DC0ABE80}">
            <xm:f>NOT(ISERROR(SEARCH($I$71,X10)))</xm:f>
            <xm:f>$I$71</xm:f>
            <x14:dxf>
              <fill>
                <patternFill>
                  <fgColor rgb="FFFFFF00"/>
                  <bgColor rgb="FFFFFF00"/>
                </patternFill>
              </fill>
            </x14:dxf>
          </x14:cfRule>
          <x14:cfRule type="containsText" priority="1174" operator="containsText" id="{6AB7CC4E-5631-4CC3-9EE6-836E2ED6F42A}">
            <xm:f>NOT(ISERROR(SEARCH($I$70,X10)))</xm:f>
            <xm:f>$I$70</xm:f>
            <x14:dxf>
              <fill>
                <patternFill>
                  <bgColor theme="0" tint="-0.14996795556505021"/>
                </patternFill>
              </fill>
            </x14:dxf>
          </x14:cfRule>
          <x14:cfRule type="cellIs" priority="1175" operator="equal" id="{9032DDFE-220C-47F8-9FF5-12189749AEFF}">
            <xm:f>'\Users\marisol.viveros\Downloads\[MAPA_RIESGOS_UAEOS_2022_V3 -2.xlsx]Tabla probabiidad'!#REF!</xm:f>
            <x14:dxf>
              <fill>
                <patternFill>
                  <fgColor theme="6"/>
                </patternFill>
              </fill>
            </x14:dxf>
          </x14:cfRule>
          <x14:cfRule type="cellIs" priority="1176" operator="equal" id="{F771DA95-B3ED-420D-BBF8-67ADFD444E5F}">
            <xm:f>'\Users\marisol.viveros\Downloads\[MAPA_RIESGOS_UAEOS_2022_V3 -2.xlsx]Tabla probabiidad'!#REF!</xm:f>
            <x14:dxf>
              <fill>
                <patternFill>
                  <fgColor rgb="FF92D050"/>
                  <bgColor theme="6" tint="0.59996337778862885"/>
                </patternFill>
              </fill>
            </x14:dxf>
          </x14:cfRule>
          <xm:sqref>X10</xm:sqref>
        </x14:conditionalFormatting>
        <x14:conditionalFormatting xmlns:xm="http://schemas.microsoft.com/office/excel/2006/main">
          <x14:cfRule type="containsText" priority="1161" operator="containsText" id="{45FCB6BA-2E3E-424E-8618-A5F830B8DFCD}">
            <xm:f>NOT(ISERROR(SEARCH($I$69,X11)))</xm:f>
            <xm:f>$I$69</xm:f>
            <x14:dxf>
              <fill>
                <patternFill>
                  <fgColor rgb="FF92D050"/>
                  <bgColor rgb="FF92D050"/>
                </patternFill>
              </fill>
            </x14:dxf>
          </x14:cfRule>
          <x14:cfRule type="containsText" priority="1162" operator="containsText" id="{E77515CA-1BB7-47DF-A183-295B281CDDA2}">
            <xm:f>NOT(ISERROR(SEARCH($I$70,X11)))</xm:f>
            <xm:f>$I$70</xm:f>
            <x14:dxf>
              <fill>
                <patternFill>
                  <bgColor rgb="FF00B050"/>
                </patternFill>
              </fill>
            </x14:dxf>
          </x14:cfRule>
          <x14:cfRule type="containsText" priority="1163" operator="containsText" id="{F7676764-8554-4B5B-8F7A-4A3ADDD15FE1}">
            <xm:f>NOT(ISERROR(SEARCH($I$73,X11)))</xm:f>
            <xm:f>$I$73</xm:f>
            <x14:dxf>
              <fill>
                <patternFill>
                  <bgColor rgb="FFFF0000"/>
                </patternFill>
              </fill>
            </x14:dxf>
          </x14:cfRule>
          <x14:cfRule type="containsText" priority="1164" operator="containsText" id="{37A9AD13-D8E3-4DF4-8D36-351FC6698323}">
            <xm:f>NOT(ISERROR(SEARCH($I$72,X11)))</xm:f>
            <xm:f>$I$72</xm:f>
            <x14:dxf>
              <fill>
                <patternFill>
                  <fgColor rgb="FFFFC000"/>
                  <bgColor rgb="FFFFC000"/>
                </patternFill>
              </fill>
            </x14:dxf>
          </x14:cfRule>
          <x14:cfRule type="containsText" priority="1165" operator="containsText" id="{B882FA48-663C-41FE-863F-25066648D24D}">
            <xm:f>NOT(ISERROR(SEARCH($I$71,X11)))</xm:f>
            <xm:f>$I$71</xm:f>
            <x14:dxf>
              <fill>
                <patternFill>
                  <fgColor rgb="FFFFFF00"/>
                  <bgColor rgb="FFFFFF00"/>
                </patternFill>
              </fill>
            </x14:dxf>
          </x14:cfRule>
          <x14:cfRule type="containsText" priority="1166" operator="containsText" id="{AF5212A5-CE4B-4BB3-A20A-B518C324573C}">
            <xm:f>NOT(ISERROR(SEARCH($I$70,X11)))</xm:f>
            <xm:f>$I$70</xm:f>
            <x14:dxf>
              <fill>
                <patternFill>
                  <bgColor theme="0" tint="-0.14996795556505021"/>
                </patternFill>
              </fill>
            </x14:dxf>
          </x14:cfRule>
          <x14:cfRule type="cellIs" priority="1167" operator="equal" id="{E3791BA6-381E-4896-B0B7-849916D172CD}">
            <xm:f>'\Users\marisol.viveros\Downloads\[MAPA_RIESGOS_UAEOS_2022_V3 -2.xlsx]Tabla probabiidad'!#REF!</xm:f>
            <x14:dxf>
              <fill>
                <patternFill>
                  <fgColor theme="6"/>
                </patternFill>
              </fill>
            </x14:dxf>
          </x14:cfRule>
          <x14:cfRule type="cellIs" priority="1168" operator="equal" id="{051828AE-2FD5-474A-AE97-005D739590AD}">
            <xm:f>'\Users\marisol.viveros\Downloads\[MAPA_RIESGOS_UAEOS_2022_V3 -2.xlsx]Tabla probabiidad'!#REF!</xm:f>
            <x14:dxf>
              <fill>
                <patternFill>
                  <fgColor rgb="FF92D050"/>
                  <bgColor theme="6" tint="0.59996337778862885"/>
                </patternFill>
              </fill>
            </x14:dxf>
          </x14:cfRule>
          <xm:sqref>X11</xm:sqref>
        </x14:conditionalFormatting>
        <x14:conditionalFormatting xmlns:xm="http://schemas.microsoft.com/office/excel/2006/main">
          <x14:cfRule type="containsText" priority="1156" operator="containsText" id="{E6E3E89C-1503-4561-A3FF-1400C890E637}">
            <xm:f>NOT(ISERROR(SEARCH($K$73,Z11)))</xm:f>
            <xm:f>$K$73</xm:f>
            <x14:dxf>
              <fill>
                <patternFill>
                  <bgColor rgb="FFFF0000"/>
                </patternFill>
              </fill>
            </x14:dxf>
          </x14:cfRule>
          <x14:cfRule type="containsText" priority="1157" operator="containsText" id="{CAA969E8-C813-440A-93CF-BAB298E42FAD}">
            <xm:f>NOT(ISERROR(SEARCH($K$72,Z11)))</xm:f>
            <xm:f>$K$72</xm:f>
            <x14:dxf>
              <fill>
                <patternFill>
                  <bgColor rgb="FFFFC000"/>
                </patternFill>
              </fill>
            </x14:dxf>
          </x14:cfRule>
          <x14:cfRule type="containsText" priority="1158" operator="containsText" id="{0EB2172D-A0B5-4BF5-A86B-CA36D43C9835}">
            <xm:f>NOT(ISERROR(SEARCH($K$71,Z11)))</xm:f>
            <xm:f>$K$71</xm:f>
            <x14:dxf>
              <fill>
                <patternFill>
                  <bgColor rgb="FFFFFF00"/>
                </patternFill>
              </fill>
            </x14:dxf>
          </x14:cfRule>
          <x14:cfRule type="containsText" priority="1159" operator="containsText" id="{A6AB63DD-5720-45B0-8162-B3F10D6AF0DE}">
            <xm:f>NOT(ISERROR(SEARCH($K$70,Z11)))</xm:f>
            <xm:f>$K$70</xm:f>
            <x14:dxf>
              <fill>
                <patternFill>
                  <bgColor rgb="FF00B050"/>
                </patternFill>
              </fill>
            </x14:dxf>
          </x14:cfRule>
          <x14:cfRule type="containsText" priority="1160" operator="containsText" id="{56A989A9-3F25-4CCD-97B3-3CEF183EB1E5}">
            <xm:f>NOT(ISERROR(SEARCH($K$69,Z11)))</xm:f>
            <xm:f>$K$69</xm:f>
            <x14:dxf>
              <fill>
                <patternFill>
                  <bgColor rgb="FF92D050"/>
                </patternFill>
              </fill>
            </x14:dxf>
          </x14:cfRule>
          <xm:sqref>Z11</xm:sqref>
        </x14:conditionalFormatting>
        <x14:conditionalFormatting xmlns:xm="http://schemas.microsoft.com/office/excel/2006/main">
          <x14:cfRule type="containsText" priority="1151" operator="containsText" id="{51DF1DB6-A3D0-4787-9A49-0D42969DF1BA}">
            <xm:f>NOT(ISERROR(SEARCH($K$73,Z10)))</xm:f>
            <xm:f>$K$73</xm:f>
            <x14:dxf>
              <fill>
                <patternFill>
                  <bgColor rgb="FFFF0000"/>
                </patternFill>
              </fill>
            </x14:dxf>
          </x14:cfRule>
          <x14:cfRule type="containsText" priority="1152" operator="containsText" id="{ABBBD235-12BA-4BAF-B293-224E928354F7}">
            <xm:f>NOT(ISERROR(SEARCH($K$72,Z10)))</xm:f>
            <xm:f>$K$72</xm:f>
            <x14:dxf>
              <fill>
                <patternFill>
                  <bgColor rgb="FFFFC000"/>
                </patternFill>
              </fill>
            </x14:dxf>
          </x14:cfRule>
          <x14:cfRule type="containsText" priority="1153" operator="containsText" id="{8DA77C6A-BEAD-4F99-BB10-AF097F9FCD9A}">
            <xm:f>NOT(ISERROR(SEARCH($K$71,Z10)))</xm:f>
            <xm:f>$K$71</xm:f>
            <x14:dxf>
              <fill>
                <patternFill>
                  <bgColor rgb="FFFFFF00"/>
                </patternFill>
              </fill>
            </x14:dxf>
          </x14:cfRule>
          <x14:cfRule type="containsText" priority="1154" operator="containsText" id="{9216A086-79FE-47F9-947B-B79203307BE6}">
            <xm:f>NOT(ISERROR(SEARCH($K$70,Z10)))</xm:f>
            <xm:f>$K$70</xm:f>
            <x14:dxf>
              <fill>
                <patternFill>
                  <bgColor rgb="FF00B050"/>
                </patternFill>
              </fill>
            </x14:dxf>
          </x14:cfRule>
          <x14:cfRule type="containsText" priority="1155" operator="containsText" id="{C8D6EF17-C6F1-49CF-B1FA-6C44D84CEA8F}">
            <xm:f>NOT(ISERROR(SEARCH($K$69,Z10)))</xm:f>
            <xm:f>$K$69</xm:f>
            <x14:dxf>
              <fill>
                <patternFill>
                  <bgColor rgb="FF92D050"/>
                </patternFill>
              </fill>
            </x14:dxf>
          </x14:cfRule>
          <xm:sqref>Z10</xm:sqref>
        </x14:conditionalFormatting>
        <x14:conditionalFormatting xmlns:xm="http://schemas.microsoft.com/office/excel/2006/main">
          <x14:cfRule type="containsText" priority="1147" operator="containsText" id="{7B6DBC2B-3C5F-4391-93E3-D082C3CA8334}">
            <xm:f>NOT(ISERROR(SEARCH($M$72,M10)))</xm:f>
            <xm:f>$M$72</xm:f>
            <x14:dxf>
              <fill>
                <patternFill>
                  <bgColor rgb="FFFF0000"/>
                </patternFill>
              </fill>
            </x14:dxf>
          </x14:cfRule>
          <x14:cfRule type="containsText" priority="1148" operator="containsText" id="{F7DFD95C-A10B-48CA-BD63-0896BC486A05}">
            <xm:f>NOT(ISERROR(SEARCH($M$71,M10)))</xm:f>
            <xm:f>$M$71</xm:f>
            <x14:dxf>
              <fill>
                <patternFill>
                  <bgColor rgb="FFFFC000"/>
                </patternFill>
              </fill>
            </x14:dxf>
          </x14:cfRule>
          <x14:cfRule type="containsText" priority="1149" operator="containsText" id="{D90ADA0A-B41F-45F3-8AC5-5BFC9F27793E}">
            <xm:f>NOT(ISERROR(SEARCH($M$70,M10)))</xm:f>
            <xm:f>$M$70</xm:f>
            <x14:dxf>
              <fill>
                <patternFill>
                  <bgColor rgb="FFFFFF00"/>
                </patternFill>
              </fill>
            </x14:dxf>
          </x14:cfRule>
          <x14:cfRule type="containsText" priority="1150" operator="containsText" id="{188C7B1C-6BB5-40BC-AFCB-328B0A9DB491}">
            <xm:f>NOT(ISERROR(SEARCH($M$69,M10)))</xm:f>
            <xm:f>$M$69</xm:f>
            <x14:dxf>
              <fill>
                <patternFill>
                  <bgColor rgb="FF92D050"/>
                </patternFill>
              </fill>
            </x14:dxf>
          </x14:cfRule>
          <xm:sqref>M10</xm:sqref>
        </x14:conditionalFormatting>
        <x14:conditionalFormatting xmlns:xm="http://schemas.microsoft.com/office/excel/2006/main">
          <x14:cfRule type="containsText" priority="1143" operator="containsText" id="{AFDBDBC4-97F1-424D-BE70-96218C6CF58E}">
            <xm:f>NOT(ISERROR(SEARCH($M$72,M11)))</xm:f>
            <xm:f>$M$72</xm:f>
            <x14:dxf>
              <fill>
                <patternFill>
                  <bgColor rgb="FFFF0000"/>
                </patternFill>
              </fill>
            </x14:dxf>
          </x14:cfRule>
          <x14:cfRule type="containsText" priority="1144" operator="containsText" id="{357BDD69-04F0-4073-A069-E4999B6E49A9}">
            <xm:f>NOT(ISERROR(SEARCH($M$71,M11)))</xm:f>
            <xm:f>$M$71</xm:f>
            <x14:dxf>
              <fill>
                <patternFill>
                  <bgColor rgb="FFFFC000"/>
                </patternFill>
              </fill>
            </x14:dxf>
          </x14:cfRule>
          <x14:cfRule type="containsText" priority="1145" operator="containsText" id="{CC8D6E5A-A4FC-4944-BF34-60B32F29EED5}">
            <xm:f>NOT(ISERROR(SEARCH($M$70,M11)))</xm:f>
            <xm:f>$M$70</xm:f>
            <x14:dxf>
              <fill>
                <patternFill>
                  <bgColor rgb="FFFFFF00"/>
                </patternFill>
              </fill>
            </x14:dxf>
          </x14:cfRule>
          <x14:cfRule type="containsText" priority="1146" operator="containsText" id="{E45CAB50-1CBA-4BD6-9B84-39160E432D68}">
            <xm:f>NOT(ISERROR(SEARCH($M$69,M11)))</xm:f>
            <xm:f>$M$69</xm:f>
            <x14:dxf>
              <fill>
                <patternFill>
                  <bgColor rgb="FF92D050"/>
                </patternFill>
              </fill>
            </x14:dxf>
          </x14:cfRule>
          <xm:sqref>M11</xm:sqref>
        </x14:conditionalFormatting>
        <x14:conditionalFormatting xmlns:xm="http://schemas.microsoft.com/office/excel/2006/main">
          <x14:cfRule type="containsText" priority="1136" operator="containsText" id="{2A59F144-85B9-47BE-9BEF-3BD20CC2F030}">
            <xm:f>NOT(ISERROR(SEARCH($H$70,I15)))</xm:f>
            <xm:f>$H$70</xm:f>
            <x14:dxf>
              <fill>
                <patternFill>
                  <fgColor rgb="FF92D050"/>
                  <bgColor rgb="FF92D050"/>
                </patternFill>
              </fill>
            </x14:dxf>
          </x14:cfRule>
          <x14:cfRule type="containsText" priority="1137" operator="containsText" id="{764778AA-97CD-40D5-BD41-1115054DFCC9}">
            <xm:f>NOT(ISERROR(SEARCH($H$74,I15)))</xm:f>
            <xm:f>$H$74</xm:f>
            <x14:dxf>
              <fill>
                <patternFill>
                  <bgColor rgb="FFFF0000"/>
                </patternFill>
              </fill>
            </x14:dxf>
          </x14:cfRule>
          <x14:cfRule type="containsText" priority="1138" operator="containsText" id="{7B4B63AF-53C7-4ABB-A7AD-3AA5F8FA027A}">
            <xm:f>NOT(ISERROR(SEARCH($H$73,I15)))</xm:f>
            <xm:f>$H$73</xm:f>
            <x14:dxf>
              <fill>
                <patternFill>
                  <fgColor rgb="FFFFFF00"/>
                  <bgColor rgb="FFFFFF00"/>
                </patternFill>
              </fill>
            </x14:dxf>
          </x14:cfRule>
          <x14:cfRule type="containsText" priority="1139" operator="containsText" id="{795E8EB2-FCC8-463B-AC29-E06F979EBDF7}">
            <xm:f>NOT(ISERROR(SEARCH($H$72,I15)))</xm:f>
            <xm:f>$H$72</xm:f>
            <x14:dxf>
              <fill>
                <patternFill>
                  <fgColor rgb="FFFFC000"/>
                  <bgColor rgb="FFFFC000"/>
                </patternFill>
              </fill>
            </x14:dxf>
          </x14:cfRule>
          <x14:cfRule type="containsText" priority="1140" operator="containsText" id="{DA38DBF0-D39E-4A59-859C-A80E34A47F22}">
            <xm:f>NOT(ISERROR(SEARCH($H$71,I15)))</xm:f>
            <xm:f>$H$71</xm:f>
            <x14:dxf>
              <fill>
                <patternFill>
                  <bgColor rgb="FF00B050"/>
                </patternFill>
              </fill>
            </x14:dxf>
          </x14:cfRule>
          <x14:cfRule type="cellIs" priority="1141" operator="equal" id="{51BB9897-9127-4B5F-AF2B-817887ABB2E2}">
            <xm:f>'\UAEOS\TRABAJO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142" operator="equal" id="{3AEC3952-D640-42E3-A081-86B91B54C363}">
            <xm:f>'\UAEOS\TRABAJO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I15</xm:sqref>
        </x14:conditionalFormatting>
        <x14:conditionalFormatting xmlns:xm="http://schemas.microsoft.com/office/excel/2006/main">
          <x14:cfRule type="containsText" priority="1126" operator="containsText" id="{61785D1A-4083-4733-A006-7ACFC1BCEA79}">
            <xm:f>NOT(ISERROR(SEARCH($I$69,I17)))</xm:f>
            <xm:f>$I$69</xm:f>
            <x14:dxf>
              <fill>
                <patternFill>
                  <fgColor rgb="FF92D050"/>
                  <bgColor rgb="FF92D050"/>
                </patternFill>
              </fill>
            </x14:dxf>
          </x14:cfRule>
          <x14:cfRule type="containsText" priority="1127" operator="containsText" id="{9FAE5C51-61FD-4932-9885-9A5E04972034}">
            <xm:f>NOT(ISERROR(SEARCH($I$70,I17)))</xm:f>
            <xm:f>$I$70</xm:f>
            <x14:dxf>
              <fill>
                <patternFill>
                  <bgColor rgb="FF00B050"/>
                </patternFill>
              </fill>
            </x14:dxf>
          </x14:cfRule>
          <x14:cfRule type="containsText" priority="1128" operator="containsText" id="{9D2461B5-E800-4A80-882A-2CD58F788D4D}">
            <xm:f>NOT(ISERROR(SEARCH($I$73,I17)))</xm:f>
            <xm:f>$I$73</xm:f>
            <x14:dxf>
              <fill>
                <patternFill>
                  <bgColor rgb="FFFF0000"/>
                </patternFill>
              </fill>
            </x14:dxf>
          </x14:cfRule>
          <x14:cfRule type="containsText" priority="1129" operator="containsText" id="{5600A80D-1DC2-47CF-B145-FE24D7F42850}">
            <xm:f>NOT(ISERROR(SEARCH($I$72,I17)))</xm:f>
            <xm:f>$I$72</xm:f>
            <x14:dxf>
              <fill>
                <patternFill>
                  <fgColor rgb="FFFFC000"/>
                  <bgColor rgb="FFFFC000"/>
                </patternFill>
              </fill>
            </x14:dxf>
          </x14:cfRule>
          <x14:cfRule type="containsText" priority="1130" operator="containsText" id="{59AB4813-82E3-4191-B0B0-1EE4127D8491}">
            <xm:f>NOT(ISERROR(SEARCH($I$71,I17)))</xm:f>
            <xm:f>$I$71</xm:f>
            <x14:dxf>
              <fill>
                <patternFill>
                  <fgColor rgb="FFFFFF00"/>
                  <bgColor rgb="FFFFFF00"/>
                </patternFill>
              </fill>
            </x14:dxf>
          </x14:cfRule>
          <x14:cfRule type="containsText" priority="1131" operator="containsText" id="{2A0D0136-5D5E-4263-B464-DAD552F51EA4}">
            <xm:f>NOT(ISERROR(SEARCH($I$70,I17)))</xm:f>
            <xm:f>$I$70</xm:f>
            <x14:dxf>
              <fill>
                <patternFill>
                  <bgColor theme="0" tint="-0.14996795556505021"/>
                </patternFill>
              </fill>
            </x14:dxf>
          </x14:cfRule>
          <x14:cfRule type="cellIs" priority="1132" operator="equal" id="{B227EA28-B378-47F4-A91C-19C56497F09B}">
            <xm:f>'\Users\marisol.viveros\Downloads\[MAPA_RIESGOS_UAEOS_2022_V3 -2.xlsx]Tabla probabiidad'!#REF!</xm:f>
            <x14:dxf>
              <fill>
                <patternFill>
                  <fgColor theme="6"/>
                </patternFill>
              </fill>
            </x14:dxf>
          </x14:cfRule>
          <x14:cfRule type="cellIs" priority="1133" operator="equal" id="{DA186FE6-0266-4E15-948B-120D221CCB8B}">
            <xm:f>'\Users\marisol.viveros\Downloads\[MAPA_RIESGOS_UAEOS_2022_V3 -2.xlsx]Tabla probabiidad'!#REF!</xm:f>
            <x14:dxf>
              <fill>
                <patternFill>
                  <fgColor rgb="FF92D050"/>
                  <bgColor theme="6" tint="0.59996337778862885"/>
                </patternFill>
              </fill>
            </x14:dxf>
          </x14:cfRule>
          <xm:sqref>I17</xm:sqref>
        </x14:conditionalFormatting>
        <x14:conditionalFormatting xmlns:xm="http://schemas.microsoft.com/office/excel/2006/main">
          <x14:cfRule type="containsText" priority="1118" operator="containsText" id="{265EA4A4-A4D8-4D17-BB50-5F42F0AB2902}">
            <xm:f>NOT(ISERROR(SEARCH($I$69,I19)))</xm:f>
            <xm:f>$I$69</xm:f>
            <x14:dxf>
              <fill>
                <patternFill>
                  <fgColor rgb="FF92D050"/>
                  <bgColor rgb="FF92D050"/>
                </patternFill>
              </fill>
            </x14:dxf>
          </x14:cfRule>
          <x14:cfRule type="containsText" priority="1119" operator="containsText" id="{4B246653-4E8C-4225-AC27-7A87ADDFEA1E}">
            <xm:f>NOT(ISERROR(SEARCH($I$70,I19)))</xm:f>
            <xm:f>$I$70</xm:f>
            <x14:dxf>
              <fill>
                <patternFill>
                  <bgColor rgb="FF00B050"/>
                </patternFill>
              </fill>
            </x14:dxf>
          </x14:cfRule>
          <x14:cfRule type="containsText" priority="1120" operator="containsText" id="{0E3DB893-AA19-49B6-869A-39EC67F0DE65}">
            <xm:f>NOT(ISERROR(SEARCH($I$73,I19)))</xm:f>
            <xm:f>$I$73</xm:f>
            <x14:dxf>
              <fill>
                <patternFill>
                  <bgColor rgb="FFFF0000"/>
                </patternFill>
              </fill>
            </x14:dxf>
          </x14:cfRule>
          <x14:cfRule type="containsText" priority="1121" operator="containsText" id="{BDAFAA5D-9D2E-474A-8133-12ADD2A8D305}">
            <xm:f>NOT(ISERROR(SEARCH($I$72,I19)))</xm:f>
            <xm:f>$I$72</xm:f>
            <x14:dxf>
              <fill>
                <patternFill>
                  <fgColor rgb="FFFFC000"/>
                  <bgColor rgb="FFFFC000"/>
                </patternFill>
              </fill>
            </x14:dxf>
          </x14:cfRule>
          <x14:cfRule type="containsText" priority="1122" operator="containsText" id="{0DBC450F-658C-4974-BD69-5C683B2E129E}">
            <xm:f>NOT(ISERROR(SEARCH($I$71,I19)))</xm:f>
            <xm:f>$I$71</xm:f>
            <x14:dxf>
              <fill>
                <patternFill>
                  <fgColor rgb="FFFFFF00"/>
                  <bgColor rgb="FFFFFF00"/>
                </patternFill>
              </fill>
            </x14:dxf>
          </x14:cfRule>
          <x14:cfRule type="containsText" priority="1123" operator="containsText" id="{AC42F85F-8998-4CBF-9AA9-0F5C5D7DABAA}">
            <xm:f>NOT(ISERROR(SEARCH($I$70,I19)))</xm:f>
            <xm:f>$I$70</xm:f>
            <x14:dxf>
              <fill>
                <patternFill>
                  <bgColor theme="0" tint="-0.14996795556505021"/>
                </patternFill>
              </fill>
            </x14:dxf>
          </x14:cfRule>
          <x14:cfRule type="cellIs" priority="1124" operator="equal" id="{3EF43883-3225-4034-A405-94E930529642}">
            <xm:f>'\Users\marisol.viveros\Downloads\[MAPA_RIESGOS_UAEOS_2022_V3 -2.xlsx]Tabla probabiidad'!#REF!</xm:f>
            <x14:dxf>
              <fill>
                <patternFill>
                  <fgColor theme="6"/>
                </patternFill>
              </fill>
            </x14:dxf>
          </x14:cfRule>
          <x14:cfRule type="cellIs" priority="1125" operator="equal" id="{01A0C796-8606-4BE4-A5F6-FC99EE836A4F}">
            <xm:f>'\Users\marisol.viveros\Downloads\[MAPA_RIESGOS_UAEOS_2022_V3 -2.xlsx]Tabla probabiidad'!#REF!</xm:f>
            <x14:dxf>
              <fill>
                <patternFill>
                  <fgColor rgb="FF92D050"/>
                  <bgColor theme="6" tint="0.59996337778862885"/>
                </patternFill>
              </fill>
            </x14:dxf>
          </x14:cfRule>
          <xm:sqref>I19</xm:sqref>
        </x14:conditionalFormatting>
        <x14:conditionalFormatting xmlns:xm="http://schemas.microsoft.com/office/excel/2006/main">
          <x14:cfRule type="containsText" priority="1113" operator="containsText" id="{C0D2695D-6939-4BFE-828C-AC1B4CA01F2B}">
            <xm:f>NOT(ISERROR(SEARCH($K$73,K19)))</xm:f>
            <xm:f>$K$73</xm:f>
            <x14:dxf>
              <fill>
                <patternFill>
                  <bgColor rgb="FFFF0000"/>
                </patternFill>
              </fill>
            </x14:dxf>
          </x14:cfRule>
          <x14:cfRule type="containsText" priority="1114" operator="containsText" id="{F9FDF9EE-8FB6-489A-9A91-029292F6B3C8}">
            <xm:f>NOT(ISERROR(SEARCH($K$72,K19)))</xm:f>
            <xm:f>$K$72</xm:f>
            <x14:dxf>
              <fill>
                <patternFill>
                  <bgColor rgb="FFFFC000"/>
                </patternFill>
              </fill>
            </x14:dxf>
          </x14:cfRule>
          <x14:cfRule type="containsText" priority="1115" operator="containsText" id="{AEDBC894-F1DE-4336-BD6E-C21EE200FFAC}">
            <xm:f>NOT(ISERROR(SEARCH($K$71,K19)))</xm:f>
            <xm:f>$K$71</xm:f>
            <x14:dxf>
              <fill>
                <patternFill>
                  <bgColor rgb="FFFFFF00"/>
                </patternFill>
              </fill>
            </x14:dxf>
          </x14:cfRule>
          <x14:cfRule type="containsText" priority="1116" operator="containsText" id="{E23752BC-CBE5-478B-8DA8-3B78A962897E}">
            <xm:f>NOT(ISERROR(SEARCH($K$70,K19)))</xm:f>
            <xm:f>$K$70</xm:f>
            <x14:dxf>
              <fill>
                <patternFill>
                  <bgColor rgb="FF00B050"/>
                </patternFill>
              </fill>
            </x14:dxf>
          </x14:cfRule>
          <x14:cfRule type="containsText" priority="1117" operator="containsText" id="{747E7FD1-61D3-421D-B931-75C1015C8CFE}">
            <xm:f>NOT(ISERROR(SEARCH($K$69,K19)))</xm:f>
            <xm:f>$K$69</xm:f>
            <x14:dxf>
              <fill>
                <patternFill>
                  <bgColor rgb="FF92D050"/>
                </patternFill>
              </fill>
            </x14:dxf>
          </x14:cfRule>
          <xm:sqref>K19</xm:sqref>
        </x14:conditionalFormatting>
        <x14:conditionalFormatting xmlns:xm="http://schemas.microsoft.com/office/excel/2006/main">
          <x14:cfRule type="containsText" priority="1105" operator="containsText" id="{B3E7DB83-E2E9-4737-82B5-700AF3EBB2AF}">
            <xm:f>NOT(ISERROR(SEARCH($I$69,I25)))</xm:f>
            <xm:f>$I$69</xm:f>
            <x14:dxf>
              <fill>
                <patternFill>
                  <fgColor rgb="FF92D050"/>
                  <bgColor rgb="FF92D050"/>
                </patternFill>
              </fill>
            </x14:dxf>
          </x14:cfRule>
          <x14:cfRule type="containsText" priority="1106" operator="containsText" id="{CFDE99D6-DE9F-491C-A1FC-17BEC5925DCA}">
            <xm:f>NOT(ISERROR(SEARCH($I$70,I25)))</xm:f>
            <xm:f>$I$70</xm:f>
            <x14:dxf>
              <fill>
                <patternFill>
                  <bgColor rgb="FF00B050"/>
                </patternFill>
              </fill>
            </x14:dxf>
          </x14:cfRule>
          <x14:cfRule type="containsText" priority="1107" operator="containsText" id="{E69E6161-9E4A-4F6B-9DC3-86EC7495840C}">
            <xm:f>NOT(ISERROR(SEARCH($I$73,I25)))</xm:f>
            <xm:f>$I$73</xm:f>
            <x14:dxf>
              <fill>
                <patternFill>
                  <bgColor rgb="FFFF0000"/>
                </patternFill>
              </fill>
            </x14:dxf>
          </x14:cfRule>
          <x14:cfRule type="containsText" priority="1108" operator="containsText" id="{C3828A94-EAA4-4A26-89DD-D752D76DE365}">
            <xm:f>NOT(ISERROR(SEARCH($I$72,I25)))</xm:f>
            <xm:f>$I$72</xm:f>
            <x14:dxf>
              <fill>
                <patternFill>
                  <fgColor rgb="FFFFC000"/>
                  <bgColor rgb="FFFFC000"/>
                </patternFill>
              </fill>
            </x14:dxf>
          </x14:cfRule>
          <x14:cfRule type="containsText" priority="1109" operator="containsText" id="{1335CCA1-8DFA-4309-8C63-CB1A460E7CAA}">
            <xm:f>NOT(ISERROR(SEARCH($I$71,I25)))</xm:f>
            <xm:f>$I$71</xm:f>
            <x14:dxf>
              <fill>
                <patternFill>
                  <fgColor rgb="FFFFFF00"/>
                  <bgColor rgb="FFFFFF00"/>
                </patternFill>
              </fill>
            </x14:dxf>
          </x14:cfRule>
          <x14:cfRule type="containsText" priority="1110" operator="containsText" id="{AEA38D47-60A7-451C-BFF4-EE3ECE80421C}">
            <xm:f>NOT(ISERROR(SEARCH($I$70,I25)))</xm:f>
            <xm:f>$I$70</xm:f>
            <x14:dxf>
              <fill>
                <patternFill>
                  <bgColor theme="0" tint="-0.14996795556505021"/>
                </patternFill>
              </fill>
            </x14:dxf>
          </x14:cfRule>
          <x14:cfRule type="cellIs" priority="1111" operator="equal" id="{26982604-A743-4190-AB76-345CEC02B73D}">
            <xm:f>'\Users\marisol.viveros\Downloads\[MAPA_RIESGOS_UAEOS_2022_V3 -2.xlsx]Tabla probabiidad'!#REF!</xm:f>
            <x14:dxf>
              <fill>
                <patternFill>
                  <fgColor theme="6"/>
                </patternFill>
              </fill>
            </x14:dxf>
          </x14:cfRule>
          <x14:cfRule type="cellIs" priority="1112" operator="equal" id="{68119D8C-07FA-414D-9F89-791EA808817E}">
            <xm:f>'\Users\marisol.viveros\Downloads\[MAPA_RIESGOS_UAEOS_2022_V3 -2.xlsx]Tabla probabiidad'!#REF!</xm:f>
            <x14:dxf>
              <fill>
                <patternFill>
                  <fgColor rgb="FF92D050"/>
                  <bgColor theme="6" tint="0.59996337778862885"/>
                </patternFill>
              </fill>
            </x14:dxf>
          </x14:cfRule>
          <xm:sqref>I25</xm:sqref>
        </x14:conditionalFormatting>
        <x14:conditionalFormatting xmlns:xm="http://schemas.microsoft.com/office/excel/2006/main">
          <x14:cfRule type="containsText" priority="1097" operator="containsText" id="{6EC49AAF-44AC-4A33-9060-DBE516FF37F1}">
            <xm:f>NOT(ISERROR(SEARCH($I$69,I29)))</xm:f>
            <xm:f>$I$69</xm:f>
            <x14:dxf>
              <fill>
                <patternFill>
                  <fgColor rgb="FF92D050"/>
                  <bgColor rgb="FF92D050"/>
                </patternFill>
              </fill>
            </x14:dxf>
          </x14:cfRule>
          <x14:cfRule type="containsText" priority="1098" operator="containsText" id="{187016A0-38C8-414A-839F-73133C92F510}">
            <xm:f>NOT(ISERROR(SEARCH($I$70,I29)))</xm:f>
            <xm:f>$I$70</xm:f>
            <x14:dxf>
              <fill>
                <patternFill>
                  <bgColor rgb="FF00B050"/>
                </patternFill>
              </fill>
            </x14:dxf>
          </x14:cfRule>
          <x14:cfRule type="containsText" priority="1099" operator="containsText" id="{FA0035FE-24E6-43F1-978A-08C2F093DBD2}">
            <xm:f>NOT(ISERROR(SEARCH($I$73,I29)))</xm:f>
            <xm:f>$I$73</xm:f>
            <x14:dxf>
              <fill>
                <patternFill>
                  <bgColor rgb="FFFF0000"/>
                </patternFill>
              </fill>
            </x14:dxf>
          </x14:cfRule>
          <x14:cfRule type="containsText" priority="1100" operator="containsText" id="{D4E5F1B5-C9C4-4DEA-BB07-E8A933F78A60}">
            <xm:f>NOT(ISERROR(SEARCH($I$72,I29)))</xm:f>
            <xm:f>$I$72</xm:f>
            <x14:dxf>
              <fill>
                <patternFill>
                  <fgColor rgb="FFFFC000"/>
                  <bgColor rgb="FFFFC000"/>
                </patternFill>
              </fill>
            </x14:dxf>
          </x14:cfRule>
          <x14:cfRule type="containsText" priority="1101" operator="containsText" id="{FDC522BA-FE8B-4C90-B58E-FF8A5BC5A477}">
            <xm:f>NOT(ISERROR(SEARCH($I$71,I29)))</xm:f>
            <xm:f>$I$71</xm:f>
            <x14:dxf>
              <fill>
                <patternFill>
                  <fgColor rgb="FFFFFF00"/>
                  <bgColor rgb="FFFFFF00"/>
                </patternFill>
              </fill>
            </x14:dxf>
          </x14:cfRule>
          <x14:cfRule type="containsText" priority="1102" operator="containsText" id="{B524B994-C1F8-4A37-AF9E-CE1677F2F5FF}">
            <xm:f>NOT(ISERROR(SEARCH($I$70,I29)))</xm:f>
            <xm:f>$I$70</xm:f>
            <x14:dxf>
              <fill>
                <patternFill>
                  <bgColor theme="0" tint="-0.14996795556505021"/>
                </patternFill>
              </fill>
            </x14:dxf>
          </x14:cfRule>
          <x14:cfRule type="cellIs" priority="1103" operator="equal" id="{BF928D94-2CF2-45E6-96F2-BA2034A89144}">
            <xm:f>'\Users\marisol.viveros\Downloads\[MAPA_RIESGOS_UAEOS_2022_V3 -2.xlsx]Tabla probabiidad'!#REF!</xm:f>
            <x14:dxf>
              <fill>
                <patternFill>
                  <fgColor theme="6"/>
                </patternFill>
              </fill>
            </x14:dxf>
          </x14:cfRule>
          <x14:cfRule type="cellIs" priority="1104" operator="equal" id="{2BC6FAA0-D627-44CC-BDDD-6E5864B69A83}">
            <xm:f>'\Users\marisol.viveros\Downloads\[MAPA_RIESGOS_UAEOS_2022_V3 -2.xlsx]Tabla probabiidad'!#REF!</xm:f>
            <x14:dxf>
              <fill>
                <patternFill>
                  <fgColor rgb="FF92D050"/>
                  <bgColor theme="6" tint="0.59996337778862885"/>
                </patternFill>
              </fill>
            </x14:dxf>
          </x14:cfRule>
          <xm:sqref>I29</xm:sqref>
        </x14:conditionalFormatting>
        <x14:conditionalFormatting xmlns:xm="http://schemas.microsoft.com/office/excel/2006/main">
          <x14:cfRule type="containsText" priority="1089" operator="containsText" id="{180306E9-A71C-4F07-95BB-1D9FC0332996}">
            <xm:f>NOT(ISERROR(SEARCH($I$69,I26)))</xm:f>
            <xm:f>$I$69</xm:f>
            <x14:dxf>
              <fill>
                <patternFill>
                  <fgColor rgb="FF92D050"/>
                  <bgColor rgb="FF92D050"/>
                </patternFill>
              </fill>
            </x14:dxf>
          </x14:cfRule>
          <x14:cfRule type="containsText" priority="1090" operator="containsText" id="{08D7F24A-83FE-4E4A-94E5-C4523105E79C}">
            <xm:f>NOT(ISERROR(SEARCH($I$70,I26)))</xm:f>
            <xm:f>$I$70</xm:f>
            <x14:dxf>
              <fill>
                <patternFill>
                  <bgColor rgb="FF00B050"/>
                </patternFill>
              </fill>
            </x14:dxf>
          </x14:cfRule>
          <x14:cfRule type="containsText" priority="1091" operator="containsText" id="{EB56266E-4696-43D5-9737-9E20C6201F4D}">
            <xm:f>NOT(ISERROR(SEARCH($I$73,I26)))</xm:f>
            <xm:f>$I$73</xm:f>
            <x14:dxf>
              <fill>
                <patternFill>
                  <bgColor rgb="FFFF0000"/>
                </patternFill>
              </fill>
            </x14:dxf>
          </x14:cfRule>
          <x14:cfRule type="containsText" priority="1092" operator="containsText" id="{6DC8350E-0882-4118-A338-3F14BA954CFB}">
            <xm:f>NOT(ISERROR(SEARCH($I$72,I26)))</xm:f>
            <xm:f>$I$72</xm:f>
            <x14:dxf>
              <fill>
                <patternFill>
                  <fgColor rgb="FFFFC000"/>
                  <bgColor rgb="FFFFC000"/>
                </patternFill>
              </fill>
            </x14:dxf>
          </x14:cfRule>
          <x14:cfRule type="containsText" priority="1093" operator="containsText" id="{3A28630C-E5C2-4EF5-B384-43E80DFFE642}">
            <xm:f>NOT(ISERROR(SEARCH($I$71,I26)))</xm:f>
            <xm:f>$I$71</xm:f>
            <x14:dxf>
              <fill>
                <patternFill>
                  <fgColor rgb="FFFFFF00"/>
                  <bgColor rgb="FFFFFF00"/>
                </patternFill>
              </fill>
            </x14:dxf>
          </x14:cfRule>
          <x14:cfRule type="containsText" priority="1094" operator="containsText" id="{E176BBF1-DF79-47A8-B36C-857DBB60D6DA}">
            <xm:f>NOT(ISERROR(SEARCH($I$70,I26)))</xm:f>
            <xm:f>$I$70</xm:f>
            <x14:dxf>
              <fill>
                <patternFill>
                  <bgColor theme="0" tint="-0.14996795556505021"/>
                </patternFill>
              </fill>
            </x14:dxf>
          </x14:cfRule>
          <x14:cfRule type="cellIs" priority="1095" operator="equal" id="{D998DF7F-CD8D-4B81-8819-DF0322AD2306}">
            <xm:f>'\Users\marisol.viveros\Downloads\[MAPA_RIESGOS_UAEOS_2022_V3 -2.xlsx]Tabla probabiidad'!#REF!</xm:f>
            <x14:dxf>
              <fill>
                <patternFill>
                  <fgColor theme="6"/>
                </patternFill>
              </fill>
            </x14:dxf>
          </x14:cfRule>
          <x14:cfRule type="cellIs" priority="1096" operator="equal" id="{583D89D9-34A0-4A2A-A360-FB9A862AE0A8}">
            <xm:f>'\Users\marisol.viveros\Downloads\[MAPA_RIESGOS_UAEOS_2022_V3 -2.xlsx]Tabla probabiidad'!#REF!</xm:f>
            <x14:dxf>
              <fill>
                <patternFill>
                  <fgColor rgb="FF92D050"/>
                  <bgColor theme="6" tint="0.59996337778862885"/>
                </patternFill>
              </fill>
            </x14:dxf>
          </x14:cfRule>
          <xm:sqref>I26</xm:sqref>
        </x14:conditionalFormatting>
        <x14:conditionalFormatting xmlns:xm="http://schemas.microsoft.com/office/excel/2006/main">
          <x14:cfRule type="containsText" priority="1081" operator="containsText" id="{7AA612EE-2CEC-48C6-9717-E5853D1EBC06}">
            <xm:f>NOT(ISERROR(SEARCH($I$69,I28)))</xm:f>
            <xm:f>$I$69</xm:f>
            <x14:dxf>
              <fill>
                <patternFill>
                  <fgColor rgb="FF92D050"/>
                  <bgColor rgb="FF92D050"/>
                </patternFill>
              </fill>
            </x14:dxf>
          </x14:cfRule>
          <x14:cfRule type="containsText" priority="1082" operator="containsText" id="{43C302AE-C9AA-4FC8-8D29-B34F986305C2}">
            <xm:f>NOT(ISERROR(SEARCH($I$70,I28)))</xm:f>
            <xm:f>$I$70</xm:f>
            <x14:dxf>
              <fill>
                <patternFill>
                  <bgColor rgb="FF00B050"/>
                </patternFill>
              </fill>
            </x14:dxf>
          </x14:cfRule>
          <x14:cfRule type="containsText" priority="1083" operator="containsText" id="{C421FD46-6D54-4CCD-8237-D39EED901622}">
            <xm:f>NOT(ISERROR(SEARCH($I$73,I28)))</xm:f>
            <xm:f>$I$73</xm:f>
            <x14:dxf>
              <fill>
                <patternFill>
                  <bgColor rgb="FFFF0000"/>
                </patternFill>
              </fill>
            </x14:dxf>
          </x14:cfRule>
          <x14:cfRule type="containsText" priority="1084" operator="containsText" id="{801BCBBD-3CB9-4102-9E0E-99FFF27B2724}">
            <xm:f>NOT(ISERROR(SEARCH($I$72,I28)))</xm:f>
            <xm:f>$I$72</xm:f>
            <x14:dxf>
              <fill>
                <patternFill>
                  <fgColor rgb="FFFFC000"/>
                  <bgColor rgb="FFFFC000"/>
                </patternFill>
              </fill>
            </x14:dxf>
          </x14:cfRule>
          <x14:cfRule type="containsText" priority="1085" operator="containsText" id="{F32809D1-DACB-4EDD-94BC-7C72B5E98CBF}">
            <xm:f>NOT(ISERROR(SEARCH($I$71,I28)))</xm:f>
            <xm:f>$I$71</xm:f>
            <x14:dxf>
              <fill>
                <patternFill>
                  <fgColor rgb="FFFFFF00"/>
                  <bgColor rgb="FFFFFF00"/>
                </patternFill>
              </fill>
            </x14:dxf>
          </x14:cfRule>
          <x14:cfRule type="containsText" priority="1086" operator="containsText" id="{ACD392D5-CF6C-4722-B60E-E5120E9AB5AA}">
            <xm:f>NOT(ISERROR(SEARCH($I$70,I28)))</xm:f>
            <xm:f>$I$70</xm:f>
            <x14:dxf>
              <fill>
                <patternFill>
                  <bgColor theme="0" tint="-0.14996795556505021"/>
                </patternFill>
              </fill>
            </x14:dxf>
          </x14:cfRule>
          <x14:cfRule type="cellIs" priority="1087" operator="equal" id="{04B303E1-F588-4627-AAA0-7A056DF62A65}">
            <xm:f>'\Users\marisol.viveros\Downloads\[MAPA_RIESGOS_UAEOS_2022_V3 -2.xlsx]Tabla probabiidad'!#REF!</xm:f>
            <x14:dxf>
              <fill>
                <patternFill>
                  <fgColor theme="6"/>
                </patternFill>
              </fill>
            </x14:dxf>
          </x14:cfRule>
          <x14:cfRule type="cellIs" priority="1088" operator="equal" id="{72FFC5E3-91C9-4566-B171-F370F65A4C7C}">
            <xm:f>'\Users\marisol.viveros\Downloads\[MAPA_RIESGOS_UAEOS_2022_V3 -2.xlsx]Tabla probabiidad'!#REF!</xm:f>
            <x14:dxf>
              <fill>
                <patternFill>
                  <fgColor rgb="FF92D050"/>
                  <bgColor theme="6" tint="0.59996337778862885"/>
                </patternFill>
              </fill>
            </x14:dxf>
          </x14:cfRule>
          <xm:sqref>I28</xm:sqref>
        </x14:conditionalFormatting>
        <x14:conditionalFormatting xmlns:xm="http://schemas.microsoft.com/office/excel/2006/main">
          <x14:cfRule type="containsText" priority="1073" operator="containsText" id="{8EF1F74B-C8C4-489B-BE18-E71A8F90A6A9}">
            <xm:f>NOT(ISERROR(SEARCH($I$69,I27)))</xm:f>
            <xm:f>$I$69</xm:f>
            <x14:dxf>
              <fill>
                <patternFill>
                  <fgColor rgb="FF92D050"/>
                  <bgColor rgb="FF92D050"/>
                </patternFill>
              </fill>
            </x14:dxf>
          </x14:cfRule>
          <x14:cfRule type="containsText" priority="1074" operator="containsText" id="{B18EB358-6579-4BBD-AD67-84BCA0CEC430}">
            <xm:f>NOT(ISERROR(SEARCH($I$70,I27)))</xm:f>
            <xm:f>$I$70</xm:f>
            <x14:dxf>
              <fill>
                <patternFill>
                  <bgColor rgb="FF00B050"/>
                </patternFill>
              </fill>
            </x14:dxf>
          </x14:cfRule>
          <x14:cfRule type="containsText" priority="1075" operator="containsText" id="{9099285A-0388-4DF4-98C2-7A580A64CC84}">
            <xm:f>NOT(ISERROR(SEARCH($I$73,I27)))</xm:f>
            <xm:f>$I$73</xm:f>
            <x14:dxf>
              <fill>
                <patternFill>
                  <bgColor rgb="FFFF0000"/>
                </patternFill>
              </fill>
            </x14:dxf>
          </x14:cfRule>
          <x14:cfRule type="containsText" priority="1076" operator="containsText" id="{9EF2E49E-77FA-4E4B-A69E-FA716BECB83A}">
            <xm:f>NOT(ISERROR(SEARCH($I$72,I27)))</xm:f>
            <xm:f>$I$72</xm:f>
            <x14:dxf>
              <fill>
                <patternFill>
                  <fgColor rgb="FFFFC000"/>
                  <bgColor rgb="FFFFC000"/>
                </patternFill>
              </fill>
            </x14:dxf>
          </x14:cfRule>
          <x14:cfRule type="containsText" priority="1077" operator="containsText" id="{D75E12ED-3546-4828-AD13-31CB30D00B06}">
            <xm:f>NOT(ISERROR(SEARCH($I$71,I27)))</xm:f>
            <xm:f>$I$71</xm:f>
            <x14:dxf>
              <fill>
                <patternFill>
                  <fgColor rgb="FFFFFF00"/>
                  <bgColor rgb="FFFFFF00"/>
                </patternFill>
              </fill>
            </x14:dxf>
          </x14:cfRule>
          <x14:cfRule type="containsText" priority="1078" operator="containsText" id="{05FD0887-E109-4BD6-8888-9B8971ADDA91}">
            <xm:f>NOT(ISERROR(SEARCH($I$70,I27)))</xm:f>
            <xm:f>$I$70</xm:f>
            <x14:dxf>
              <fill>
                <patternFill>
                  <bgColor theme="0" tint="-0.14996795556505021"/>
                </patternFill>
              </fill>
            </x14:dxf>
          </x14:cfRule>
          <x14:cfRule type="cellIs" priority="1079" operator="equal" id="{388F5F2D-931A-450E-80B8-9741042D6125}">
            <xm:f>'\Users\marisol.viveros\Downloads\[MAPA_RIESGOS_UAEOS_2022_V3 -2.xlsx]Tabla probabiidad'!#REF!</xm:f>
            <x14:dxf>
              <fill>
                <patternFill>
                  <fgColor theme="6"/>
                </patternFill>
              </fill>
            </x14:dxf>
          </x14:cfRule>
          <x14:cfRule type="cellIs" priority="1080" operator="equal" id="{179FAD43-8EAA-43E7-9B6C-2553DF07E851}">
            <xm:f>'\Users\marisol.viveros\Downloads\[MAPA_RIESGOS_UAEOS_2022_V3 -2.xlsx]Tabla probabiidad'!#REF!</xm:f>
            <x14:dxf>
              <fill>
                <patternFill>
                  <fgColor rgb="FF92D050"/>
                  <bgColor theme="6" tint="0.59996337778862885"/>
                </patternFill>
              </fill>
            </x14:dxf>
          </x14:cfRule>
          <xm:sqref>I27</xm:sqref>
        </x14:conditionalFormatting>
        <x14:conditionalFormatting xmlns:xm="http://schemas.microsoft.com/office/excel/2006/main">
          <x14:cfRule type="containsText" priority="1065" operator="containsText" id="{FDC8A6C4-FDF0-407A-9C34-4BEDFEDD15F6}">
            <xm:f>NOT(ISERROR(SEARCH($I$69,I30)))</xm:f>
            <xm:f>$I$69</xm:f>
            <x14:dxf>
              <fill>
                <patternFill>
                  <fgColor rgb="FF92D050"/>
                  <bgColor rgb="FF92D050"/>
                </patternFill>
              </fill>
            </x14:dxf>
          </x14:cfRule>
          <x14:cfRule type="containsText" priority="1066" operator="containsText" id="{41B93D90-D87C-4288-962D-99B5FEBD9C47}">
            <xm:f>NOT(ISERROR(SEARCH($I$70,I30)))</xm:f>
            <xm:f>$I$70</xm:f>
            <x14:dxf>
              <fill>
                <patternFill>
                  <bgColor rgb="FF00B050"/>
                </patternFill>
              </fill>
            </x14:dxf>
          </x14:cfRule>
          <x14:cfRule type="containsText" priority="1067" operator="containsText" id="{1BE3685F-2DCE-453C-A9EA-98FF3CB01A87}">
            <xm:f>NOT(ISERROR(SEARCH($I$73,I30)))</xm:f>
            <xm:f>$I$73</xm:f>
            <x14:dxf>
              <fill>
                <patternFill>
                  <bgColor rgb="FFFF0000"/>
                </patternFill>
              </fill>
            </x14:dxf>
          </x14:cfRule>
          <x14:cfRule type="containsText" priority="1068" operator="containsText" id="{AFA89E12-B67B-4FA2-9467-6F3F93B94EE9}">
            <xm:f>NOT(ISERROR(SEARCH($I$72,I30)))</xm:f>
            <xm:f>$I$72</xm:f>
            <x14:dxf>
              <fill>
                <patternFill>
                  <fgColor rgb="FFFFC000"/>
                  <bgColor rgb="FFFFC000"/>
                </patternFill>
              </fill>
            </x14:dxf>
          </x14:cfRule>
          <x14:cfRule type="containsText" priority="1069" operator="containsText" id="{58670B1D-27D3-403F-A581-883FB36B5C09}">
            <xm:f>NOT(ISERROR(SEARCH($I$71,I30)))</xm:f>
            <xm:f>$I$71</xm:f>
            <x14:dxf>
              <fill>
                <patternFill>
                  <fgColor rgb="FFFFFF00"/>
                  <bgColor rgb="FFFFFF00"/>
                </patternFill>
              </fill>
            </x14:dxf>
          </x14:cfRule>
          <x14:cfRule type="containsText" priority="1070" operator="containsText" id="{394E2AF8-975F-4E6E-8600-A197C61E548A}">
            <xm:f>NOT(ISERROR(SEARCH($I$70,I30)))</xm:f>
            <xm:f>$I$70</xm:f>
            <x14:dxf>
              <fill>
                <patternFill>
                  <bgColor theme="0" tint="-0.14996795556505021"/>
                </patternFill>
              </fill>
            </x14:dxf>
          </x14:cfRule>
          <x14:cfRule type="cellIs" priority="1071" operator="equal" id="{59A4377D-285E-4C5D-9ECF-D6D989755B4C}">
            <xm:f>'\Users\marisol.viveros\Downloads\[MAPA_RIESGOS_UAEOS_2022_V3 -2.xlsx]Tabla probabiidad'!#REF!</xm:f>
            <x14:dxf>
              <fill>
                <patternFill>
                  <fgColor theme="6"/>
                </patternFill>
              </fill>
            </x14:dxf>
          </x14:cfRule>
          <x14:cfRule type="cellIs" priority="1072" operator="equal" id="{7AA75391-9022-4A40-B396-CE784294D79A}">
            <xm:f>'\Users\marisol.viveros\Downloads\[MAPA_RIESGOS_UAEOS_2022_V3 -2.xlsx]Tabla probabiidad'!#REF!</xm:f>
            <x14:dxf>
              <fill>
                <patternFill>
                  <fgColor rgb="FF92D050"/>
                  <bgColor theme="6" tint="0.59996337778862885"/>
                </patternFill>
              </fill>
            </x14:dxf>
          </x14:cfRule>
          <xm:sqref>I30:I31</xm:sqref>
        </x14:conditionalFormatting>
        <x14:conditionalFormatting xmlns:xm="http://schemas.microsoft.com/office/excel/2006/main">
          <x14:cfRule type="containsText" priority="1058" operator="containsText" id="{276FE6DD-911B-4D5D-A623-24AE857C93CE}">
            <xm:f>NOT(ISERROR(SEARCH($H$70,I14)))</xm:f>
            <xm:f>$H$70</xm:f>
            <x14:dxf>
              <fill>
                <patternFill>
                  <fgColor rgb="FF92D050"/>
                  <bgColor rgb="FF92D050"/>
                </patternFill>
              </fill>
            </x14:dxf>
          </x14:cfRule>
          <x14:cfRule type="containsText" priority="1059" operator="containsText" id="{EABB6779-E475-467D-A6D7-264D68E78749}">
            <xm:f>NOT(ISERROR(SEARCH($H$74,I14)))</xm:f>
            <xm:f>$H$74</xm:f>
            <x14:dxf>
              <fill>
                <patternFill>
                  <bgColor rgb="FFFF0000"/>
                </patternFill>
              </fill>
            </x14:dxf>
          </x14:cfRule>
          <x14:cfRule type="containsText" priority="1060" operator="containsText" id="{D26AC884-D168-4CA9-9068-F46A4E52085D}">
            <xm:f>NOT(ISERROR(SEARCH($H$73,I14)))</xm:f>
            <xm:f>$H$73</xm:f>
            <x14:dxf>
              <fill>
                <patternFill>
                  <fgColor rgb="FFFFFF00"/>
                  <bgColor rgb="FFFFFF00"/>
                </patternFill>
              </fill>
            </x14:dxf>
          </x14:cfRule>
          <x14:cfRule type="containsText" priority="1061" operator="containsText" id="{C77EA2C8-A69B-485C-BCB8-4F78BFA1B2F3}">
            <xm:f>NOT(ISERROR(SEARCH($H$72,I14)))</xm:f>
            <xm:f>$H$72</xm:f>
            <x14:dxf>
              <fill>
                <patternFill>
                  <fgColor rgb="FFFFC000"/>
                  <bgColor rgb="FFFFC000"/>
                </patternFill>
              </fill>
            </x14:dxf>
          </x14:cfRule>
          <x14:cfRule type="containsText" priority="1062" operator="containsText" id="{35C60E13-94DF-4602-B89D-217724E78A79}">
            <xm:f>NOT(ISERROR(SEARCH($H$71,I14)))</xm:f>
            <xm:f>$H$71</xm:f>
            <x14:dxf>
              <fill>
                <patternFill>
                  <bgColor rgb="FF00B050"/>
                </patternFill>
              </fill>
            </x14:dxf>
          </x14:cfRule>
          <x14:cfRule type="cellIs" priority="1063" operator="equal" id="{BB9113D9-8510-4C2E-A4C5-8B5C05EC55F6}">
            <xm:f>'\UAEOS\TRABAJO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064" operator="equal" id="{F0B7B80A-1191-43AF-90CE-6794084ACBE1}">
            <xm:f>'\UAEOS\TRABAJO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I14</xm:sqref>
        </x14:conditionalFormatting>
        <x14:conditionalFormatting xmlns:xm="http://schemas.microsoft.com/office/excel/2006/main">
          <x14:cfRule type="containsText" priority="1050" operator="containsText" id="{774211F4-7B76-4916-855A-59425079A97E}">
            <xm:f>NOT(ISERROR(SEARCH($I$69,I12)))</xm:f>
            <xm:f>$I$69</xm:f>
            <x14:dxf>
              <fill>
                <patternFill>
                  <fgColor rgb="FF92D050"/>
                  <bgColor rgb="FF92D050"/>
                </patternFill>
              </fill>
            </x14:dxf>
          </x14:cfRule>
          <x14:cfRule type="containsText" priority="1051" operator="containsText" id="{D8A0FFEC-5192-4A31-832C-33E7FD258B52}">
            <xm:f>NOT(ISERROR(SEARCH($I$70,I12)))</xm:f>
            <xm:f>$I$70</xm:f>
            <x14:dxf>
              <fill>
                <patternFill>
                  <bgColor rgb="FF00B050"/>
                </patternFill>
              </fill>
            </x14:dxf>
          </x14:cfRule>
          <x14:cfRule type="containsText" priority="1052" operator="containsText" id="{E2DFE62B-CEFC-4084-977E-A587A9AC8BA2}">
            <xm:f>NOT(ISERROR(SEARCH($I$73,I12)))</xm:f>
            <xm:f>$I$73</xm:f>
            <x14:dxf>
              <fill>
                <patternFill>
                  <bgColor rgb="FFFF0000"/>
                </patternFill>
              </fill>
            </x14:dxf>
          </x14:cfRule>
          <x14:cfRule type="containsText" priority="1053" operator="containsText" id="{50C0E967-ECB2-46CC-ACA6-DBBD585E79C4}">
            <xm:f>NOT(ISERROR(SEARCH($I$72,I12)))</xm:f>
            <xm:f>$I$72</xm:f>
            <x14:dxf>
              <fill>
                <patternFill>
                  <fgColor rgb="FFFFC000"/>
                  <bgColor rgb="FFFFC000"/>
                </patternFill>
              </fill>
            </x14:dxf>
          </x14:cfRule>
          <x14:cfRule type="containsText" priority="1054" operator="containsText" id="{A095A172-9734-47F7-997D-B3F56D854D22}">
            <xm:f>NOT(ISERROR(SEARCH($I$71,I12)))</xm:f>
            <xm:f>$I$71</xm:f>
            <x14:dxf>
              <fill>
                <patternFill>
                  <fgColor rgb="FFFFFF00"/>
                  <bgColor rgb="FFFFFF00"/>
                </patternFill>
              </fill>
            </x14:dxf>
          </x14:cfRule>
          <x14:cfRule type="containsText" priority="1055" operator="containsText" id="{707FD0ED-2566-4A13-A650-0C14B3DAEED5}">
            <xm:f>NOT(ISERROR(SEARCH($I$70,I12)))</xm:f>
            <xm:f>$I$70</xm:f>
            <x14:dxf>
              <fill>
                <patternFill>
                  <bgColor theme="0" tint="-0.14996795556505021"/>
                </patternFill>
              </fill>
            </x14:dxf>
          </x14:cfRule>
          <x14:cfRule type="cellIs" priority="1056" operator="equal" id="{70102359-7001-4634-8C20-BF82F43FED55}">
            <xm:f>'\Users\marisol.viveros\Downloads\[MAPA_RIESGOS_UAEOS_2022_V3 -2.xlsx]Tabla probabiidad'!#REF!</xm:f>
            <x14:dxf>
              <fill>
                <patternFill>
                  <fgColor theme="6"/>
                </patternFill>
              </fill>
            </x14:dxf>
          </x14:cfRule>
          <x14:cfRule type="cellIs" priority="1057" operator="equal" id="{D089C1C8-B874-4B11-8A2C-102AC62358ED}">
            <xm:f>'\Users\marisol.viveros\Downloads\[MAPA_RIESGOS_UAEOS_2022_V3 -2.xlsx]Tabla probabiidad'!#REF!</xm:f>
            <x14:dxf>
              <fill>
                <patternFill>
                  <fgColor rgb="FF92D050"/>
                  <bgColor theme="6" tint="0.59996337778862885"/>
                </patternFill>
              </fill>
            </x14:dxf>
          </x14:cfRule>
          <xm:sqref>I12:I13</xm:sqref>
        </x14:conditionalFormatting>
        <x14:conditionalFormatting xmlns:xm="http://schemas.microsoft.com/office/excel/2006/main">
          <x14:cfRule type="containsText" priority="1045" operator="containsText" id="{EBE5F351-D282-4830-A8EB-7F906EF3006E}">
            <xm:f>NOT(ISERROR(SEARCH($K$73,K12)))</xm:f>
            <xm:f>$K$73</xm:f>
            <x14:dxf>
              <fill>
                <patternFill>
                  <bgColor rgb="FFFF0000"/>
                </patternFill>
              </fill>
            </x14:dxf>
          </x14:cfRule>
          <x14:cfRule type="containsText" priority="1046" operator="containsText" id="{0E99F12F-3267-4DBA-8F1D-4E50D1C40D13}">
            <xm:f>NOT(ISERROR(SEARCH($K$72,K12)))</xm:f>
            <xm:f>$K$72</xm:f>
            <x14:dxf>
              <fill>
                <patternFill>
                  <bgColor rgb="FFFFC000"/>
                </patternFill>
              </fill>
            </x14:dxf>
          </x14:cfRule>
          <x14:cfRule type="containsText" priority="1047" operator="containsText" id="{A3A506E7-8E21-4D60-8B70-B7AF09599320}">
            <xm:f>NOT(ISERROR(SEARCH($K$71,K12)))</xm:f>
            <xm:f>$K$71</xm:f>
            <x14:dxf>
              <fill>
                <patternFill>
                  <bgColor rgb="FFFFFF00"/>
                </patternFill>
              </fill>
            </x14:dxf>
          </x14:cfRule>
          <x14:cfRule type="containsText" priority="1048" operator="containsText" id="{765436E1-7720-427E-974A-123CCC4D44C9}">
            <xm:f>NOT(ISERROR(SEARCH($K$70,K12)))</xm:f>
            <xm:f>$K$70</xm:f>
            <x14:dxf>
              <fill>
                <patternFill>
                  <bgColor rgb="FF00B050"/>
                </patternFill>
              </fill>
            </x14:dxf>
          </x14:cfRule>
          <x14:cfRule type="containsText" priority="1049" operator="containsText" id="{0457C879-A07E-4B74-8030-1C12E672BDDF}">
            <xm:f>NOT(ISERROR(SEARCH($K$69,K12)))</xm:f>
            <xm:f>$K$69</xm:f>
            <x14:dxf>
              <fill>
                <patternFill>
                  <bgColor rgb="FF92D050"/>
                </patternFill>
              </fill>
            </x14:dxf>
          </x14:cfRule>
          <xm:sqref>K12:K13</xm:sqref>
        </x14:conditionalFormatting>
        <x14:conditionalFormatting xmlns:xm="http://schemas.microsoft.com/office/excel/2006/main">
          <x14:cfRule type="containsText" priority="1040" operator="containsText" id="{01B4D2B4-F479-4890-993E-19F073AAA624}">
            <xm:f>NOT(ISERROR(SEARCH($K$73,K14)))</xm:f>
            <xm:f>$K$73</xm:f>
            <x14:dxf>
              <fill>
                <patternFill>
                  <bgColor rgb="FFFF0000"/>
                </patternFill>
              </fill>
            </x14:dxf>
          </x14:cfRule>
          <x14:cfRule type="containsText" priority="1041" operator="containsText" id="{50A38E7E-0FD6-4B8F-A426-85F06E49FBA1}">
            <xm:f>NOT(ISERROR(SEARCH($K$72,K14)))</xm:f>
            <xm:f>$K$72</xm:f>
            <x14:dxf>
              <fill>
                <patternFill>
                  <bgColor rgb="FFFFC000"/>
                </patternFill>
              </fill>
            </x14:dxf>
          </x14:cfRule>
          <x14:cfRule type="containsText" priority="1042" operator="containsText" id="{D39D043C-2F48-4332-B4F9-5F4536E5EF3D}">
            <xm:f>NOT(ISERROR(SEARCH($K$71,K14)))</xm:f>
            <xm:f>$K$71</xm:f>
            <x14:dxf>
              <fill>
                <patternFill>
                  <bgColor rgb="FFFFFF00"/>
                </patternFill>
              </fill>
            </x14:dxf>
          </x14:cfRule>
          <x14:cfRule type="containsText" priority="1043" operator="containsText" id="{26E96894-D88A-4800-AF7D-F4AAA49961F9}">
            <xm:f>NOT(ISERROR(SEARCH($K$70,K14)))</xm:f>
            <xm:f>$K$70</xm:f>
            <x14:dxf>
              <fill>
                <patternFill>
                  <bgColor rgb="FF00B050"/>
                </patternFill>
              </fill>
            </x14:dxf>
          </x14:cfRule>
          <x14:cfRule type="containsText" priority="1044" operator="containsText" id="{D80B09BD-E86F-4503-B96A-658620A35F7E}">
            <xm:f>NOT(ISERROR(SEARCH($K$69,K14)))</xm:f>
            <xm:f>$K$69</xm:f>
            <x14:dxf>
              <fill>
                <patternFill>
                  <bgColor rgb="FF92D050"/>
                </patternFill>
              </fill>
            </x14:dxf>
          </x14:cfRule>
          <xm:sqref>K14</xm:sqref>
        </x14:conditionalFormatting>
        <x14:conditionalFormatting xmlns:xm="http://schemas.microsoft.com/office/excel/2006/main">
          <x14:cfRule type="containsText" priority="1036" operator="containsText" id="{EAAE5D2D-6ABC-4B2E-AC09-0C92C0BDAB67}">
            <xm:f>NOT(ISERROR(SEARCH($M$72,M12)))</xm:f>
            <xm:f>$M$72</xm:f>
            <x14:dxf>
              <fill>
                <patternFill>
                  <bgColor rgb="FFFF0000"/>
                </patternFill>
              </fill>
            </x14:dxf>
          </x14:cfRule>
          <x14:cfRule type="containsText" priority="1037" operator="containsText" id="{2C13CD3A-F955-4086-9D3D-1CF5648D2A24}">
            <xm:f>NOT(ISERROR(SEARCH($M$71,M12)))</xm:f>
            <xm:f>$M$71</xm:f>
            <x14:dxf>
              <fill>
                <patternFill>
                  <bgColor rgb="FFFFC000"/>
                </patternFill>
              </fill>
            </x14:dxf>
          </x14:cfRule>
          <x14:cfRule type="containsText" priority="1038" operator="containsText" id="{AF285CAA-52C0-461A-AB21-7B93816EE98E}">
            <xm:f>NOT(ISERROR(SEARCH($M$70,M12)))</xm:f>
            <xm:f>$M$70</xm:f>
            <x14:dxf>
              <fill>
                <patternFill>
                  <bgColor rgb="FFFFFF00"/>
                </patternFill>
              </fill>
            </x14:dxf>
          </x14:cfRule>
          <x14:cfRule type="containsText" priority="1039" operator="containsText" id="{05AB4065-B45C-438F-ADC2-DF9865632F9E}">
            <xm:f>NOT(ISERROR(SEARCH($M$69,M12)))</xm:f>
            <xm:f>$M$69</xm:f>
            <x14:dxf>
              <fill>
                <patternFill>
                  <bgColor rgb="FF92D050"/>
                </patternFill>
              </fill>
            </x14:dxf>
          </x14:cfRule>
          <xm:sqref>M12</xm:sqref>
        </x14:conditionalFormatting>
        <x14:conditionalFormatting xmlns:xm="http://schemas.microsoft.com/office/excel/2006/main">
          <x14:cfRule type="containsText" priority="1032" operator="containsText" id="{0265FCE0-5345-44E4-899F-264712E40ED4}">
            <xm:f>NOT(ISERROR(SEARCH($M$72,M13)))</xm:f>
            <xm:f>$M$72</xm:f>
            <x14:dxf>
              <fill>
                <patternFill>
                  <bgColor rgb="FFFF0000"/>
                </patternFill>
              </fill>
            </x14:dxf>
          </x14:cfRule>
          <x14:cfRule type="containsText" priority="1033" operator="containsText" id="{1248B72A-6796-465E-925F-DAE7E9059457}">
            <xm:f>NOT(ISERROR(SEARCH($M$71,M13)))</xm:f>
            <xm:f>$M$71</xm:f>
            <x14:dxf>
              <fill>
                <patternFill>
                  <bgColor rgb="FFFFC000"/>
                </patternFill>
              </fill>
            </x14:dxf>
          </x14:cfRule>
          <x14:cfRule type="containsText" priority="1034" operator="containsText" id="{596B02F5-0B3C-40FF-B773-C653A98E0C48}">
            <xm:f>NOT(ISERROR(SEARCH($M$70,M13)))</xm:f>
            <xm:f>$M$70</xm:f>
            <x14:dxf>
              <fill>
                <patternFill>
                  <bgColor rgb="FFFFFF00"/>
                </patternFill>
              </fill>
            </x14:dxf>
          </x14:cfRule>
          <x14:cfRule type="containsText" priority="1035" operator="containsText" id="{6F0A68AB-8ACE-4A5E-8499-A34DB3C6BAA1}">
            <xm:f>NOT(ISERROR(SEARCH($M$69,M13)))</xm:f>
            <xm:f>$M$69</xm:f>
            <x14:dxf>
              <fill>
                <patternFill>
                  <bgColor rgb="FF92D050"/>
                </patternFill>
              </fill>
            </x14:dxf>
          </x14:cfRule>
          <xm:sqref>M13</xm:sqref>
        </x14:conditionalFormatting>
        <x14:conditionalFormatting xmlns:xm="http://schemas.microsoft.com/office/excel/2006/main">
          <x14:cfRule type="containsText" priority="1028" operator="containsText" id="{8ED73AF0-C3B5-4F48-9A0A-DEEC98CB4473}">
            <xm:f>NOT(ISERROR(SEARCH($M$72,M14)))</xm:f>
            <xm:f>$M$72</xm:f>
            <x14:dxf>
              <fill>
                <patternFill>
                  <bgColor rgb="FFFF0000"/>
                </patternFill>
              </fill>
            </x14:dxf>
          </x14:cfRule>
          <x14:cfRule type="containsText" priority="1029" operator="containsText" id="{0376B3EF-FED8-4A21-8A69-8DAE7D29F093}">
            <xm:f>NOT(ISERROR(SEARCH($M$71,M14)))</xm:f>
            <xm:f>$M$71</xm:f>
            <x14:dxf>
              <fill>
                <patternFill>
                  <bgColor rgb="FFFFC000"/>
                </patternFill>
              </fill>
            </x14:dxf>
          </x14:cfRule>
          <x14:cfRule type="containsText" priority="1030" operator="containsText" id="{1B5B27AF-C7AC-4CF6-BF6D-3CA9F6877E3B}">
            <xm:f>NOT(ISERROR(SEARCH($M$70,M14)))</xm:f>
            <xm:f>$M$70</xm:f>
            <x14:dxf>
              <fill>
                <patternFill>
                  <bgColor rgb="FFFFFF00"/>
                </patternFill>
              </fill>
            </x14:dxf>
          </x14:cfRule>
          <x14:cfRule type="containsText" priority="1031" operator="containsText" id="{61DED420-A483-4591-A774-19FBBB551968}">
            <xm:f>NOT(ISERROR(SEARCH($M$69,M14)))</xm:f>
            <xm:f>$M$69</xm:f>
            <x14:dxf>
              <fill>
                <patternFill>
                  <bgColor rgb="FF92D050"/>
                </patternFill>
              </fill>
            </x14:dxf>
          </x14:cfRule>
          <xm:sqref>M14</xm:sqref>
        </x14:conditionalFormatting>
        <x14:conditionalFormatting xmlns:xm="http://schemas.microsoft.com/office/excel/2006/main">
          <x14:cfRule type="containsText" priority="1020" operator="containsText" id="{9EDD8BDC-7FD9-4B08-8EB5-2973019A30CF}">
            <xm:f>NOT(ISERROR(SEARCH($I$69,I20)))</xm:f>
            <xm:f>$I$69</xm:f>
            <x14:dxf>
              <fill>
                <patternFill>
                  <fgColor rgb="FF92D050"/>
                  <bgColor rgb="FF92D050"/>
                </patternFill>
              </fill>
            </x14:dxf>
          </x14:cfRule>
          <x14:cfRule type="containsText" priority="1021" operator="containsText" id="{1B16AE73-D929-482C-B8C0-2CD393A16B99}">
            <xm:f>NOT(ISERROR(SEARCH($I$70,I20)))</xm:f>
            <xm:f>$I$70</xm:f>
            <x14:dxf>
              <fill>
                <patternFill>
                  <bgColor rgb="FF00B050"/>
                </patternFill>
              </fill>
            </x14:dxf>
          </x14:cfRule>
          <x14:cfRule type="containsText" priority="1022" operator="containsText" id="{50D507EC-7A33-49EB-A93D-F70D184C7D52}">
            <xm:f>NOT(ISERROR(SEARCH($I$73,I20)))</xm:f>
            <xm:f>$I$73</xm:f>
            <x14:dxf>
              <fill>
                <patternFill>
                  <bgColor rgb="FFFF0000"/>
                </patternFill>
              </fill>
            </x14:dxf>
          </x14:cfRule>
          <x14:cfRule type="containsText" priority="1023" operator="containsText" id="{A12D896D-501C-41DA-894A-BFF6E5173611}">
            <xm:f>NOT(ISERROR(SEARCH($I$72,I20)))</xm:f>
            <xm:f>$I$72</xm:f>
            <x14:dxf>
              <fill>
                <patternFill>
                  <fgColor rgb="FFFFC000"/>
                  <bgColor rgb="FFFFC000"/>
                </patternFill>
              </fill>
            </x14:dxf>
          </x14:cfRule>
          <x14:cfRule type="containsText" priority="1024" operator="containsText" id="{E7256513-4A87-4F0D-966D-6FF14A1D036B}">
            <xm:f>NOT(ISERROR(SEARCH($I$71,I20)))</xm:f>
            <xm:f>$I$71</xm:f>
            <x14:dxf>
              <fill>
                <patternFill>
                  <fgColor rgb="FFFFFF00"/>
                  <bgColor rgb="FFFFFF00"/>
                </patternFill>
              </fill>
            </x14:dxf>
          </x14:cfRule>
          <x14:cfRule type="containsText" priority="1025" operator="containsText" id="{CAFA4BBB-1FF4-480C-9668-70EB705DD8B5}">
            <xm:f>NOT(ISERROR(SEARCH($I$70,I20)))</xm:f>
            <xm:f>$I$70</xm:f>
            <x14:dxf>
              <fill>
                <patternFill>
                  <bgColor theme="0" tint="-0.14996795556505021"/>
                </patternFill>
              </fill>
            </x14:dxf>
          </x14:cfRule>
          <x14:cfRule type="cellIs" priority="1026" operator="equal" id="{DF516A02-3A09-4AB2-8004-691D1B63CFF5}">
            <xm:f>'\Users\marisol.viveros\Downloads\[MAPA_RIESGOS_UAEOS_2022_V3 -2.xlsx]Tabla probabiidad'!#REF!</xm:f>
            <x14:dxf>
              <fill>
                <patternFill>
                  <fgColor theme="6"/>
                </patternFill>
              </fill>
            </x14:dxf>
          </x14:cfRule>
          <x14:cfRule type="cellIs" priority="1027" operator="equal" id="{8EED6F83-CA5D-426F-AB45-BAF836C311EE}">
            <xm:f>'\Users\marisol.viveros\Downloads\[MAPA_RIESGOS_UAEOS_2022_V3 -2.xlsx]Tabla probabiidad'!#REF!</xm:f>
            <x14:dxf>
              <fill>
                <patternFill>
                  <fgColor rgb="FF92D050"/>
                  <bgColor theme="6" tint="0.59996337778862885"/>
                </patternFill>
              </fill>
            </x14:dxf>
          </x14:cfRule>
          <xm:sqref>I20</xm:sqref>
        </x14:conditionalFormatting>
        <x14:conditionalFormatting xmlns:xm="http://schemas.microsoft.com/office/excel/2006/main">
          <x14:cfRule type="containsText" priority="1012" operator="containsText" id="{F08293D3-90F0-43A9-A634-8DD1990B7D4D}">
            <xm:f>NOT(ISERROR(SEARCH($I$69,I21)))</xm:f>
            <xm:f>$I$69</xm:f>
            <x14:dxf>
              <fill>
                <patternFill>
                  <fgColor rgb="FF92D050"/>
                  <bgColor rgb="FF92D050"/>
                </patternFill>
              </fill>
            </x14:dxf>
          </x14:cfRule>
          <x14:cfRule type="containsText" priority="1013" operator="containsText" id="{C9243E15-86DF-4559-83D3-31ACD704F9CD}">
            <xm:f>NOT(ISERROR(SEARCH($I$70,I21)))</xm:f>
            <xm:f>$I$70</xm:f>
            <x14:dxf>
              <fill>
                <patternFill>
                  <bgColor rgb="FF00B050"/>
                </patternFill>
              </fill>
            </x14:dxf>
          </x14:cfRule>
          <x14:cfRule type="containsText" priority="1014" operator="containsText" id="{36B95DC9-FE90-4ED7-BC37-B3F44BAA1E46}">
            <xm:f>NOT(ISERROR(SEARCH($I$73,I21)))</xm:f>
            <xm:f>$I$73</xm:f>
            <x14:dxf>
              <fill>
                <patternFill>
                  <bgColor rgb="FFFF0000"/>
                </patternFill>
              </fill>
            </x14:dxf>
          </x14:cfRule>
          <x14:cfRule type="containsText" priority="1015" operator="containsText" id="{5FFCCBF7-8372-440C-90E0-3EAB86025DEC}">
            <xm:f>NOT(ISERROR(SEARCH($I$72,I21)))</xm:f>
            <xm:f>$I$72</xm:f>
            <x14:dxf>
              <fill>
                <patternFill>
                  <fgColor rgb="FFFFC000"/>
                  <bgColor rgb="FFFFC000"/>
                </patternFill>
              </fill>
            </x14:dxf>
          </x14:cfRule>
          <x14:cfRule type="containsText" priority="1016" operator="containsText" id="{0D317459-5423-41D2-B56B-B43429698870}">
            <xm:f>NOT(ISERROR(SEARCH($I$71,I21)))</xm:f>
            <xm:f>$I$71</xm:f>
            <x14:dxf>
              <fill>
                <patternFill>
                  <fgColor rgb="FFFFFF00"/>
                  <bgColor rgb="FFFFFF00"/>
                </patternFill>
              </fill>
            </x14:dxf>
          </x14:cfRule>
          <x14:cfRule type="containsText" priority="1017" operator="containsText" id="{9B7B6A78-093D-4E6E-A055-7ED1B08910C5}">
            <xm:f>NOT(ISERROR(SEARCH($I$70,I21)))</xm:f>
            <xm:f>$I$70</xm:f>
            <x14:dxf>
              <fill>
                <patternFill>
                  <bgColor theme="0" tint="-0.14996795556505021"/>
                </patternFill>
              </fill>
            </x14:dxf>
          </x14:cfRule>
          <x14:cfRule type="cellIs" priority="1018" operator="equal" id="{AE604979-7C23-4BF4-8B85-E2D23B99A1A6}">
            <xm:f>'\Users\marisol.viveros\Downloads\[MAPA_RIESGOS_UAEOS_2022_V3 -2.xlsx]Tabla probabiidad'!#REF!</xm:f>
            <x14:dxf>
              <fill>
                <patternFill>
                  <fgColor theme="6"/>
                </patternFill>
              </fill>
            </x14:dxf>
          </x14:cfRule>
          <x14:cfRule type="cellIs" priority="1019" operator="equal" id="{A4233CD8-364E-43D8-92C1-E71237D210C2}">
            <xm:f>'\Users\marisol.viveros\Downloads\[MAPA_RIESGOS_UAEOS_2022_V3 -2.xlsx]Tabla probabiidad'!#REF!</xm:f>
            <x14:dxf>
              <fill>
                <patternFill>
                  <fgColor rgb="FF92D050"/>
                  <bgColor theme="6" tint="0.59996337778862885"/>
                </patternFill>
              </fill>
            </x14:dxf>
          </x14:cfRule>
          <xm:sqref>I21:I22</xm:sqref>
        </x14:conditionalFormatting>
        <x14:conditionalFormatting xmlns:xm="http://schemas.microsoft.com/office/excel/2006/main">
          <x14:cfRule type="containsText" priority="1004" operator="containsText" id="{A4A5E1F2-BD49-4E7D-AAF4-BD33E00D97F4}">
            <xm:f>NOT(ISERROR(SEARCH($I$69,I23)))</xm:f>
            <xm:f>$I$69</xm:f>
            <x14:dxf>
              <fill>
                <patternFill>
                  <fgColor rgb="FF92D050"/>
                  <bgColor rgb="FF92D050"/>
                </patternFill>
              </fill>
            </x14:dxf>
          </x14:cfRule>
          <x14:cfRule type="containsText" priority="1005" operator="containsText" id="{FCBC52C5-074F-4D5D-91AF-30C2DA96CE5E}">
            <xm:f>NOT(ISERROR(SEARCH($I$70,I23)))</xm:f>
            <xm:f>$I$70</xm:f>
            <x14:dxf>
              <fill>
                <patternFill>
                  <bgColor rgb="FF00B050"/>
                </patternFill>
              </fill>
            </x14:dxf>
          </x14:cfRule>
          <x14:cfRule type="containsText" priority="1006" operator="containsText" id="{A758B758-8642-4DA8-8762-48D78E71D55A}">
            <xm:f>NOT(ISERROR(SEARCH($I$73,I23)))</xm:f>
            <xm:f>$I$73</xm:f>
            <x14:dxf>
              <fill>
                <patternFill>
                  <bgColor rgb="FFFF0000"/>
                </patternFill>
              </fill>
            </x14:dxf>
          </x14:cfRule>
          <x14:cfRule type="containsText" priority="1007" operator="containsText" id="{60426219-DF60-42D2-BAF2-746958A5D726}">
            <xm:f>NOT(ISERROR(SEARCH($I$72,I23)))</xm:f>
            <xm:f>$I$72</xm:f>
            <x14:dxf>
              <fill>
                <patternFill>
                  <fgColor rgb="FFFFC000"/>
                  <bgColor rgb="FFFFC000"/>
                </patternFill>
              </fill>
            </x14:dxf>
          </x14:cfRule>
          <x14:cfRule type="containsText" priority="1008" operator="containsText" id="{78538E28-5141-4BC5-BCCA-8F4034022329}">
            <xm:f>NOT(ISERROR(SEARCH($I$71,I23)))</xm:f>
            <xm:f>$I$71</xm:f>
            <x14:dxf>
              <fill>
                <patternFill>
                  <fgColor rgb="FFFFFF00"/>
                  <bgColor rgb="FFFFFF00"/>
                </patternFill>
              </fill>
            </x14:dxf>
          </x14:cfRule>
          <x14:cfRule type="containsText" priority="1009" operator="containsText" id="{928D7391-0747-462A-AC1F-7E28280B6DC9}">
            <xm:f>NOT(ISERROR(SEARCH($I$70,I23)))</xm:f>
            <xm:f>$I$70</xm:f>
            <x14:dxf>
              <fill>
                <patternFill>
                  <bgColor theme="0" tint="-0.14996795556505021"/>
                </patternFill>
              </fill>
            </x14:dxf>
          </x14:cfRule>
          <x14:cfRule type="cellIs" priority="1010" operator="equal" id="{CABDE7B2-7511-4B96-9436-B2146F17F768}">
            <xm:f>'\Users\marisol.viveros\Downloads\[MAPA_RIESGOS_UAEOS_2022_V3 -2.xlsx]Tabla probabiidad'!#REF!</xm:f>
            <x14:dxf>
              <fill>
                <patternFill>
                  <fgColor theme="6"/>
                </patternFill>
              </fill>
            </x14:dxf>
          </x14:cfRule>
          <x14:cfRule type="cellIs" priority="1011" operator="equal" id="{243386A2-A431-4A8A-8E01-3EF3D5107055}">
            <xm:f>'\Users\marisol.viveros\Downloads\[MAPA_RIESGOS_UAEOS_2022_V3 -2.xlsx]Tabla probabiidad'!#REF!</xm:f>
            <x14:dxf>
              <fill>
                <patternFill>
                  <fgColor rgb="FF92D050"/>
                  <bgColor theme="6" tint="0.59996337778862885"/>
                </patternFill>
              </fill>
            </x14:dxf>
          </x14:cfRule>
          <xm:sqref>I23:I24</xm:sqref>
        </x14:conditionalFormatting>
        <x14:conditionalFormatting xmlns:xm="http://schemas.microsoft.com/office/excel/2006/main">
          <x14:cfRule type="containsText" priority="999" operator="containsText" id="{82BAB31E-BF67-45FD-9F0A-360A577E9A0D}">
            <xm:f>NOT(ISERROR(SEARCH($K$73,K20)))</xm:f>
            <xm:f>$K$73</xm:f>
            <x14:dxf>
              <fill>
                <patternFill>
                  <bgColor rgb="FFFF0000"/>
                </patternFill>
              </fill>
            </x14:dxf>
          </x14:cfRule>
          <x14:cfRule type="containsText" priority="1000" operator="containsText" id="{73C7683D-749A-4B8E-A4CA-868A960446F4}">
            <xm:f>NOT(ISERROR(SEARCH($K$72,K20)))</xm:f>
            <xm:f>$K$72</xm:f>
            <x14:dxf>
              <fill>
                <patternFill>
                  <bgColor rgb="FFFFC000"/>
                </patternFill>
              </fill>
            </x14:dxf>
          </x14:cfRule>
          <x14:cfRule type="containsText" priority="1001" operator="containsText" id="{1D8D51CC-66ED-4E18-9FE8-C67FC04729FD}">
            <xm:f>NOT(ISERROR(SEARCH($K$71,K20)))</xm:f>
            <xm:f>$K$71</xm:f>
            <x14:dxf>
              <fill>
                <patternFill>
                  <bgColor rgb="FFFFFF00"/>
                </patternFill>
              </fill>
            </x14:dxf>
          </x14:cfRule>
          <x14:cfRule type="containsText" priority="1002" operator="containsText" id="{487D4402-9EBF-40BB-BFAF-4D1FB7A1FF6D}">
            <xm:f>NOT(ISERROR(SEARCH($K$70,K20)))</xm:f>
            <xm:f>$K$70</xm:f>
            <x14:dxf>
              <fill>
                <patternFill>
                  <bgColor rgb="FF00B050"/>
                </patternFill>
              </fill>
            </x14:dxf>
          </x14:cfRule>
          <x14:cfRule type="containsText" priority="1003" operator="containsText" id="{A48067C5-CA11-475F-8F2F-77FA422C6FBC}">
            <xm:f>NOT(ISERROR(SEARCH($K$69,K20)))</xm:f>
            <xm:f>$K$69</xm:f>
            <x14:dxf>
              <fill>
                <patternFill>
                  <bgColor rgb="FF92D050"/>
                </patternFill>
              </fill>
            </x14:dxf>
          </x14:cfRule>
          <xm:sqref>K20</xm:sqref>
        </x14:conditionalFormatting>
        <x14:conditionalFormatting xmlns:xm="http://schemas.microsoft.com/office/excel/2006/main">
          <x14:cfRule type="containsText" priority="995" operator="containsText" id="{44FD9F8A-097E-4FF0-92E5-FCC90C7C5D8F}">
            <xm:f>NOT(ISERROR(SEARCH($M$72,M15)))</xm:f>
            <xm:f>$M$72</xm:f>
            <x14:dxf>
              <fill>
                <patternFill>
                  <bgColor rgb="FFFF0000"/>
                </patternFill>
              </fill>
            </x14:dxf>
          </x14:cfRule>
          <x14:cfRule type="containsText" priority="996" operator="containsText" id="{EA8C62E1-DCC8-4E10-A37A-2CD37EC5DBB9}">
            <xm:f>NOT(ISERROR(SEARCH($M$71,M15)))</xm:f>
            <xm:f>$M$71</xm:f>
            <x14:dxf>
              <fill>
                <patternFill>
                  <bgColor rgb="FFFFC000"/>
                </patternFill>
              </fill>
            </x14:dxf>
          </x14:cfRule>
          <x14:cfRule type="containsText" priority="997" operator="containsText" id="{5D076323-857E-4448-9204-44BB83C5372C}">
            <xm:f>NOT(ISERROR(SEARCH($M$70,M15)))</xm:f>
            <xm:f>$M$70</xm:f>
            <x14:dxf>
              <fill>
                <patternFill>
                  <bgColor rgb="FFFFFF00"/>
                </patternFill>
              </fill>
            </x14:dxf>
          </x14:cfRule>
          <x14:cfRule type="containsText" priority="998" operator="containsText" id="{DEB12293-CFB3-4C14-8D12-D38443A2A62D}">
            <xm:f>NOT(ISERROR(SEARCH($M$69,M15)))</xm:f>
            <xm:f>$M$69</xm:f>
            <x14:dxf>
              <fill>
                <patternFill>
                  <bgColor rgb="FF92D050"/>
                </patternFill>
              </fill>
            </x14:dxf>
          </x14:cfRule>
          <xm:sqref>M15</xm:sqref>
        </x14:conditionalFormatting>
        <x14:conditionalFormatting xmlns:xm="http://schemas.microsoft.com/office/excel/2006/main">
          <x14:cfRule type="containsText" priority="991" operator="containsText" id="{88124AA3-50BE-4C31-9975-A0A9A47D2BE1}">
            <xm:f>NOT(ISERROR(SEARCH($M$72,M17)))</xm:f>
            <xm:f>$M$72</xm:f>
            <x14:dxf>
              <fill>
                <patternFill>
                  <bgColor rgb="FFFF0000"/>
                </patternFill>
              </fill>
            </x14:dxf>
          </x14:cfRule>
          <x14:cfRule type="containsText" priority="992" operator="containsText" id="{24606F67-7643-4250-8145-1BDF13A03746}">
            <xm:f>NOT(ISERROR(SEARCH($M$71,M17)))</xm:f>
            <xm:f>$M$71</xm:f>
            <x14:dxf>
              <fill>
                <patternFill>
                  <bgColor rgb="FFFFC000"/>
                </patternFill>
              </fill>
            </x14:dxf>
          </x14:cfRule>
          <x14:cfRule type="containsText" priority="993" operator="containsText" id="{B3AB5834-500F-49D2-845E-DCC4134A6386}">
            <xm:f>NOT(ISERROR(SEARCH($M$70,M17)))</xm:f>
            <xm:f>$M$70</xm:f>
            <x14:dxf>
              <fill>
                <patternFill>
                  <bgColor rgb="FFFFFF00"/>
                </patternFill>
              </fill>
            </x14:dxf>
          </x14:cfRule>
          <x14:cfRule type="containsText" priority="994" operator="containsText" id="{5EECE813-F496-4B0C-A5CF-A7C2ABC220F9}">
            <xm:f>NOT(ISERROR(SEARCH($M$69,M17)))</xm:f>
            <xm:f>$M$69</xm:f>
            <x14:dxf>
              <fill>
                <patternFill>
                  <bgColor rgb="FF92D050"/>
                </patternFill>
              </fill>
            </x14:dxf>
          </x14:cfRule>
          <xm:sqref>M17</xm:sqref>
        </x14:conditionalFormatting>
        <x14:conditionalFormatting xmlns:xm="http://schemas.microsoft.com/office/excel/2006/main">
          <x14:cfRule type="containsText" priority="987" operator="containsText" id="{9C945EF0-5B6D-474E-A7BF-0760E8EE5738}">
            <xm:f>NOT(ISERROR(SEARCH($M$72,M19)))</xm:f>
            <xm:f>$M$72</xm:f>
            <x14:dxf>
              <fill>
                <patternFill>
                  <bgColor rgb="FFFF0000"/>
                </patternFill>
              </fill>
            </x14:dxf>
          </x14:cfRule>
          <x14:cfRule type="containsText" priority="988" operator="containsText" id="{884621BF-1D5F-4272-A25F-CC99279F1600}">
            <xm:f>NOT(ISERROR(SEARCH($M$71,M19)))</xm:f>
            <xm:f>$M$71</xm:f>
            <x14:dxf>
              <fill>
                <patternFill>
                  <bgColor rgb="FFFFC000"/>
                </patternFill>
              </fill>
            </x14:dxf>
          </x14:cfRule>
          <x14:cfRule type="containsText" priority="989" operator="containsText" id="{B8A269D8-137D-492C-85CE-6F1BE17C645C}">
            <xm:f>NOT(ISERROR(SEARCH($M$70,M19)))</xm:f>
            <xm:f>$M$70</xm:f>
            <x14:dxf>
              <fill>
                <patternFill>
                  <bgColor rgb="FFFFFF00"/>
                </patternFill>
              </fill>
            </x14:dxf>
          </x14:cfRule>
          <x14:cfRule type="containsText" priority="990" operator="containsText" id="{72085EAD-2AE9-42DA-8038-74D9541D034B}">
            <xm:f>NOT(ISERROR(SEARCH($M$69,M19)))</xm:f>
            <xm:f>$M$69</xm:f>
            <x14:dxf>
              <fill>
                <patternFill>
                  <bgColor rgb="FF92D050"/>
                </patternFill>
              </fill>
            </x14:dxf>
          </x14:cfRule>
          <xm:sqref>M19:M24</xm:sqref>
        </x14:conditionalFormatting>
        <x14:conditionalFormatting xmlns:xm="http://schemas.microsoft.com/office/excel/2006/main">
          <x14:cfRule type="containsText" priority="983" operator="containsText" id="{5D7D3515-0499-4E2F-B6FF-992FB614D299}">
            <xm:f>NOT(ISERROR(SEARCH($M$72,M25)))</xm:f>
            <xm:f>$M$72</xm:f>
            <x14:dxf>
              <fill>
                <patternFill>
                  <bgColor rgb="FFFF0000"/>
                </patternFill>
              </fill>
            </x14:dxf>
          </x14:cfRule>
          <x14:cfRule type="containsText" priority="984" operator="containsText" id="{23598462-2794-4276-B07F-663BE49355EC}">
            <xm:f>NOT(ISERROR(SEARCH($M$71,M25)))</xm:f>
            <xm:f>$M$71</xm:f>
            <x14:dxf>
              <fill>
                <patternFill>
                  <bgColor rgb="FFFFC000"/>
                </patternFill>
              </fill>
            </x14:dxf>
          </x14:cfRule>
          <x14:cfRule type="containsText" priority="985" operator="containsText" id="{6A889D16-C519-4542-8536-1653F329E6F3}">
            <xm:f>NOT(ISERROR(SEARCH($M$70,M25)))</xm:f>
            <xm:f>$M$70</xm:f>
            <x14:dxf>
              <fill>
                <patternFill>
                  <bgColor rgb="FFFFFF00"/>
                </patternFill>
              </fill>
            </x14:dxf>
          </x14:cfRule>
          <x14:cfRule type="containsText" priority="986" operator="containsText" id="{242E8105-6331-4EC7-A0B1-CA9A901682C8}">
            <xm:f>NOT(ISERROR(SEARCH($M$69,M25)))</xm:f>
            <xm:f>$M$69</xm:f>
            <x14:dxf>
              <fill>
                <patternFill>
                  <bgColor rgb="FF92D050"/>
                </patternFill>
              </fill>
            </x14:dxf>
          </x14:cfRule>
          <xm:sqref>M25</xm:sqref>
        </x14:conditionalFormatting>
        <x14:conditionalFormatting xmlns:xm="http://schemas.microsoft.com/office/excel/2006/main">
          <x14:cfRule type="containsText" priority="979" operator="containsText" id="{FBE31D41-63C6-4EF6-AD81-9AFF608D52C8}">
            <xm:f>NOT(ISERROR(SEARCH($M$72,M26)))</xm:f>
            <xm:f>$M$72</xm:f>
            <x14:dxf>
              <fill>
                <patternFill>
                  <bgColor rgb="FFFF0000"/>
                </patternFill>
              </fill>
            </x14:dxf>
          </x14:cfRule>
          <x14:cfRule type="containsText" priority="980" operator="containsText" id="{1AADC99F-D2E2-4B4A-8780-8C09E4F2807D}">
            <xm:f>NOT(ISERROR(SEARCH($M$71,M26)))</xm:f>
            <xm:f>$M$71</xm:f>
            <x14:dxf>
              <fill>
                <patternFill>
                  <bgColor rgb="FFFFC000"/>
                </patternFill>
              </fill>
            </x14:dxf>
          </x14:cfRule>
          <x14:cfRule type="containsText" priority="981" operator="containsText" id="{6E88B525-7EAE-431E-8CE4-C19A6E817274}">
            <xm:f>NOT(ISERROR(SEARCH($M$70,M26)))</xm:f>
            <xm:f>$M$70</xm:f>
            <x14:dxf>
              <fill>
                <patternFill>
                  <bgColor rgb="FFFFFF00"/>
                </patternFill>
              </fill>
            </x14:dxf>
          </x14:cfRule>
          <x14:cfRule type="containsText" priority="982" operator="containsText" id="{961956A5-9B3B-4423-8053-090A9A57DF84}">
            <xm:f>NOT(ISERROR(SEARCH($M$69,M26)))</xm:f>
            <xm:f>$M$69</xm:f>
            <x14:dxf>
              <fill>
                <patternFill>
                  <bgColor rgb="FF92D050"/>
                </patternFill>
              </fill>
            </x14:dxf>
          </x14:cfRule>
          <xm:sqref>M26</xm:sqref>
        </x14:conditionalFormatting>
        <x14:conditionalFormatting xmlns:xm="http://schemas.microsoft.com/office/excel/2006/main">
          <x14:cfRule type="containsText" priority="975" operator="containsText" id="{385EC47A-8632-40BD-9D29-379038D3B4FB}">
            <xm:f>NOT(ISERROR(SEARCH($M$72,M27)))</xm:f>
            <xm:f>$M$72</xm:f>
            <x14:dxf>
              <fill>
                <patternFill>
                  <bgColor rgb="FFFF0000"/>
                </patternFill>
              </fill>
            </x14:dxf>
          </x14:cfRule>
          <x14:cfRule type="containsText" priority="976" operator="containsText" id="{C82464C4-5DC3-4943-8233-19D0C42675DA}">
            <xm:f>NOT(ISERROR(SEARCH($M$71,M27)))</xm:f>
            <xm:f>$M$71</xm:f>
            <x14:dxf>
              <fill>
                <patternFill>
                  <bgColor rgb="FFFFC000"/>
                </patternFill>
              </fill>
            </x14:dxf>
          </x14:cfRule>
          <x14:cfRule type="containsText" priority="977" operator="containsText" id="{7153119D-2ADD-4AED-AC59-D20B9B6CC9D4}">
            <xm:f>NOT(ISERROR(SEARCH($M$70,M27)))</xm:f>
            <xm:f>$M$70</xm:f>
            <x14:dxf>
              <fill>
                <patternFill>
                  <bgColor rgb="FFFFFF00"/>
                </patternFill>
              </fill>
            </x14:dxf>
          </x14:cfRule>
          <x14:cfRule type="containsText" priority="978" operator="containsText" id="{C058BC06-D288-4003-9FA2-6C3DF1DB5631}">
            <xm:f>NOT(ISERROR(SEARCH($M$69,M27)))</xm:f>
            <xm:f>$M$69</xm:f>
            <x14:dxf>
              <fill>
                <patternFill>
                  <bgColor rgb="FF92D050"/>
                </patternFill>
              </fill>
            </x14:dxf>
          </x14:cfRule>
          <xm:sqref>M27</xm:sqref>
        </x14:conditionalFormatting>
        <x14:conditionalFormatting xmlns:xm="http://schemas.microsoft.com/office/excel/2006/main">
          <x14:cfRule type="containsText" priority="971" operator="containsText" id="{7FCCCB68-2B17-4117-88F1-06BADD223880}">
            <xm:f>NOT(ISERROR(SEARCH($M$72,M28)))</xm:f>
            <xm:f>$M$72</xm:f>
            <x14:dxf>
              <fill>
                <patternFill>
                  <bgColor rgb="FFFF0000"/>
                </patternFill>
              </fill>
            </x14:dxf>
          </x14:cfRule>
          <x14:cfRule type="containsText" priority="972" operator="containsText" id="{071648D9-E799-460F-BC05-D88C42205E5C}">
            <xm:f>NOT(ISERROR(SEARCH($M$71,M28)))</xm:f>
            <xm:f>$M$71</xm:f>
            <x14:dxf>
              <fill>
                <patternFill>
                  <bgColor rgb="FFFFC000"/>
                </patternFill>
              </fill>
            </x14:dxf>
          </x14:cfRule>
          <x14:cfRule type="containsText" priority="973" operator="containsText" id="{9CC0EA9B-255A-4B15-917F-ABA2E2714C25}">
            <xm:f>NOT(ISERROR(SEARCH($M$70,M28)))</xm:f>
            <xm:f>$M$70</xm:f>
            <x14:dxf>
              <fill>
                <patternFill>
                  <bgColor rgb="FFFFFF00"/>
                </patternFill>
              </fill>
            </x14:dxf>
          </x14:cfRule>
          <x14:cfRule type="containsText" priority="974" operator="containsText" id="{6163E4CD-8C1E-492B-AC98-6BCB88438CDC}">
            <xm:f>NOT(ISERROR(SEARCH($M$69,M28)))</xm:f>
            <xm:f>$M$69</xm:f>
            <x14:dxf>
              <fill>
                <patternFill>
                  <bgColor rgb="FF92D050"/>
                </patternFill>
              </fill>
            </x14:dxf>
          </x14:cfRule>
          <xm:sqref>M28</xm:sqref>
        </x14:conditionalFormatting>
        <x14:conditionalFormatting xmlns:xm="http://schemas.microsoft.com/office/excel/2006/main">
          <x14:cfRule type="containsText" priority="967" operator="containsText" id="{B1308C07-D12C-423F-B1DF-8805A8D54DDD}">
            <xm:f>NOT(ISERROR(SEARCH($M$72,M29)))</xm:f>
            <xm:f>$M$72</xm:f>
            <x14:dxf>
              <fill>
                <patternFill>
                  <bgColor rgb="FFFF0000"/>
                </patternFill>
              </fill>
            </x14:dxf>
          </x14:cfRule>
          <x14:cfRule type="containsText" priority="968" operator="containsText" id="{1E972C14-78DA-492F-971B-B1B6B95E7C27}">
            <xm:f>NOT(ISERROR(SEARCH($M$71,M29)))</xm:f>
            <xm:f>$M$71</xm:f>
            <x14:dxf>
              <fill>
                <patternFill>
                  <bgColor rgb="FFFFC000"/>
                </patternFill>
              </fill>
            </x14:dxf>
          </x14:cfRule>
          <x14:cfRule type="containsText" priority="969" operator="containsText" id="{61D99747-97F9-4333-8E91-FBE6B841EF41}">
            <xm:f>NOT(ISERROR(SEARCH($M$70,M29)))</xm:f>
            <xm:f>$M$70</xm:f>
            <x14:dxf>
              <fill>
                <patternFill>
                  <bgColor rgb="FFFFFF00"/>
                </patternFill>
              </fill>
            </x14:dxf>
          </x14:cfRule>
          <x14:cfRule type="containsText" priority="970" operator="containsText" id="{4A79BB92-2A95-4113-947C-25843CFC4449}">
            <xm:f>NOT(ISERROR(SEARCH($M$69,M29)))</xm:f>
            <xm:f>$M$69</xm:f>
            <x14:dxf>
              <fill>
                <patternFill>
                  <bgColor rgb="FF92D050"/>
                </patternFill>
              </fill>
            </x14:dxf>
          </x14:cfRule>
          <xm:sqref>M29</xm:sqref>
        </x14:conditionalFormatting>
        <x14:conditionalFormatting xmlns:xm="http://schemas.microsoft.com/office/excel/2006/main">
          <x14:cfRule type="containsText" priority="963" operator="containsText" id="{3EE87D79-36D1-42BD-94C5-FF0B6833EF1D}">
            <xm:f>NOT(ISERROR(SEARCH($M$72,M30)))</xm:f>
            <xm:f>$M$72</xm:f>
            <x14:dxf>
              <fill>
                <patternFill>
                  <bgColor rgb="FFFF0000"/>
                </patternFill>
              </fill>
            </x14:dxf>
          </x14:cfRule>
          <x14:cfRule type="containsText" priority="964" operator="containsText" id="{36F97780-AC9C-4605-9D20-FDADC8E55D2C}">
            <xm:f>NOT(ISERROR(SEARCH($M$71,M30)))</xm:f>
            <xm:f>$M$71</xm:f>
            <x14:dxf>
              <fill>
                <patternFill>
                  <bgColor rgb="FFFFC000"/>
                </patternFill>
              </fill>
            </x14:dxf>
          </x14:cfRule>
          <x14:cfRule type="containsText" priority="965" operator="containsText" id="{3BE9ACC7-948D-485A-9CE7-A4CCC8CFA667}">
            <xm:f>NOT(ISERROR(SEARCH($M$70,M30)))</xm:f>
            <xm:f>$M$70</xm:f>
            <x14:dxf>
              <fill>
                <patternFill>
                  <bgColor rgb="FFFFFF00"/>
                </patternFill>
              </fill>
            </x14:dxf>
          </x14:cfRule>
          <x14:cfRule type="containsText" priority="966" operator="containsText" id="{A49367F8-E8A9-472C-A0EB-6F1EFFD70AF4}">
            <xm:f>NOT(ISERROR(SEARCH($M$69,M30)))</xm:f>
            <xm:f>$M$69</xm:f>
            <x14:dxf>
              <fill>
                <patternFill>
                  <bgColor rgb="FF92D050"/>
                </patternFill>
              </fill>
            </x14:dxf>
          </x14:cfRule>
          <xm:sqref>M30</xm:sqref>
        </x14:conditionalFormatting>
        <x14:conditionalFormatting xmlns:xm="http://schemas.microsoft.com/office/excel/2006/main">
          <x14:cfRule type="containsText" priority="959" operator="containsText" id="{53C5DEB2-5686-4C8D-B96E-27DBEBD35161}">
            <xm:f>NOT(ISERROR(SEARCH($M$72,M31)))</xm:f>
            <xm:f>$M$72</xm:f>
            <x14:dxf>
              <fill>
                <patternFill>
                  <bgColor rgb="FFFF0000"/>
                </patternFill>
              </fill>
            </x14:dxf>
          </x14:cfRule>
          <x14:cfRule type="containsText" priority="960" operator="containsText" id="{0043A2BB-E44E-4A50-B54A-E21F146E081D}">
            <xm:f>NOT(ISERROR(SEARCH($M$71,M31)))</xm:f>
            <xm:f>$M$71</xm:f>
            <x14:dxf>
              <fill>
                <patternFill>
                  <bgColor rgb="FFFFC000"/>
                </patternFill>
              </fill>
            </x14:dxf>
          </x14:cfRule>
          <x14:cfRule type="containsText" priority="961" operator="containsText" id="{19E86CC8-FAD4-40B2-88D1-0948CEF768F6}">
            <xm:f>NOT(ISERROR(SEARCH($M$70,M31)))</xm:f>
            <xm:f>$M$70</xm:f>
            <x14:dxf>
              <fill>
                <patternFill>
                  <bgColor rgb="FFFFFF00"/>
                </patternFill>
              </fill>
            </x14:dxf>
          </x14:cfRule>
          <x14:cfRule type="containsText" priority="962" operator="containsText" id="{222A5779-5A1C-497A-81BE-F659363CF5EC}">
            <xm:f>NOT(ISERROR(SEARCH($M$69,M31)))</xm:f>
            <xm:f>$M$69</xm:f>
            <x14:dxf>
              <fill>
                <patternFill>
                  <bgColor rgb="FF92D050"/>
                </patternFill>
              </fill>
            </x14:dxf>
          </x14:cfRule>
          <xm:sqref>M31</xm:sqref>
        </x14:conditionalFormatting>
        <x14:conditionalFormatting xmlns:xm="http://schemas.microsoft.com/office/excel/2006/main">
          <x14:cfRule type="containsText" priority="951" operator="containsText" id="{B9FA4F51-F860-4EFE-AC4F-07FCEC748ADA}">
            <xm:f>NOT(ISERROR(SEARCH($I$69,I32)))</xm:f>
            <xm:f>$I$69</xm:f>
            <x14:dxf>
              <fill>
                <patternFill>
                  <fgColor rgb="FF92D050"/>
                  <bgColor rgb="FF92D050"/>
                </patternFill>
              </fill>
            </x14:dxf>
          </x14:cfRule>
          <x14:cfRule type="containsText" priority="952" operator="containsText" id="{8AEFC07F-E12E-41CD-BB64-61632B8F2B11}">
            <xm:f>NOT(ISERROR(SEARCH($I$70,I32)))</xm:f>
            <xm:f>$I$70</xm:f>
            <x14:dxf>
              <fill>
                <patternFill>
                  <bgColor rgb="FF00B050"/>
                </patternFill>
              </fill>
            </x14:dxf>
          </x14:cfRule>
          <x14:cfRule type="containsText" priority="953" operator="containsText" id="{0CDB5F92-E47D-470E-B6C5-D444A5C8537B}">
            <xm:f>NOT(ISERROR(SEARCH($I$73,I32)))</xm:f>
            <xm:f>$I$73</xm:f>
            <x14:dxf>
              <fill>
                <patternFill>
                  <bgColor rgb="FFFF0000"/>
                </patternFill>
              </fill>
            </x14:dxf>
          </x14:cfRule>
          <x14:cfRule type="containsText" priority="954" operator="containsText" id="{7A94CDE4-2C5B-49F3-9A05-D9DA6AC46209}">
            <xm:f>NOT(ISERROR(SEARCH($I$72,I32)))</xm:f>
            <xm:f>$I$72</xm:f>
            <x14:dxf>
              <fill>
                <patternFill>
                  <fgColor rgb="FFFFC000"/>
                  <bgColor rgb="FFFFC000"/>
                </patternFill>
              </fill>
            </x14:dxf>
          </x14:cfRule>
          <x14:cfRule type="containsText" priority="955" operator="containsText" id="{9379851F-A965-4499-9E78-44E5847C2D17}">
            <xm:f>NOT(ISERROR(SEARCH($I$71,I32)))</xm:f>
            <xm:f>$I$71</xm:f>
            <x14:dxf>
              <fill>
                <patternFill>
                  <fgColor rgb="FFFFFF00"/>
                  <bgColor rgb="FFFFFF00"/>
                </patternFill>
              </fill>
            </x14:dxf>
          </x14:cfRule>
          <x14:cfRule type="containsText" priority="956" operator="containsText" id="{E6E4E28C-F2CA-411A-9B82-163C0891E615}">
            <xm:f>NOT(ISERROR(SEARCH($I$70,I32)))</xm:f>
            <xm:f>$I$70</xm:f>
            <x14:dxf>
              <fill>
                <patternFill>
                  <bgColor theme="0" tint="-0.14996795556505021"/>
                </patternFill>
              </fill>
            </x14:dxf>
          </x14:cfRule>
          <x14:cfRule type="cellIs" priority="957" operator="equal" id="{F4704F95-CCA9-497A-9C7C-AF31DCDA943E}">
            <xm:f>'\Users\marisol.viveros\Downloads\[MAPA_RIESGOS_UAEOS_2022_V3 -2.xlsx]Tabla probabiidad'!#REF!</xm:f>
            <x14:dxf>
              <fill>
                <patternFill>
                  <fgColor theme="6"/>
                </patternFill>
              </fill>
            </x14:dxf>
          </x14:cfRule>
          <x14:cfRule type="cellIs" priority="958" operator="equal" id="{B0A2076A-11BA-4A9E-A724-C8A0D91B47D3}">
            <xm:f>'\Users\marisol.viveros\Downloads\[MAPA_RIESGOS_UAEOS_2022_V3 -2.xlsx]Tabla probabiidad'!#REF!</xm:f>
            <x14:dxf>
              <fill>
                <patternFill>
                  <fgColor rgb="FF92D050"/>
                  <bgColor theme="6" tint="0.59996337778862885"/>
                </patternFill>
              </fill>
            </x14:dxf>
          </x14:cfRule>
          <xm:sqref>I32</xm:sqref>
        </x14:conditionalFormatting>
        <x14:conditionalFormatting xmlns:xm="http://schemas.microsoft.com/office/excel/2006/main">
          <x14:cfRule type="containsText" priority="943" operator="containsText" id="{DB61F64C-9BCA-4469-8DFB-03F384C2E7BA}">
            <xm:f>NOT(ISERROR(SEARCH($I$69,I33)))</xm:f>
            <xm:f>$I$69</xm:f>
            <x14:dxf>
              <fill>
                <patternFill>
                  <fgColor rgb="FF92D050"/>
                  <bgColor rgb="FF92D050"/>
                </patternFill>
              </fill>
            </x14:dxf>
          </x14:cfRule>
          <x14:cfRule type="containsText" priority="944" operator="containsText" id="{D7FAE467-DC55-46C3-9EF1-0B03286F74F1}">
            <xm:f>NOT(ISERROR(SEARCH($I$70,I33)))</xm:f>
            <xm:f>$I$70</xm:f>
            <x14:dxf>
              <fill>
                <patternFill>
                  <bgColor rgb="FF00B050"/>
                </patternFill>
              </fill>
            </x14:dxf>
          </x14:cfRule>
          <x14:cfRule type="containsText" priority="945" operator="containsText" id="{336B329E-ED11-4E94-81D5-36C8C26575DA}">
            <xm:f>NOT(ISERROR(SEARCH($I$73,I33)))</xm:f>
            <xm:f>$I$73</xm:f>
            <x14:dxf>
              <fill>
                <patternFill>
                  <bgColor rgb="FFFF0000"/>
                </patternFill>
              </fill>
            </x14:dxf>
          </x14:cfRule>
          <x14:cfRule type="containsText" priority="946" operator="containsText" id="{4DCFB2A4-1788-4352-8194-4B290F1DA707}">
            <xm:f>NOT(ISERROR(SEARCH($I$72,I33)))</xm:f>
            <xm:f>$I$72</xm:f>
            <x14:dxf>
              <fill>
                <patternFill>
                  <fgColor rgb="FFFFC000"/>
                  <bgColor rgb="FFFFC000"/>
                </patternFill>
              </fill>
            </x14:dxf>
          </x14:cfRule>
          <x14:cfRule type="containsText" priority="947" operator="containsText" id="{742AAB8D-F40E-4254-BB06-E55342C6771A}">
            <xm:f>NOT(ISERROR(SEARCH($I$71,I33)))</xm:f>
            <xm:f>$I$71</xm:f>
            <x14:dxf>
              <fill>
                <patternFill>
                  <fgColor rgb="FFFFFF00"/>
                  <bgColor rgb="FFFFFF00"/>
                </patternFill>
              </fill>
            </x14:dxf>
          </x14:cfRule>
          <x14:cfRule type="containsText" priority="948" operator="containsText" id="{6EC664A4-E562-4DF2-81FE-EF4D732C27FA}">
            <xm:f>NOT(ISERROR(SEARCH($I$70,I33)))</xm:f>
            <xm:f>$I$70</xm:f>
            <x14:dxf>
              <fill>
                <patternFill>
                  <bgColor theme="0" tint="-0.14996795556505021"/>
                </patternFill>
              </fill>
            </x14:dxf>
          </x14:cfRule>
          <x14:cfRule type="cellIs" priority="949" operator="equal" id="{60591E46-C78D-4A61-BF77-C78C615B509E}">
            <xm:f>'\Users\marisol.viveros\Downloads\[MAPA_RIESGOS_UAEOS_2022_V3 -2.xlsx]Tabla probabiidad'!#REF!</xm:f>
            <x14:dxf>
              <fill>
                <patternFill>
                  <fgColor theme="6"/>
                </patternFill>
              </fill>
            </x14:dxf>
          </x14:cfRule>
          <x14:cfRule type="cellIs" priority="950" operator="equal" id="{43219F99-4E3C-48A6-9CFB-D1DDFA54B855}">
            <xm:f>'\Users\marisol.viveros\Downloads\[MAPA_RIESGOS_UAEOS_2022_V3 -2.xlsx]Tabla probabiidad'!#REF!</xm:f>
            <x14:dxf>
              <fill>
                <patternFill>
                  <fgColor rgb="FF92D050"/>
                  <bgColor theme="6" tint="0.59996337778862885"/>
                </patternFill>
              </fill>
            </x14:dxf>
          </x14:cfRule>
          <xm:sqref>I33:I34</xm:sqref>
        </x14:conditionalFormatting>
        <x14:conditionalFormatting xmlns:xm="http://schemas.microsoft.com/office/excel/2006/main">
          <x14:cfRule type="containsText" priority="935" operator="containsText" id="{BE94AE49-B579-4154-83FE-446B8E349DF0}">
            <xm:f>NOT(ISERROR(SEARCH($I$69,I35)))</xm:f>
            <xm:f>$I$69</xm:f>
            <x14:dxf>
              <fill>
                <patternFill>
                  <fgColor rgb="FF92D050"/>
                  <bgColor rgb="FF92D050"/>
                </patternFill>
              </fill>
            </x14:dxf>
          </x14:cfRule>
          <x14:cfRule type="containsText" priority="936" operator="containsText" id="{C41DABDF-BE1E-43C3-A294-C32C168C1E60}">
            <xm:f>NOT(ISERROR(SEARCH($I$70,I35)))</xm:f>
            <xm:f>$I$70</xm:f>
            <x14:dxf>
              <fill>
                <patternFill>
                  <bgColor rgb="FF00B050"/>
                </patternFill>
              </fill>
            </x14:dxf>
          </x14:cfRule>
          <x14:cfRule type="containsText" priority="937" operator="containsText" id="{648A804A-2425-43B5-BA21-4F8594BD20BC}">
            <xm:f>NOT(ISERROR(SEARCH($I$73,I35)))</xm:f>
            <xm:f>$I$73</xm:f>
            <x14:dxf>
              <fill>
                <patternFill>
                  <bgColor rgb="FFFF0000"/>
                </patternFill>
              </fill>
            </x14:dxf>
          </x14:cfRule>
          <x14:cfRule type="containsText" priority="938" operator="containsText" id="{00EF65F1-856D-49D2-BD84-BE78D0A9192F}">
            <xm:f>NOT(ISERROR(SEARCH($I$72,I35)))</xm:f>
            <xm:f>$I$72</xm:f>
            <x14:dxf>
              <fill>
                <patternFill>
                  <fgColor rgb="FFFFC000"/>
                  <bgColor rgb="FFFFC000"/>
                </patternFill>
              </fill>
            </x14:dxf>
          </x14:cfRule>
          <x14:cfRule type="containsText" priority="939" operator="containsText" id="{151BFF80-38F7-4379-885A-6D3B98BA9700}">
            <xm:f>NOT(ISERROR(SEARCH($I$71,I35)))</xm:f>
            <xm:f>$I$71</xm:f>
            <x14:dxf>
              <fill>
                <patternFill>
                  <fgColor rgb="FFFFFF00"/>
                  <bgColor rgb="FFFFFF00"/>
                </patternFill>
              </fill>
            </x14:dxf>
          </x14:cfRule>
          <x14:cfRule type="containsText" priority="940" operator="containsText" id="{EAE03BBE-EB1C-4C86-9B38-49819900915B}">
            <xm:f>NOT(ISERROR(SEARCH($I$70,I35)))</xm:f>
            <xm:f>$I$70</xm:f>
            <x14:dxf>
              <fill>
                <patternFill>
                  <bgColor theme="0" tint="-0.14996795556505021"/>
                </patternFill>
              </fill>
            </x14:dxf>
          </x14:cfRule>
          <x14:cfRule type="cellIs" priority="941" operator="equal" id="{E415B7D6-2065-4832-9E20-2BC157FA8986}">
            <xm:f>'\Users\marisol.viveros\Downloads\[MAPA_RIESGOS_UAEOS_2022_V3 -2.xlsx]Tabla probabiidad'!#REF!</xm:f>
            <x14:dxf>
              <fill>
                <patternFill>
                  <fgColor theme="6"/>
                </patternFill>
              </fill>
            </x14:dxf>
          </x14:cfRule>
          <x14:cfRule type="cellIs" priority="942" operator="equal" id="{79D4C70D-79B1-4574-9D1E-FB921D8B9EAB}">
            <xm:f>'\Users\marisol.viveros\Downloads\[MAPA_RIESGOS_UAEOS_2022_V3 -2.xlsx]Tabla probabiidad'!#REF!</xm:f>
            <x14:dxf>
              <fill>
                <patternFill>
                  <fgColor rgb="FF92D050"/>
                  <bgColor theme="6" tint="0.59996337778862885"/>
                </patternFill>
              </fill>
            </x14:dxf>
          </x14:cfRule>
          <xm:sqref>I35</xm:sqref>
        </x14:conditionalFormatting>
        <x14:conditionalFormatting xmlns:xm="http://schemas.microsoft.com/office/excel/2006/main">
          <x14:cfRule type="containsText" priority="931" operator="containsText" id="{98941735-E3C4-4049-923F-4DF36017BB03}">
            <xm:f>NOT(ISERROR(SEARCH($M$72,M32)))</xm:f>
            <xm:f>$M$72</xm:f>
            <x14:dxf>
              <fill>
                <patternFill>
                  <bgColor rgb="FFFF0000"/>
                </patternFill>
              </fill>
            </x14:dxf>
          </x14:cfRule>
          <x14:cfRule type="containsText" priority="932" operator="containsText" id="{74984C7C-C0CA-4E6D-9C6B-F7913C78304A}">
            <xm:f>NOT(ISERROR(SEARCH($M$71,M32)))</xm:f>
            <xm:f>$M$71</xm:f>
            <x14:dxf>
              <fill>
                <patternFill>
                  <bgColor rgb="FFFFC000"/>
                </patternFill>
              </fill>
            </x14:dxf>
          </x14:cfRule>
          <x14:cfRule type="containsText" priority="933" operator="containsText" id="{9941A88A-216F-49A2-BF44-5A909CD152A1}">
            <xm:f>NOT(ISERROR(SEARCH($M$70,M32)))</xm:f>
            <xm:f>$M$70</xm:f>
            <x14:dxf>
              <fill>
                <patternFill>
                  <bgColor rgb="FFFFFF00"/>
                </patternFill>
              </fill>
            </x14:dxf>
          </x14:cfRule>
          <x14:cfRule type="containsText" priority="934" operator="containsText" id="{D9B4350F-99A7-4FE3-82D1-D65D331C9265}">
            <xm:f>NOT(ISERROR(SEARCH($M$69,M32)))</xm:f>
            <xm:f>$M$69</xm:f>
            <x14:dxf>
              <fill>
                <patternFill>
                  <bgColor rgb="FF92D050"/>
                </patternFill>
              </fill>
            </x14:dxf>
          </x14:cfRule>
          <xm:sqref>M32</xm:sqref>
        </x14:conditionalFormatting>
        <x14:conditionalFormatting xmlns:xm="http://schemas.microsoft.com/office/excel/2006/main">
          <x14:cfRule type="containsText" priority="927" operator="containsText" id="{5DEA8279-7CA0-40DC-94B2-6D9EB463BC3E}">
            <xm:f>NOT(ISERROR(SEARCH($M$72,M34)))</xm:f>
            <xm:f>$M$72</xm:f>
            <x14:dxf>
              <fill>
                <patternFill>
                  <bgColor rgb="FFFF0000"/>
                </patternFill>
              </fill>
            </x14:dxf>
          </x14:cfRule>
          <x14:cfRule type="containsText" priority="928" operator="containsText" id="{20A36AA4-7BC3-44A1-97FE-69AED667B949}">
            <xm:f>NOT(ISERROR(SEARCH($M$71,M34)))</xm:f>
            <xm:f>$M$71</xm:f>
            <x14:dxf>
              <fill>
                <patternFill>
                  <bgColor rgb="FFFFC000"/>
                </patternFill>
              </fill>
            </x14:dxf>
          </x14:cfRule>
          <x14:cfRule type="containsText" priority="929" operator="containsText" id="{D05F8189-072E-43EF-B986-CC78CD941E46}">
            <xm:f>NOT(ISERROR(SEARCH($M$70,M34)))</xm:f>
            <xm:f>$M$70</xm:f>
            <x14:dxf>
              <fill>
                <patternFill>
                  <bgColor rgb="FFFFFF00"/>
                </patternFill>
              </fill>
            </x14:dxf>
          </x14:cfRule>
          <x14:cfRule type="containsText" priority="930" operator="containsText" id="{9BDB9D14-4D84-4F2D-B117-D664B6276A4F}">
            <xm:f>NOT(ISERROR(SEARCH($M$69,M34)))</xm:f>
            <xm:f>$M$69</xm:f>
            <x14:dxf>
              <fill>
                <patternFill>
                  <bgColor rgb="FF92D050"/>
                </patternFill>
              </fill>
            </x14:dxf>
          </x14:cfRule>
          <xm:sqref>M34</xm:sqref>
        </x14:conditionalFormatting>
        <x14:conditionalFormatting xmlns:xm="http://schemas.microsoft.com/office/excel/2006/main">
          <x14:cfRule type="containsText" priority="923" operator="containsText" id="{54F66783-2EA2-435D-84F5-09EA18CF594B}">
            <xm:f>NOT(ISERROR(SEARCH($M$72,M35)))</xm:f>
            <xm:f>$M$72</xm:f>
            <x14:dxf>
              <fill>
                <patternFill>
                  <bgColor rgb="FFFF0000"/>
                </patternFill>
              </fill>
            </x14:dxf>
          </x14:cfRule>
          <x14:cfRule type="containsText" priority="924" operator="containsText" id="{D1CD7A52-DAB6-42FC-8994-67D89E9348C5}">
            <xm:f>NOT(ISERROR(SEARCH($M$71,M35)))</xm:f>
            <xm:f>$M$71</xm:f>
            <x14:dxf>
              <fill>
                <patternFill>
                  <bgColor rgb="FFFFC000"/>
                </patternFill>
              </fill>
            </x14:dxf>
          </x14:cfRule>
          <x14:cfRule type="containsText" priority="925" operator="containsText" id="{295E222C-A3BC-430B-B360-882B7137CB65}">
            <xm:f>NOT(ISERROR(SEARCH($M$70,M35)))</xm:f>
            <xm:f>$M$70</xm:f>
            <x14:dxf>
              <fill>
                <patternFill>
                  <bgColor rgb="FFFFFF00"/>
                </patternFill>
              </fill>
            </x14:dxf>
          </x14:cfRule>
          <x14:cfRule type="containsText" priority="926" operator="containsText" id="{7292594D-F67E-41E9-86D0-11BB36BF5B22}">
            <xm:f>NOT(ISERROR(SEARCH($M$69,M35)))</xm:f>
            <xm:f>$M$69</xm:f>
            <x14:dxf>
              <fill>
                <patternFill>
                  <bgColor rgb="FF92D050"/>
                </patternFill>
              </fill>
            </x14:dxf>
          </x14:cfRule>
          <xm:sqref>M35</xm:sqref>
        </x14:conditionalFormatting>
        <x14:conditionalFormatting xmlns:xm="http://schemas.microsoft.com/office/excel/2006/main">
          <x14:cfRule type="containsText" priority="919" operator="containsText" id="{8240DFED-884A-45AD-BA5B-689C4F76C778}">
            <xm:f>NOT(ISERROR(SEARCH($M$72,M33)))</xm:f>
            <xm:f>$M$72</xm:f>
            <x14:dxf>
              <fill>
                <patternFill>
                  <bgColor rgb="FFFF0000"/>
                </patternFill>
              </fill>
            </x14:dxf>
          </x14:cfRule>
          <x14:cfRule type="containsText" priority="920" operator="containsText" id="{305BFB75-22BE-45FD-830A-C9861A81D114}">
            <xm:f>NOT(ISERROR(SEARCH($M$71,M33)))</xm:f>
            <xm:f>$M$71</xm:f>
            <x14:dxf>
              <fill>
                <patternFill>
                  <bgColor rgb="FFFFC000"/>
                </patternFill>
              </fill>
            </x14:dxf>
          </x14:cfRule>
          <x14:cfRule type="containsText" priority="921" operator="containsText" id="{4759F203-4C2D-458A-A1C8-D718F16F0B5F}">
            <xm:f>NOT(ISERROR(SEARCH($M$70,M33)))</xm:f>
            <xm:f>$M$70</xm:f>
            <x14:dxf>
              <fill>
                <patternFill>
                  <bgColor rgb="FFFFFF00"/>
                </patternFill>
              </fill>
            </x14:dxf>
          </x14:cfRule>
          <x14:cfRule type="containsText" priority="922" operator="containsText" id="{DE8827C4-EB71-4EEE-8042-6844B8BFB8CE}">
            <xm:f>NOT(ISERROR(SEARCH($M$69,M33)))</xm:f>
            <xm:f>$M$69</xm:f>
            <x14:dxf>
              <fill>
                <patternFill>
                  <bgColor rgb="FF92D050"/>
                </patternFill>
              </fill>
            </x14:dxf>
          </x14:cfRule>
          <xm:sqref>M33</xm:sqref>
        </x14:conditionalFormatting>
        <x14:conditionalFormatting xmlns:xm="http://schemas.microsoft.com/office/excel/2006/main">
          <x14:cfRule type="containsText" priority="911" operator="containsText" id="{36B815BE-3FCE-4852-9FFE-0C5D19A46D5D}">
            <xm:f>NOT(ISERROR(SEARCH($I$69,X12)))</xm:f>
            <xm:f>$I$69</xm:f>
            <x14:dxf>
              <fill>
                <patternFill>
                  <fgColor rgb="FF92D050"/>
                  <bgColor rgb="FF92D050"/>
                </patternFill>
              </fill>
            </x14:dxf>
          </x14:cfRule>
          <x14:cfRule type="containsText" priority="912" operator="containsText" id="{1557A4B9-BC6F-4FD6-B383-5DC77C548FF6}">
            <xm:f>NOT(ISERROR(SEARCH($I$70,X12)))</xm:f>
            <xm:f>$I$70</xm:f>
            <x14:dxf>
              <fill>
                <patternFill>
                  <bgColor rgb="FF00B050"/>
                </patternFill>
              </fill>
            </x14:dxf>
          </x14:cfRule>
          <x14:cfRule type="containsText" priority="913" operator="containsText" id="{7A53EB7B-A3AC-4B82-9EBF-FF4DE2B0D253}">
            <xm:f>NOT(ISERROR(SEARCH($I$73,X12)))</xm:f>
            <xm:f>$I$73</xm:f>
            <x14:dxf>
              <fill>
                <patternFill>
                  <bgColor rgb="FFFF0000"/>
                </patternFill>
              </fill>
            </x14:dxf>
          </x14:cfRule>
          <x14:cfRule type="containsText" priority="914" operator="containsText" id="{50268369-CA6E-4E46-A407-6743B5E7FFD1}">
            <xm:f>NOT(ISERROR(SEARCH($I$72,X12)))</xm:f>
            <xm:f>$I$72</xm:f>
            <x14:dxf>
              <fill>
                <patternFill>
                  <fgColor rgb="FFFFC000"/>
                  <bgColor rgb="FFFFC000"/>
                </patternFill>
              </fill>
            </x14:dxf>
          </x14:cfRule>
          <x14:cfRule type="containsText" priority="915" operator="containsText" id="{779801FE-EF9D-4D26-8BB2-670A448A1490}">
            <xm:f>NOT(ISERROR(SEARCH($I$71,X12)))</xm:f>
            <xm:f>$I$71</xm:f>
            <x14:dxf>
              <fill>
                <patternFill>
                  <fgColor rgb="FFFFFF00"/>
                  <bgColor rgb="FFFFFF00"/>
                </patternFill>
              </fill>
            </x14:dxf>
          </x14:cfRule>
          <x14:cfRule type="containsText" priority="916" operator="containsText" id="{8B7F8D48-4CCD-4294-A129-10EE2E35F31A}">
            <xm:f>NOT(ISERROR(SEARCH($I$70,X12)))</xm:f>
            <xm:f>$I$70</xm:f>
            <x14:dxf>
              <fill>
                <patternFill>
                  <bgColor theme="0" tint="-0.14996795556505021"/>
                </patternFill>
              </fill>
            </x14:dxf>
          </x14:cfRule>
          <x14:cfRule type="cellIs" priority="917" operator="equal" id="{6205BB57-FBDB-4A5D-B09D-4060082ED70F}">
            <xm:f>'\Users\marisol.viveros\Downloads\[MAPA_RIESGOS_UAEOS_2022_V3 -2.xlsx]Tabla probabiidad'!#REF!</xm:f>
            <x14:dxf>
              <fill>
                <patternFill>
                  <fgColor theme="6"/>
                </patternFill>
              </fill>
            </x14:dxf>
          </x14:cfRule>
          <x14:cfRule type="cellIs" priority="918" operator="equal" id="{E48D2551-70E1-48F0-AE51-1C0EB3BD62E0}">
            <xm:f>'\Users\marisol.viveros\Downloads\[MAPA_RIESGOS_UAEOS_2022_V3 -2.xlsx]Tabla probabiidad'!#REF!</xm:f>
            <x14:dxf>
              <fill>
                <patternFill>
                  <fgColor rgb="FF92D050"/>
                  <bgColor theme="6" tint="0.59996337778862885"/>
                </patternFill>
              </fill>
            </x14:dxf>
          </x14:cfRule>
          <xm:sqref>X12</xm:sqref>
        </x14:conditionalFormatting>
        <x14:conditionalFormatting xmlns:xm="http://schemas.microsoft.com/office/excel/2006/main">
          <x14:cfRule type="containsText" priority="903" operator="containsText" id="{1B9DA0EF-ECD4-434D-A79E-742CBF754A9C}">
            <xm:f>NOT(ISERROR(SEARCH($I$69,X13)))</xm:f>
            <xm:f>$I$69</xm:f>
            <x14:dxf>
              <fill>
                <patternFill>
                  <fgColor rgb="FF92D050"/>
                  <bgColor rgb="FF92D050"/>
                </patternFill>
              </fill>
            </x14:dxf>
          </x14:cfRule>
          <x14:cfRule type="containsText" priority="904" operator="containsText" id="{458D17DA-1688-4B13-80A1-DE9198FA7E1F}">
            <xm:f>NOT(ISERROR(SEARCH($I$70,X13)))</xm:f>
            <xm:f>$I$70</xm:f>
            <x14:dxf>
              <fill>
                <patternFill>
                  <bgColor rgb="FF00B050"/>
                </patternFill>
              </fill>
            </x14:dxf>
          </x14:cfRule>
          <x14:cfRule type="containsText" priority="905" operator="containsText" id="{FBE66D5A-5CE1-43A1-8E89-8C72CFE83E4C}">
            <xm:f>NOT(ISERROR(SEARCH($I$73,X13)))</xm:f>
            <xm:f>$I$73</xm:f>
            <x14:dxf>
              <fill>
                <patternFill>
                  <bgColor rgb="FFFF0000"/>
                </patternFill>
              </fill>
            </x14:dxf>
          </x14:cfRule>
          <x14:cfRule type="containsText" priority="906" operator="containsText" id="{0D2A5FA9-73B4-48DF-BC1C-492329D2B924}">
            <xm:f>NOT(ISERROR(SEARCH($I$72,X13)))</xm:f>
            <xm:f>$I$72</xm:f>
            <x14:dxf>
              <fill>
                <patternFill>
                  <fgColor rgb="FFFFC000"/>
                  <bgColor rgb="FFFFC000"/>
                </patternFill>
              </fill>
            </x14:dxf>
          </x14:cfRule>
          <x14:cfRule type="containsText" priority="907" operator="containsText" id="{F2A5370E-96F2-408A-BF58-39726815EF95}">
            <xm:f>NOT(ISERROR(SEARCH($I$71,X13)))</xm:f>
            <xm:f>$I$71</xm:f>
            <x14:dxf>
              <fill>
                <patternFill>
                  <fgColor rgb="FFFFFF00"/>
                  <bgColor rgb="FFFFFF00"/>
                </patternFill>
              </fill>
            </x14:dxf>
          </x14:cfRule>
          <x14:cfRule type="containsText" priority="908" operator="containsText" id="{AD6D3C9C-A7E1-490C-B278-29798E89E276}">
            <xm:f>NOT(ISERROR(SEARCH($I$70,X13)))</xm:f>
            <xm:f>$I$70</xm:f>
            <x14:dxf>
              <fill>
                <patternFill>
                  <bgColor theme="0" tint="-0.14996795556505021"/>
                </patternFill>
              </fill>
            </x14:dxf>
          </x14:cfRule>
          <x14:cfRule type="cellIs" priority="909" operator="equal" id="{37308C4C-2385-43A7-8DBC-68410F16CBE7}">
            <xm:f>'\Users\marisol.viveros\Downloads\[MAPA_RIESGOS_UAEOS_2022_V3 -2.xlsx]Tabla probabiidad'!#REF!</xm:f>
            <x14:dxf>
              <fill>
                <patternFill>
                  <fgColor theme="6"/>
                </patternFill>
              </fill>
            </x14:dxf>
          </x14:cfRule>
          <x14:cfRule type="cellIs" priority="910" operator="equal" id="{CFF60E29-3A3F-4516-8B1E-9354B68C5706}">
            <xm:f>'\Users\marisol.viveros\Downloads\[MAPA_RIESGOS_UAEOS_2022_V3 -2.xlsx]Tabla probabiidad'!#REF!</xm:f>
            <x14:dxf>
              <fill>
                <patternFill>
                  <fgColor rgb="FF92D050"/>
                  <bgColor theme="6" tint="0.59996337778862885"/>
                </patternFill>
              </fill>
            </x14:dxf>
          </x14:cfRule>
          <xm:sqref>X13:X16</xm:sqref>
        </x14:conditionalFormatting>
        <x14:conditionalFormatting xmlns:xm="http://schemas.microsoft.com/office/excel/2006/main">
          <x14:cfRule type="containsText" priority="895" operator="containsText" id="{E3ADD28B-AAD5-45A1-BA32-7B80726E1E73}">
            <xm:f>NOT(ISERROR(SEARCH($I$69,X18)))</xm:f>
            <xm:f>$I$69</xm:f>
            <x14:dxf>
              <fill>
                <patternFill>
                  <fgColor rgb="FF92D050"/>
                  <bgColor rgb="FF92D050"/>
                </patternFill>
              </fill>
            </x14:dxf>
          </x14:cfRule>
          <x14:cfRule type="containsText" priority="896" operator="containsText" id="{3666EF81-773A-4C1E-86C1-A0DCFA1B65C4}">
            <xm:f>NOT(ISERROR(SEARCH($I$70,X18)))</xm:f>
            <xm:f>$I$70</xm:f>
            <x14:dxf>
              <fill>
                <patternFill>
                  <bgColor rgb="FF00B050"/>
                </patternFill>
              </fill>
            </x14:dxf>
          </x14:cfRule>
          <x14:cfRule type="containsText" priority="897" operator="containsText" id="{73870673-CF90-4734-ADC6-928A1E149166}">
            <xm:f>NOT(ISERROR(SEARCH($I$73,X18)))</xm:f>
            <xm:f>$I$73</xm:f>
            <x14:dxf>
              <fill>
                <patternFill>
                  <bgColor rgb="FFFF0000"/>
                </patternFill>
              </fill>
            </x14:dxf>
          </x14:cfRule>
          <x14:cfRule type="containsText" priority="898" operator="containsText" id="{D6577175-9AD5-4D6F-B7B8-89A07C8CD481}">
            <xm:f>NOT(ISERROR(SEARCH($I$72,X18)))</xm:f>
            <xm:f>$I$72</xm:f>
            <x14:dxf>
              <fill>
                <patternFill>
                  <fgColor rgb="FFFFC000"/>
                  <bgColor rgb="FFFFC000"/>
                </patternFill>
              </fill>
            </x14:dxf>
          </x14:cfRule>
          <x14:cfRule type="containsText" priority="899" operator="containsText" id="{376B1D88-3E4F-45C9-B44A-6E6C4856F7E6}">
            <xm:f>NOT(ISERROR(SEARCH($I$71,X18)))</xm:f>
            <xm:f>$I$71</xm:f>
            <x14:dxf>
              <fill>
                <patternFill>
                  <fgColor rgb="FFFFFF00"/>
                  <bgColor rgb="FFFFFF00"/>
                </patternFill>
              </fill>
            </x14:dxf>
          </x14:cfRule>
          <x14:cfRule type="containsText" priority="900" operator="containsText" id="{4BD8542A-2420-4931-B1BD-2E31F4419D35}">
            <xm:f>NOT(ISERROR(SEARCH($I$70,X18)))</xm:f>
            <xm:f>$I$70</xm:f>
            <x14:dxf>
              <fill>
                <patternFill>
                  <bgColor theme="0" tint="-0.14996795556505021"/>
                </patternFill>
              </fill>
            </x14:dxf>
          </x14:cfRule>
          <x14:cfRule type="cellIs" priority="901" operator="equal" id="{CA3C860B-7446-4B89-91AA-9D6E205E3ACD}">
            <xm:f>'\Users\marisol.viveros\Downloads\[MAPA_RIESGOS_UAEOS_2022_V3 -2.xlsx]Tabla probabiidad'!#REF!</xm:f>
            <x14:dxf>
              <fill>
                <patternFill>
                  <fgColor theme="6"/>
                </patternFill>
              </fill>
            </x14:dxf>
          </x14:cfRule>
          <x14:cfRule type="cellIs" priority="902" operator="equal" id="{7FD8D862-1066-4737-BAD2-4CF70FB37B60}">
            <xm:f>'\Users\marisol.viveros\Downloads\[MAPA_RIESGOS_UAEOS_2022_V3 -2.xlsx]Tabla probabiidad'!#REF!</xm:f>
            <x14:dxf>
              <fill>
                <patternFill>
                  <fgColor rgb="FF92D050"/>
                  <bgColor theme="6" tint="0.59996337778862885"/>
                </patternFill>
              </fill>
            </x14:dxf>
          </x14:cfRule>
          <xm:sqref>X18</xm:sqref>
        </x14:conditionalFormatting>
        <x14:conditionalFormatting xmlns:xm="http://schemas.microsoft.com/office/excel/2006/main">
          <x14:cfRule type="containsText" priority="887" operator="containsText" id="{C652CB8B-1076-4578-8719-2D4452A2FA4D}">
            <xm:f>NOT(ISERROR(SEARCH($I$69,X17)))</xm:f>
            <xm:f>$I$69</xm:f>
            <x14:dxf>
              <fill>
                <patternFill>
                  <fgColor rgb="FF92D050"/>
                  <bgColor rgb="FF92D050"/>
                </patternFill>
              </fill>
            </x14:dxf>
          </x14:cfRule>
          <x14:cfRule type="containsText" priority="888" operator="containsText" id="{EA7C9B06-D337-4D3A-B35B-F48A43DD8B26}">
            <xm:f>NOT(ISERROR(SEARCH($I$70,X17)))</xm:f>
            <xm:f>$I$70</xm:f>
            <x14:dxf>
              <fill>
                <patternFill>
                  <bgColor rgb="FF00B050"/>
                </patternFill>
              </fill>
            </x14:dxf>
          </x14:cfRule>
          <x14:cfRule type="containsText" priority="889" operator="containsText" id="{77377B7A-3784-4AAA-9E80-2CF0D182A65D}">
            <xm:f>NOT(ISERROR(SEARCH($I$73,X17)))</xm:f>
            <xm:f>$I$73</xm:f>
            <x14:dxf>
              <fill>
                <patternFill>
                  <bgColor rgb="FFFF0000"/>
                </patternFill>
              </fill>
            </x14:dxf>
          </x14:cfRule>
          <x14:cfRule type="containsText" priority="890" operator="containsText" id="{2E6A1A44-BD52-4F34-A0A0-07E2DEEE77DC}">
            <xm:f>NOT(ISERROR(SEARCH($I$72,X17)))</xm:f>
            <xm:f>$I$72</xm:f>
            <x14:dxf>
              <fill>
                <patternFill>
                  <fgColor rgb="FFFFC000"/>
                  <bgColor rgb="FFFFC000"/>
                </patternFill>
              </fill>
            </x14:dxf>
          </x14:cfRule>
          <x14:cfRule type="containsText" priority="891" operator="containsText" id="{968666FC-8C91-4224-95FD-7A1A6021C515}">
            <xm:f>NOT(ISERROR(SEARCH($I$71,X17)))</xm:f>
            <xm:f>$I$71</xm:f>
            <x14:dxf>
              <fill>
                <patternFill>
                  <fgColor rgb="FFFFFF00"/>
                  <bgColor rgb="FFFFFF00"/>
                </patternFill>
              </fill>
            </x14:dxf>
          </x14:cfRule>
          <x14:cfRule type="containsText" priority="892" operator="containsText" id="{B221BE9F-DCC3-4FF8-B1A0-B6FE78190FC5}">
            <xm:f>NOT(ISERROR(SEARCH($I$70,X17)))</xm:f>
            <xm:f>$I$70</xm:f>
            <x14:dxf>
              <fill>
                <patternFill>
                  <bgColor theme="0" tint="-0.14996795556505021"/>
                </patternFill>
              </fill>
            </x14:dxf>
          </x14:cfRule>
          <x14:cfRule type="cellIs" priority="893" operator="equal" id="{73424CAB-905F-4007-B68E-B4571A02EBDA}">
            <xm:f>'\Users\marisol.viveros\Downloads\[MAPA_RIESGOS_UAEOS_2022_V3 -2.xlsx]Tabla probabiidad'!#REF!</xm:f>
            <x14:dxf>
              <fill>
                <patternFill>
                  <fgColor theme="6"/>
                </patternFill>
              </fill>
            </x14:dxf>
          </x14:cfRule>
          <x14:cfRule type="cellIs" priority="894" operator="equal" id="{C4C14B7B-5E7C-4C8F-B4B6-6DDE10941DE5}">
            <xm:f>'\Users\marisol.viveros\Downloads\[MAPA_RIESGOS_UAEOS_2022_V3 -2.xlsx]Tabla probabiidad'!#REF!</xm:f>
            <x14:dxf>
              <fill>
                <patternFill>
                  <fgColor rgb="FF92D050"/>
                  <bgColor theme="6" tint="0.59996337778862885"/>
                </patternFill>
              </fill>
            </x14:dxf>
          </x14:cfRule>
          <xm:sqref>X17</xm:sqref>
        </x14:conditionalFormatting>
        <x14:conditionalFormatting xmlns:xm="http://schemas.microsoft.com/office/excel/2006/main">
          <x14:cfRule type="containsText" priority="879" operator="containsText" id="{217F85A7-993B-4EB1-BE97-8727E387F0DA}">
            <xm:f>NOT(ISERROR(SEARCH($I$69,X19)))</xm:f>
            <xm:f>$I$69</xm:f>
            <x14:dxf>
              <fill>
                <patternFill>
                  <fgColor rgb="FF92D050"/>
                  <bgColor rgb="FF92D050"/>
                </patternFill>
              </fill>
            </x14:dxf>
          </x14:cfRule>
          <x14:cfRule type="containsText" priority="880" operator="containsText" id="{04776F6A-7F69-468A-AFA1-14E6E38B73F9}">
            <xm:f>NOT(ISERROR(SEARCH($I$70,X19)))</xm:f>
            <xm:f>$I$70</xm:f>
            <x14:dxf>
              <fill>
                <patternFill>
                  <bgColor rgb="FF00B050"/>
                </patternFill>
              </fill>
            </x14:dxf>
          </x14:cfRule>
          <x14:cfRule type="containsText" priority="881" operator="containsText" id="{B836782D-AD71-4F6E-9A68-D28D2D8C48F3}">
            <xm:f>NOT(ISERROR(SEARCH($I$73,X19)))</xm:f>
            <xm:f>$I$73</xm:f>
            <x14:dxf>
              <fill>
                <patternFill>
                  <bgColor rgb="FFFF0000"/>
                </patternFill>
              </fill>
            </x14:dxf>
          </x14:cfRule>
          <x14:cfRule type="containsText" priority="882" operator="containsText" id="{96714CE8-609B-4516-9A65-B092F5B9D531}">
            <xm:f>NOT(ISERROR(SEARCH($I$72,X19)))</xm:f>
            <xm:f>$I$72</xm:f>
            <x14:dxf>
              <fill>
                <patternFill>
                  <fgColor rgb="FFFFC000"/>
                  <bgColor rgb="FFFFC000"/>
                </patternFill>
              </fill>
            </x14:dxf>
          </x14:cfRule>
          <x14:cfRule type="containsText" priority="883" operator="containsText" id="{D7FF8E85-6383-42C0-95F7-2A0F6B002CF6}">
            <xm:f>NOT(ISERROR(SEARCH($I$71,X19)))</xm:f>
            <xm:f>$I$71</xm:f>
            <x14:dxf>
              <fill>
                <patternFill>
                  <fgColor rgb="FFFFFF00"/>
                  <bgColor rgb="FFFFFF00"/>
                </patternFill>
              </fill>
            </x14:dxf>
          </x14:cfRule>
          <x14:cfRule type="containsText" priority="884" operator="containsText" id="{DA0B76EB-4A7B-4A26-9531-F7F1AC0AE3DB}">
            <xm:f>NOT(ISERROR(SEARCH($I$70,X19)))</xm:f>
            <xm:f>$I$70</xm:f>
            <x14:dxf>
              <fill>
                <patternFill>
                  <bgColor theme="0" tint="-0.14996795556505021"/>
                </patternFill>
              </fill>
            </x14:dxf>
          </x14:cfRule>
          <x14:cfRule type="cellIs" priority="885" operator="equal" id="{38D361BE-45FD-45FE-8698-2BD5793A67F7}">
            <xm:f>'\Users\marisol.viveros\Downloads\[MAPA_RIESGOS_UAEOS_2022_V3 -2.xlsx]Tabla probabiidad'!#REF!</xm:f>
            <x14:dxf>
              <fill>
                <patternFill>
                  <fgColor theme="6"/>
                </patternFill>
              </fill>
            </x14:dxf>
          </x14:cfRule>
          <x14:cfRule type="cellIs" priority="886" operator="equal" id="{0B1D9800-2586-43D9-B149-61B491C6CA5A}">
            <xm:f>'\Users\marisol.viveros\Downloads\[MAPA_RIESGOS_UAEOS_2022_V3 -2.xlsx]Tabla probabiidad'!#REF!</xm:f>
            <x14:dxf>
              <fill>
                <patternFill>
                  <fgColor rgb="FF92D050"/>
                  <bgColor theme="6" tint="0.59996337778862885"/>
                </patternFill>
              </fill>
            </x14:dxf>
          </x14:cfRule>
          <xm:sqref>X19</xm:sqref>
        </x14:conditionalFormatting>
        <x14:conditionalFormatting xmlns:xm="http://schemas.microsoft.com/office/excel/2006/main">
          <x14:cfRule type="containsText" priority="871" operator="containsText" id="{DF7A6FF1-72EB-4334-BFA6-6435049691A3}">
            <xm:f>NOT(ISERROR(SEARCH($I$69,X20)))</xm:f>
            <xm:f>$I$69</xm:f>
            <x14:dxf>
              <fill>
                <patternFill>
                  <fgColor rgb="FF92D050"/>
                  <bgColor rgb="FF92D050"/>
                </patternFill>
              </fill>
            </x14:dxf>
          </x14:cfRule>
          <x14:cfRule type="containsText" priority="872" operator="containsText" id="{44055242-A5BF-47E4-A42E-B42D8229118A}">
            <xm:f>NOT(ISERROR(SEARCH($I$70,X20)))</xm:f>
            <xm:f>$I$70</xm:f>
            <x14:dxf>
              <fill>
                <patternFill>
                  <bgColor rgb="FF00B050"/>
                </patternFill>
              </fill>
            </x14:dxf>
          </x14:cfRule>
          <x14:cfRule type="containsText" priority="873" operator="containsText" id="{1B134C80-2EFB-46B5-ADBF-8A59BA84F9EA}">
            <xm:f>NOT(ISERROR(SEARCH($I$73,X20)))</xm:f>
            <xm:f>$I$73</xm:f>
            <x14:dxf>
              <fill>
                <patternFill>
                  <bgColor rgb="FFFF0000"/>
                </patternFill>
              </fill>
            </x14:dxf>
          </x14:cfRule>
          <x14:cfRule type="containsText" priority="874" operator="containsText" id="{80CE1CB4-25CD-49B2-84A5-C436FFDF9809}">
            <xm:f>NOT(ISERROR(SEARCH($I$72,X20)))</xm:f>
            <xm:f>$I$72</xm:f>
            <x14:dxf>
              <fill>
                <patternFill>
                  <fgColor rgb="FFFFC000"/>
                  <bgColor rgb="FFFFC000"/>
                </patternFill>
              </fill>
            </x14:dxf>
          </x14:cfRule>
          <x14:cfRule type="containsText" priority="875" operator="containsText" id="{E85C9F13-4CBD-4670-8B58-DA50BAE0A6E0}">
            <xm:f>NOT(ISERROR(SEARCH($I$71,X20)))</xm:f>
            <xm:f>$I$71</xm:f>
            <x14:dxf>
              <fill>
                <patternFill>
                  <fgColor rgb="FFFFFF00"/>
                  <bgColor rgb="FFFFFF00"/>
                </patternFill>
              </fill>
            </x14:dxf>
          </x14:cfRule>
          <x14:cfRule type="containsText" priority="876" operator="containsText" id="{00EB6BEA-8FB6-4E26-9F80-8EEED6B9D180}">
            <xm:f>NOT(ISERROR(SEARCH($I$70,X20)))</xm:f>
            <xm:f>$I$70</xm:f>
            <x14:dxf>
              <fill>
                <patternFill>
                  <bgColor theme="0" tint="-0.14996795556505021"/>
                </patternFill>
              </fill>
            </x14:dxf>
          </x14:cfRule>
          <x14:cfRule type="cellIs" priority="877" operator="equal" id="{479B7481-79A2-4D5F-A8A5-233A3D128705}">
            <xm:f>'\Users\marisol.viveros\Downloads\[MAPA_RIESGOS_UAEOS_2022_V3 -2.xlsx]Tabla probabiidad'!#REF!</xm:f>
            <x14:dxf>
              <fill>
                <patternFill>
                  <fgColor theme="6"/>
                </patternFill>
              </fill>
            </x14:dxf>
          </x14:cfRule>
          <x14:cfRule type="cellIs" priority="878" operator="equal" id="{660711E3-D2D0-40DA-922E-8D4228A6ED95}">
            <xm:f>'\Users\marisol.viveros\Downloads\[MAPA_RIESGOS_UAEOS_2022_V3 -2.xlsx]Tabla probabiidad'!#REF!</xm:f>
            <x14:dxf>
              <fill>
                <patternFill>
                  <fgColor rgb="FF92D050"/>
                  <bgColor theme="6" tint="0.59996337778862885"/>
                </patternFill>
              </fill>
            </x14:dxf>
          </x14:cfRule>
          <xm:sqref>X20</xm:sqref>
        </x14:conditionalFormatting>
        <x14:conditionalFormatting xmlns:xm="http://schemas.microsoft.com/office/excel/2006/main">
          <x14:cfRule type="containsText" priority="863" operator="containsText" id="{127630A6-D67E-4066-94C0-4915F933336F}">
            <xm:f>NOT(ISERROR(SEARCH($I$69,X21)))</xm:f>
            <xm:f>$I$69</xm:f>
            <x14:dxf>
              <fill>
                <patternFill>
                  <fgColor rgb="FF92D050"/>
                  <bgColor rgb="FF92D050"/>
                </patternFill>
              </fill>
            </x14:dxf>
          </x14:cfRule>
          <x14:cfRule type="containsText" priority="864" operator="containsText" id="{ECB2E689-742E-4F2D-B160-1FD7C518D7A2}">
            <xm:f>NOT(ISERROR(SEARCH($I$70,X21)))</xm:f>
            <xm:f>$I$70</xm:f>
            <x14:dxf>
              <fill>
                <patternFill>
                  <bgColor rgb="FF00B050"/>
                </patternFill>
              </fill>
            </x14:dxf>
          </x14:cfRule>
          <x14:cfRule type="containsText" priority="865" operator="containsText" id="{E45820E2-6575-481D-8EA3-E2CC5202308B}">
            <xm:f>NOT(ISERROR(SEARCH($I$73,X21)))</xm:f>
            <xm:f>$I$73</xm:f>
            <x14:dxf>
              <fill>
                <patternFill>
                  <bgColor rgb="FFFF0000"/>
                </patternFill>
              </fill>
            </x14:dxf>
          </x14:cfRule>
          <x14:cfRule type="containsText" priority="866" operator="containsText" id="{F451FCB7-162B-4799-8352-6759A2A5C714}">
            <xm:f>NOT(ISERROR(SEARCH($I$72,X21)))</xm:f>
            <xm:f>$I$72</xm:f>
            <x14:dxf>
              <fill>
                <patternFill>
                  <fgColor rgb="FFFFC000"/>
                  <bgColor rgb="FFFFC000"/>
                </patternFill>
              </fill>
            </x14:dxf>
          </x14:cfRule>
          <x14:cfRule type="containsText" priority="867" operator="containsText" id="{09C5EF5A-87C7-448F-B580-577F08D6CEFA}">
            <xm:f>NOT(ISERROR(SEARCH($I$71,X21)))</xm:f>
            <xm:f>$I$71</xm:f>
            <x14:dxf>
              <fill>
                <patternFill>
                  <fgColor rgb="FFFFFF00"/>
                  <bgColor rgb="FFFFFF00"/>
                </patternFill>
              </fill>
            </x14:dxf>
          </x14:cfRule>
          <x14:cfRule type="containsText" priority="868" operator="containsText" id="{1DB8C394-4524-4915-BA59-D1D35A187619}">
            <xm:f>NOT(ISERROR(SEARCH($I$70,X21)))</xm:f>
            <xm:f>$I$70</xm:f>
            <x14:dxf>
              <fill>
                <patternFill>
                  <bgColor theme="0" tint="-0.14996795556505021"/>
                </patternFill>
              </fill>
            </x14:dxf>
          </x14:cfRule>
          <x14:cfRule type="cellIs" priority="869" operator="equal" id="{DDA158F6-199D-4CDC-8037-C7C73A6B0700}">
            <xm:f>'\Users\marisol.viveros\Downloads\[MAPA_RIESGOS_UAEOS_2022_V3 -2.xlsx]Tabla probabiidad'!#REF!</xm:f>
            <x14:dxf>
              <fill>
                <patternFill>
                  <fgColor theme="6"/>
                </patternFill>
              </fill>
            </x14:dxf>
          </x14:cfRule>
          <x14:cfRule type="cellIs" priority="870" operator="equal" id="{E1AB76C9-C601-4243-B083-E1F8BA3200D9}">
            <xm:f>'\Users\marisol.viveros\Downloads\[MAPA_RIESGOS_UAEOS_2022_V3 -2.xlsx]Tabla probabiidad'!#REF!</xm:f>
            <x14:dxf>
              <fill>
                <patternFill>
                  <fgColor rgb="FF92D050"/>
                  <bgColor theme="6" tint="0.59996337778862885"/>
                </patternFill>
              </fill>
            </x14:dxf>
          </x14:cfRule>
          <xm:sqref>X21</xm:sqref>
        </x14:conditionalFormatting>
        <x14:conditionalFormatting xmlns:xm="http://schemas.microsoft.com/office/excel/2006/main">
          <x14:cfRule type="containsText" priority="855" operator="containsText" id="{B8D4D644-C7B1-4CCC-B9C7-2F00F73BE5E5}">
            <xm:f>NOT(ISERROR(SEARCH($I$69,X22)))</xm:f>
            <xm:f>$I$69</xm:f>
            <x14:dxf>
              <fill>
                <patternFill>
                  <fgColor rgb="FF92D050"/>
                  <bgColor rgb="FF92D050"/>
                </patternFill>
              </fill>
            </x14:dxf>
          </x14:cfRule>
          <x14:cfRule type="containsText" priority="856" operator="containsText" id="{5BE002EF-1FAA-47E5-80CA-FFCFA5CC5F54}">
            <xm:f>NOT(ISERROR(SEARCH($I$70,X22)))</xm:f>
            <xm:f>$I$70</xm:f>
            <x14:dxf>
              <fill>
                <patternFill>
                  <bgColor rgb="FF00B050"/>
                </patternFill>
              </fill>
            </x14:dxf>
          </x14:cfRule>
          <x14:cfRule type="containsText" priority="857" operator="containsText" id="{110B3CE8-9755-41B1-A7F4-B441F961BAD2}">
            <xm:f>NOT(ISERROR(SEARCH($I$73,X22)))</xm:f>
            <xm:f>$I$73</xm:f>
            <x14:dxf>
              <fill>
                <patternFill>
                  <bgColor rgb="FFFF0000"/>
                </patternFill>
              </fill>
            </x14:dxf>
          </x14:cfRule>
          <x14:cfRule type="containsText" priority="858" operator="containsText" id="{9E1F3F9A-18D9-4DD3-9A36-2FFBB1286791}">
            <xm:f>NOT(ISERROR(SEARCH($I$72,X22)))</xm:f>
            <xm:f>$I$72</xm:f>
            <x14:dxf>
              <fill>
                <patternFill>
                  <fgColor rgb="FFFFC000"/>
                  <bgColor rgb="FFFFC000"/>
                </patternFill>
              </fill>
            </x14:dxf>
          </x14:cfRule>
          <x14:cfRule type="containsText" priority="859" operator="containsText" id="{6D28A168-3DAA-4788-BA4A-F5EB99C32FCD}">
            <xm:f>NOT(ISERROR(SEARCH($I$71,X22)))</xm:f>
            <xm:f>$I$71</xm:f>
            <x14:dxf>
              <fill>
                <patternFill>
                  <fgColor rgb="FFFFFF00"/>
                  <bgColor rgb="FFFFFF00"/>
                </patternFill>
              </fill>
            </x14:dxf>
          </x14:cfRule>
          <x14:cfRule type="containsText" priority="860" operator="containsText" id="{06C347E0-3B07-45CA-A1A5-AD59716F423B}">
            <xm:f>NOT(ISERROR(SEARCH($I$70,X22)))</xm:f>
            <xm:f>$I$70</xm:f>
            <x14:dxf>
              <fill>
                <patternFill>
                  <bgColor theme="0" tint="-0.14996795556505021"/>
                </patternFill>
              </fill>
            </x14:dxf>
          </x14:cfRule>
          <x14:cfRule type="cellIs" priority="861" operator="equal" id="{A70340F9-7EF4-414D-99EC-60FFE0DA8A4C}">
            <xm:f>'\Users\marisol.viveros\Downloads\[MAPA_RIESGOS_UAEOS_2022_V3 -2.xlsx]Tabla probabiidad'!#REF!</xm:f>
            <x14:dxf>
              <fill>
                <patternFill>
                  <fgColor theme="6"/>
                </patternFill>
              </fill>
            </x14:dxf>
          </x14:cfRule>
          <x14:cfRule type="cellIs" priority="862" operator="equal" id="{425972DE-2559-486B-B5AA-1A88325DD31D}">
            <xm:f>'\Users\marisol.viveros\Downloads\[MAPA_RIESGOS_UAEOS_2022_V3 -2.xlsx]Tabla probabiidad'!#REF!</xm:f>
            <x14:dxf>
              <fill>
                <patternFill>
                  <fgColor rgb="FF92D050"/>
                  <bgColor theme="6" tint="0.59996337778862885"/>
                </patternFill>
              </fill>
            </x14:dxf>
          </x14:cfRule>
          <xm:sqref>X22</xm:sqref>
        </x14:conditionalFormatting>
        <x14:conditionalFormatting xmlns:xm="http://schemas.microsoft.com/office/excel/2006/main">
          <x14:cfRule type="containsText" priority="847" operator="containsText" id="{4D307169-E3C9-4306-95D1-C48478F1BADA}">
            <xm:f>NOT(ISERROR(SEARCH($I$69,X24)))</xm:f>
            <xm:f>$I$69</xm:f>
            <x14:dxf>
              <fill>
                <patternFill>
                  <fgColor rgb="FF92D050"/>
                  <bgColor rgb="FF92D050"/>
                </patternFill>
              </fill>
            </x14:dxf>
          </x14:cfRule>
          <x14:cfRule type="containsText" priority="848" operator="containsText" id="{E28F8498-A026-4F02-8C3F-37DD379C3185}">
            <xm:f>NOT(ISERROR(SEARCH($I$70,X24)))</xm:f>
            <xm:f>$I$70</xm:f>
            <x14:dxf>
              <fill>
                <patternFill>
                  <bgColor rgb="FF00B050"/>
                </patternFill>
              </fill>
            </x14:dxf>
          </x14:cfRule>
          <x14:cfRule type="containsText" priority="849" operator="containsText" id="{E77F0FE2-2E5F-4B94-8097-5919BDBBD279}">
            <xm:f>NOT(ISERROR(SEARCH($I$73,X24)))</xm:f>
            <xm:f>$I$73</xm:f>
            <x14:dxf>
              <fill>
                <patternFill>
                  <bgColor rgb="FFFF0000"/>
                </patternFill>
              </fill>
            </x14:dxf>
          </x14:cfRule>
          <x14:cfRule type="containsText" priority="850" operator="containsText" id="{2ADD4FFA-E712-4DAA-8BB0-4EF50AA41720}">
            <xm:f>NOT(ISERROR(SEARCH($I$72,X24)))</xm:f>
            <xm:f>$I$72</xm:f>
            <x14:dxf>
              <fill>
                <patternFill>
                  <fgColor rgb="FFFFC000"/>
                  <bgColor rgb="FFFFC000"/>
                </patternFill>
              </fill>
            </x14:dxf>
          </x14:cfRule>
          <x14:cfRule type="containsText" priority="851" operator="containsText" id="{12B4CFAE-AF83-420C-BCA9-1D678B73921E}">
            <xm:f>NOT(ISERROR(SEARCH($I$71,X24)))</xm:f>
            <xm:f>$I$71</xm:f>
            <x14:dxf>
              <fill>
                <patternFill>
                  <fgColor rgb="FFFFFF00"/>
                  <bgColor rgb="FFFFFF00"/>
                </patternFill>
              </fill>
            </x14:dxf>
          </x14:cfRule>
          <x14:cfRule type="containsText" priority="852" operator="containsText" id="{E23A48B5-0709-4A5A-B009-F9255707E4D2}">
            <xm:f>NOT(ISERROR(SEARCH($I$70,X24)))</xm:f>
            <xm:f>$I$70</xm:f>
            <x14:dxf>
              <fill>
                <patternFill>
                  <bgColor theme="0" tint="-0.14996795556505021"/>
                </patternFill>
              </fill>
            </x14:dxf>
          </x14:cfRule>
          <x14:cfRule type="cellIs" priority="853" operator="equal" id="{94BFB5F2-B1F4-437C-A752-9D3BC70C54AE}">
            <xm:f>'\Users\marisol.viveros\Downloads\[MAPA_RIESGOS_UAEOS_2022_V3 -2.xlsx]Tabla probabiidad'!#REF!</xm:f>
            <x14:dxf>
              <fill>
                <patternFill>
                  <fgColor theme="6"/>
                </patternFill>
              </fill>
            </x14:dxf>
          </x14:cfRule>
          <x14:cfRule type="cellIs" priority="854" operator="equal" id="{C13F0255-FF96-447A-AFC4-BA3D1A0C8D51}">
            <xm:f>'\Users\marisol.viveros\Downloads\[MAPA_RIESGOS_UAEOS_2022_V3 -2.xlsx]Tabla probabiidad'!#REF!</xm:f>
            <x14:dxf>
              <fill>
                <patternFill>
                  <fgColor rgb="FF92D050"/>
                  <bgColor theme="6" tint="0.59996337778862885"/>
                </patternFill>
              </fill>
            </x14:dxf>
          </x14:cfRule>
          <xm:sqref>X24</xm:sqref>
        </x14:conditionalFormatting>
        <x14:conditionalFormatting xmlns:xm="http://schemas.microsoft.com/office/excel/2006/main">
          <x14:cfRule type="containsText" priority="839" operator="containsText" id="{8F87E2C2-80C2-4990-B4D6-4C58674A22F1}">
            <xm:f>NOT(ISERROR(SEARCH($I$69,X23)))</xm:f>
            <xm:f>$I$69</xm:f>
            <x14:dxf>
              <fill>
                <patternFill>
                  <fgColor rgb="FF92D050"/>
                  <bgColor rgb="FF92D050"/>
                </patternFill>
              </fill>
            </x14:dxf>
          </x14:cfRule>
          <x14:cfRule type="containsText" priority="840" operator="containsText" id="{D74FBA9B-A11D-4781-AF32-1CE97D445C84}">
            <xm:f>NOT(ISERROR(SEARCH($I$70,X23)))</xm:f>
            <xm:f>$I$70</xm:f>
            <x14:dxf>
              <fill>
                <patternFill>
                  <bgColor rgb="FF00B050"/>
                </patternFill>
              </fill>
            </x14:dxf>
          </x14:cfRule>
          <x14:cfRule type="containsText" priority="841" operator="containsText" id="{BE686A5B-561A-4624-B158-D96E106D2AA5}">
            <xm:f>NOT(ISERROR(SEARCH($I$73,X23)))</xm:f>
            <xm:f>$I$73</xm:f>
            <x14:dxf>
              <fill>
                <patternFill>
                  <bgColor rgb="FFFF0000"/>
                </patternFill>
              </fill>
            </x14:dxf>
          </x14:cfRule>
          <x14:cfRule type="containsText" priority="842" operator="containsText" id="{8ED4DCF8-F621-4565-9E45-07C773D3B47C}">
            <xm:f>NOT(ISERROR(SEARCH($I$72,X23)))</xm:f>
            <xm:f>$I$72</xm:f>
            <x14:dxf>
              <fill>
                <patternFill>
                  <fgColor rgb="FFFFC000"/>
                  <bgColor rgb="FFFFC000"/>
                </patternFill>
              </fill>
            </x14:dxf>
          </x14:cfRule>
          <x14:cfRule type="containsText" priority="843" operator="containsText" id="{91011A04-F3DE-4170-9F27-FD45CFE5D5BD}">
            <xm:f>NOT(ISERROR(SEARCH($I$71,X23)))</xm:f>
            <xm:f>$I$71</xm:f>
            <x14:dxf>
              <fill>
                <patternFill>
                  <fgColor rgb="FFFFFF00"/>
                  <bgColor rgb="FFFFFF00"/>
                </patternFill>
              </fill>
            </x14:dxf>
          </x14:cfRule>
          <x14:cfRule type="containsText" priority="844" operator="containsText" id="{D7428C4F-7E29-4AA2-B786-05F5A57E8A57}">
            <xm:f>NOT(ISERROR(SEARCH($I$70,X23)))</xm:f>
            <xm:f>$I$70</xm:f>
            <x14:dxf>
              <fill>
                <patternFill>
                  <bgColor theme="0" tint="-0.14996795556505021"/>
                </patternFill>
              </fill>
            </x14:dxf>
          </x14:cfRule>
          <x14:cfRule type="cellIs" priority="845" operator="equal" id="{6BE94E7C-7A44-4881-AFD4-12344D210AAD}">
            <xm:f>'\Users\marisol.viveros\Downloads\[MAPA_RIESGOS_UAEOS_2022_V3 -2.xlsx]Tabla probabiidad'!#REF!</xm:f>
            <x14:dxf>
              <fill>
                <patternFill>
                  <fgColor theme="6"/>
                </patternFill>
              </fill>
            </x14:dxf>
          </x14:cfRule>
          <x14:cfRule type="cellIs" priority="846" operator="equal" id="{EE8B4D10-AC9B-43A1-872C-6802F78EA770}">
            <xm:f>'\Users\marisol.viveros\Downloads\[MAPA_RIESGOS_UAEOS_2022_V3 -2.xlsx]Tabla probabiidad'!#REF!</xm:f>
            <x14:dxf>
              <fill>
                <patternFill>
                  <fgColor rgb="FF92D050"/>
                  <bgColor theme="6" tint="0.59996337778862885"/>
                </patternFill>
              </fill>
            </x14:dxf>
          </x14:cfRule>
          <xm:sqref>X23</xm:sqref>
        </x14:conditionalFormatting>
        <x14:conditionalFormatting xmlns:xm="http://schemas.microsoft.com/office/excel/2006/main">
          <x14:cfRule type="containsText" priority="831" operator="containsText" id="{A7707C26-1986-43DA-8CB5-8AE462F1C0FF}">
            <xm:f>NOT(ISERROR(SEARCH($I$69,X25)))</xm:f>
            <xm:f>$I$69</xm:f>
            <x14:dxf>
              <fill>
                <patternFill>
                  <fgColor rgb="FF92D050"/>
                  <bgColor rgb="FF92D050"/>
                </patternFill>
              </fill>
            </x14:dxf>
          </x14:cfRule>
          <x14:cfRule type="containsText" priority="832" operator="containsText" id="{D7983EAE-E2CE-4025-AE17-95BC9AD5522C}">
            <xm:f>NOT(ISERROR(SEARCH($I$70,X25)))</xm:f>
            <xm:f>$I$70</xm:f>
            <x14:dxf>
              <fill>
                <patternFill>
                  <bgColor rgb="FF00B050"/>
                </patternFill>
              </fill>
            </x14:dxf>
          </x14:cfRule>
          <x14:cfRule type="containsText" priority="833" operator="containsText" id="{5369B3F0-0191-485C-B1B1-7C2FC4B226AC}">
            <xm:f>NOT(ISERROR(SEARCH($I$73,X25)))</xm:f>
            <xm:f>$I$73</xm:f>
            <x14:dxf>
              <fill>
                <patternFill>
                  <bgColor rgb="FFFF0000"/>
                </patternFill>
              </fill>
            </x14:dxf>
          </x14:cfRule>
          <x14:cfRule type="containsText" priority="834" operator="containsText" id="{A86104C7-287B-4AF7-985F-8129FAEBCAA1}">
            <xm:f>NOT(ISERROR(SEARCH($I$72,X25)))</xm:f>
            <xm:f>$I$72</xm:f>
            <x14:dxf>
              <fill>
                <patternFill>
                  <fgColor rgb="FFFFC000"/>
                  <bgColor rgb="FFFFC000"/>
                </patternFill>
              </fill>
            </x14:dxf>
          </x14:cfRule>
          <x14:cfRule type="containsText" priority="835" operator="containsText" id="{843B6046-609C-4CF5-8571-B2864EAACFDB}">
            <xm:f>NOT(ISERROR(SEARCH($I$71,X25)))</xm:f>
            <xm:f>$I$71</xm:f>
            <x14:dxf>
              <fill>
                <patternFill>
                  <fgColor rgb="FFFFFF00"/>
                  <bgColor rgb="FFFFFF00"/>
                </patternFill>
              </fill>
            </x14:dxf>
          </x14:cfRule>
          <x14:cfRule type="containsText" priority="836" operator="containsText" id="{8095239E-3297-411D-A7B5-4B305E7AA001}">
            <xm:f>NOT(ISERROR(SEARCH($I$70,X25)))</xm:f>
            <xm:f>$I$70</xm:f>
            <x14:dxf>
              <fill>
                <patternFill>
                  <bgColor theme="0" tint="-0.14996795556505021"/>
                </patternFill>
              </fill>
            </x14:dxf>
          </x14:cfRule>
          <x14:cfRule type="cellIs" priority="837" operator="equal" id="{ECDD7EB4-DC24-48AA-B2CD-8983D07BE21A}">
            <xm:f>'\Users\marisol.viveros\Downloads\[MAPA_RIESGOS_UAEOS_2022_V3 -2.xlsx]Tabla probabiidad'!#REF!</xm:f>
            <x14:dxf>
              <fill>
                <patternFill>
                  <fgColor theme="6"/>
                </patternFill>
              </fill>
            </x14:dxf>
          </x14:cfRule>
          <x14:cfRule type="cellIs" priority="838" operator="equal" id="{9E2211E1-9DE4-496A-A84A-0038DB4BF315}">
            <xm:f>'\Users\marisol.viveros\Downloads\[MAPA_RIESGOS_UAEOS_2022_V3 -2.xlsx]Tabla probabiidad'!#REF!</xm:f>
            <x14:dxf>
              <fill>
                <patternFill>
                  <fgColor rgb="FF92D050"/>
                  <bgColor theme="6" tint="0.59996337778862885"/>
                </patternFill>
              </fill>
            </x14:dxf>
          </x14:cfRule>
          <xm:sqref>X25</xm:sqref>
        </x14:conditionalFormatting>
        <x14:conditionalFormatting xmlns:xm="http://schemas.microsoft.com/office/excel/2006/main">
          <x14:cfRule type="containsText" priority="823" operator="containsText" id="{DF662773-BEB1-4C99-AE43-FDE9ACC55B6C}">
            <xm:f>NOT(ISERROR(SEARCH($I$69,X26)))</xm:f>
            <xm:f>$I$69</xm:f>
            <x14:dxf>
              <fill>
                <patternFill>
                  <fgColor rgb="FF92D050"/>
                  <bgColor rgb="FF92D050"/>
                </patternFill>
              </fill>
            </x14:dxf>
          </x14:cfRule>
          <x14:cfRule type="containsText" priority="824" operator="containsText" id="{0E3687E5-A0FF-4FDA-A2C1-4E0FB4C04F48}">
            <xm:f>NOT(ISERROR(SEARCH($I$70,X26)))</xm:f>
            <xm:f>$I$70</xm:f>
            <x14:dxf>
              <fill>
                <patternFill>
                  <bgColor rgb="FF00B050"/>
                </patternFill>
              </fill>
            </x14:dxf>
          </x14:cfRule>
          <x14:cfRule type="containsText" priority="825" operator="containsText" id="{45F9AE42-472A-4D02-8F6A-1DEE175567E6}">
            <xm:f>NOT(ISERROR(SEARCH($I$73,X26)))</xm:f>
            <xm:f>$I$73</xm:f>
            <x14:dxf>
              <fill>
                <patternFill>
                  <bgColor rgb="FFFF0000"/>
                </patternFill>
              </fill>
            </x14:dxf>
          </x14:cfRule>
          <x14:cfRule type="containsText" priority="826" operator="containsText" id="{4EDB19BF-E001-43A8-95E2-E0ED71BFDAA2}">
            <xm:f>NOT(ISERROR(SEARCH($I$72,X26)))</xm:f>
            <xm:f>$I$72</xm:f>
            <x14:dxf>
              <fill>
                <patternFill>
                  <fgColor rgb="FFFFC000"/>
                  <bgColor rgb="FFFFC000"/>
                </patternFill>
              </fill>
            </x14:dxf>
          </x14:cfRule>
          <x14:cfRule type="containsText" priority="827" operator="containsText" id="{6F00411C-2A97-453D-B56B-272C48C25A92}">
            <xm:f>NOT(ISERROR(SEARCH($I$71,X26)))</xm:f>
            <xm:f>$I$71</xm:f>
            <x14:dxf>
              <fill>
                <patternFill>
                  <fgColor rgb="FFFFFF00"/>
                  <bgColor rgb="FFFFFF00"/>
                </patternFill>
              </fill>
            </x14:dxf>
          </x14:cfRule>
          <x14:cfRule type="containsText" priority="828" operator="containsText" id="{73212F21-20AB-4469-8241-D1EA4E7CFF5D}">
            <xm:f>NOT(ISERROR(SEARCH($I$70,X26)))</xm:f>
            <xm:f>$I$70</xm:f>
            <x14:dxf>
              <fill>
                <patternFill>
                  <bgColor theme="0" tint="-0.14996795556505021"/>
                </patternFill>
              </fill>
            </x14:dxf>
          </x14:cfRule>
          <x14:cfRule type="cellIs" priority="829" operator="equal" id="{0FA01C2A-A1A5-4065-BFD1-5B577027206F}">
            <xm:f>'\Users\marisol.viveros\Downloads\[MAPA_RIESGOS_UAEOS_2022_V3 -2.xlsx]Tabla probabiidad'!#REF!</xm:f>
            <x14:dxf>
              <fill>
                <patternFill>
                  <fgColor theme="6"/>
                </patternFill>
              </fill>
            </x14:dxf>
          </x14:cfRule>
          <x14:cfRule type="cellIs" priority="830" operator="equal" id="{411E9210-1896-48C5-95C7-E7FD0CC96A04}">
            <xm:f>'\Users\marisol.viveros\Downloads\[MAPA_RIESGOS_UAEOS_2022_V3 -2.xlsx]Tabla probabiidad'!#REF!</xm:f>
            <x14:dxf>
              <fill>
                <patternFill>
                  <fgColor rgb="FF92D050"/>
                  <bgColor theme="6" tint="0.59996337778862885"/>
                </patternFill>
              </fill>
            </x14:dxf>
          </x14:cfRule>
          <xm:sqref>X26</xm:sqref>
        </x14:conditionalFormatting>
        <x14:conditionalFormatting xmlns:xm="http://schemas.microsoft.com/office/excel/2006/main">
          <x14:cfRule type="containsText" priority="815" operator="containsText" id="{B2D4F5DE-2D97-4336-A05A-ACF6B51D3ADC}">
            <xm:f>NOT(ISERROR(SEARCH($I$69,X27)))</xm:f>
            <xm:f>$I$69</xm:f>
            <x14:dxf>
              <fill>
                <patternFill>
                  <fgColor rgb="FF92D050"/>
                  <bgColor rgb="FF92D050"/>
                </patternFill>
              </fill>
            </x14:dxf>
          </x14:cfRule>
          <x14:cfRule type="containsText" priority="816" operator="containsText" id="{DAB35226-77EB-4BCC-9EA5-1B8E35129A5F}">
            <xm:f>NOT(ISERROR(SEARCH($I$70,X27)))</xm:f>
            <xm:f>$I$70</xm:f>
            <x14:dxf>
              <fill>
                <patternFill>
                  <bgColor rgb="FF00B050"/>
                </patternFill>
              </fill>
            </x14:dxf>
          </x14:cfRule>
          <x14:cfRule type="containsText" priority="817" operator="containsText" id="{0BDCD88C-B29D-4FFB-83EC-A8FEAC26D293}">
            <xm:f>NOT(ISERROR(SEARCH($I$73,X27)))</xm:f>
            <xm:f>$I$73</xm:f>
            <x14:dxf>
              <fill>
                <patternFill>
                  <bgColor rgb="FFFF0000"/>
                </patternFill>
              </fill>
            </x14:dxf>
          </x14:cfRule>
          <x14:cfRule type="containsText" priority="818" operator="containsText" id="{95A374C8-D010-4603-A430-BA16203FC482}">
            <xm:f>NOT(ISERROR(SEARCH($I$72,X27)))</xm:f>
            <xm:f>$I$72</xm:f>
            <x14:dxf>
              <fill>
                <patternFill>
                  <fgColor rgb="FFFFC000"/>
                  <bgColor rgb="FFFFC000"/>
                </patternFill>
              </fill>
            </x14:dxf>
          </x14:cfRule>
          <x14:cfRule type="containsText" priority="819" operator="containsText" id="{86ED4944-C531-4629-B9EA-25D556744FE8}">
            <xm:f>NOT(ISERROR(SEARCH($I$71,X27)))</xm:f>
            <xm:f>$I$71</xm:f>
            <x14:dxf>
              <fill>
                <patternFill>
                  <fgColor rgb="FFFFFF00"/>
                  <bgColor rgb="FFFFFF00"/>
                </patternFill>
              </fill>
            </x14:dxf>
          </x14:cfRule>
          <x14:cfRule type="containsText" priority="820" operator="containsText" id="{EDF9C7D1-E2E5-4068-8962-0E191455CE23}">
            <xm:f>NOT(ISERROR(SEARCH($I$70,X27)))</xm:f>
            <xm:f>$I$70</xm:f>
            <x14:dxf>
              <fill>
                <patternFill>
                  <bgColor theme="0" tint="-0.14996795556505021"/>
                </patternFill>
              </fill>
            </x14:dxf>
          </x14:cfRule>
          <x14:cfRule type="cellIs" priority="821" operator="equal" id="{8289B980-8A7E-4D24-BD2D-6921E53A8F3C}">
            <xm:f>'\Users\marisol.viveros\Downloads\[MAPA_RIESGOS_UAEOS_2022_V3 -2.xlsx]Tabla probabiidad'!#REF!</xm:f>
            <x14:dxf>
              <fill>
                <patternFill>
                  <fgColor theme="6"/>
                </patternFill>
              </fill>
            </x14:dxf>
          </x14:cfRule>
          <x14:cfRule type="cellIs" priority="822" operator="equal" id="{59768758-2D4D-41CD-B482-FB58D336FFCB}">
            <xm:f>'\Users\marisol.viveros\Downloads\[MAPA_RIESGOS_UAEOS_2022_V3 -2.xlsx]Tabla probabiidad'!#REF!</xm:f>
            <x14:dxf>
              <fill>
                <patternFill>
                  <fgColor rgb="FF92D050"/>
                  <bgColor theme="6" tint="0.59996337778862885"/>
                </patternFill>
              </fill>
            </x14:dxf>
          </x14:cfRule>
          <xm:sqref>X27</xm:sqref>
        </x14:conditionalFormatting>
        <x14:conditionalFormatting xmlns:xm="http://schemas.microsoft.com/office/excel/2006/main">
          <x14:cfRule type="containsText" priority="807" operator="containsText" id="{FCD63FD8-78C7-4468-BDCE-78A195A37998}">
            <xm:f>NOT(ISERROR(SEARCH($I$69,X28)))</xm:f>
            <xm:f>$I$69</xm:f>
            <x14:dxf>
              <fill>
                <patternFill>
                  <fgColor rgb="FF92D050"/>
                  <bgColor rgb="FF92D050"/>
                </patternFill>
              </fill>
            </x14:dxf>
          </x14:cfRule>
          <x14:cfRule type="containsText" priority="808" operator="containsText" id="{8964AB3C-F318-4A10-96A9-43343A2E44E1}">
            <xm:f>NOT(ISERROR(SEARCH($I$70,X28)))</xm:f>
            <xm:f>$I$70</xm:f>
            <x14:dxf>
              <fill>
                <patternFill>
                  <bgColor rgb="FF00B050"/>
                </patternFill>
              </fill>
            </x14:dxf>
          </x14:cfRule>
          <x14:cfRule type="containsText" priority="809" operator="containsText" id="{97D57938-ABAA-49C9-BD94-5489ED3DE8FC}">
            <xm:f>NOT(ISERROR(SEARCH($I$73,X28)))</xm:f>
            <xm:f>$I$73</xm:f>
            <x14:dxf>
              <fill>
                <patternFill>
                  <bgColor rgb="FFFF0000"/>
                </patternFill>
              </fill>
            </x14:dxf>
          </x14:cfRule>
          <x14:cfRule type="containsText" priority="810" operator="containsText" id="{464A18F7-4226-4CE9-943F-39DCAA123F07}">
            <xm:f>NOT(ISERROR(SEARCH($I$72,X28)))</xm:f>
            <xm:f>$I$72</xm:f>
            <x14:dxf>
              <fill>
                <patternFill>
                  <fgColor rgb="FFFFC000"/>
                  <bgColor rgb="FFFFC000"/>
                </patternFill>
              </fill>
            </x14:dxf>
          </x14:cfRule>
          <x14:cfRule type="containsText" priority="811" operator="containsText" id="{B33070AD-7E38-402F-AF5A-DCFB12DD117F}">
            <xm:f>NOT(ISERROR(SEARCH($I$71,X28)))</xm:f>
            <xm:f>$I$71</xm:f>
            <x14:dxf>
              <fill>
                <patternFill>
                  <fgColor rgb="FFFFFF00"/>
                  <bgColor rgb="FFFFFF00"/>
                </patternFill>
              </fill>
            </x14:dxf>
          </x14:cfRule>
          <x14:cfRule type="containsText" priority="812" operator="containsText" id="{9575E02D-61C5-4962-93C1-9F04EDEB04FE}">
            <xm:f>NOT(ISERROR(SEARCH($I$70,X28)))</xm:f>
            <xm:f>$I$70</xm:f>
            <x14:dxf>
              <fill>
                <patternFill>
                  <bgColor theme="0" tint="-0.14996795556505021"/>
                </patternFill>
              </fill>
            </x14:dxf>
          </x14:cfRule>
          <x14:cfRule type="cellIs" priority="813" operator="equal" id="{7525F8DA-F4CF-435A-A3A5-5169F644049C}">
            <xm:f>'\Users\marisol.viveros\Downloads\[MAPA_RIESGOS_UAEOS_2022_V3 -2.xlsx]Tabla probabiidad'!#REF!</xm:f>
            <x14:dxf>
              <fill>
                <patternFill>
                  <fgColor theme="6"/>
                </patternFill>
              </fill>
            </x14:dxf>
          </x14:cfRule>
          <x14:cfRule type="cellIs" priority="814" operator="equal" id="{C05E4D6B-F49D-4A0E-9B67-EF0BE089183B}">
            <xm:f>'\Users\marisol.viveros\Downloads\[MAPA_RIESGOS_UAEOS_2022_V3 -2.xlsx]Tabla probabiidad'!#REF!</xm:f>
            <x14:dxf>
              <fill>
                <patternFill>
                  <fgColor rgb="FF92D050"/>
                  <bgColor theme="6" tint="0.59996337778862885"/>
                </patternFill>
              </fill>
            </x14:dxf>
          </x14:cfRule>
          <xm:sqref>X28</xm:sqref>
        </x14:conditionalFormatting>
        <x14:conditionalFormatting xmlns:xm="http://schemas.microsoft.com/office/excel/2006/main">
          <x14:cfRule type="containsText" priority="799" operator="containsText" id="{C710DA38-E2AC-45B4-A580-B6CFB4295847}">
            <xm:f>NOT(ISERROR(SEARCH($I$69,X32)))</xm:f>
            <xm:f>$I$69</xm:f>
            <x14:dxf>
              <fill>
                <patternFill>
                  <fgColor rgb="FF92D050"/>
                  <bgColor rgb="FF92D050"/>
                </patternFill>
              </fill>
            </x14:dxf>
          </x14:cfRule>
          <x14:cfRule type="containsText" priority="800" operator="containsText" id="{5FBAC915-F048-464F-9E5D-2641810C225C}">
            <xm:f>NOT(ISERROR(SEARCH($I$70,X32)))</xm:f>
            <xm:f>$I$70</xm:f>
            <x14:dxf>
              <fill>
                <patternFill>
                  <bgColor rgb="FF00B050"/>
                </patternFill>
              </fill>
            </x14:dxf>
          </x14:cfRule>
          <x14:cfRule type="containsText" priority="801" operator="containsText" id="{8563F3B5-85CE-40FD-9087-F7DDFEBDF42B}">
            <xm:f>NOT(ISERROR(SEARCH($I$73,X32)))</xm:f>
            <xm:f>$I$73</xm:f>
            <x14:dxf>
              <fill>
                <patternFill>
                  <bgColor rgb="FFFF0000"/>
                </patternFill>
              </fill>
            </x14:dxf>
          </x14:cfRule>
          <x14:cfRule type="containsText" priority="802" operator="containsText" id="{C59A9CBB-2846-4C74-93EF-FD9A04D14952}">
            <xm:f>NOT(ISERROR(SEARCH($I$72,X32)))</xm:f>
            <xm:f>$I$72</xm:f>
            <x14:dxf>
              <fill>
                <patternFill>
                  <fgColor rgb="FFFFC000"/>
                  <bgColor rgb="FFFFC000"/>
                </patternFill>
              </fill>
            </x14:dxf>
          </x14:cfRule>
          <x14:cfRule type="containsText" priority="803" operator="containsText" id="{5A6A774E-1DF9-4557-A2C1-E2206DF64FAA}">
            <xm:f>NOT(ISERROR(SEARCH($I$71,X32)))</xm:f>
            <xm:f>$I$71</xm:f>
            <x14:dxf>
              <fill>
                <patternFill>
                  <fgColor rgb="FFFFFF00"/>
                  <bgColor rgb="FFFFFF00"/>
                </patternFill>
              </fill>
            </x14:dxf>
          </x14:cfRule>
          <x14:cfRule type="containsText" priority="804" operator="containsText" id="{F777B9AC-392D-45EF-BD6E-1203487B9464}">
            <xm:f>NOT(ISERROR(SEARCH($I$70,X32)))</xm:f>
            <xm:f>$I$70</xm:f>
            <x14:dxf>
              <fill>
                <patternFill>
                  <bgColor theme="0" tint="-0.14996795556505021"/>
                </patternFill>
              </fill>
            </x14:dxf>
          </x14:cfRule>
          <x14:cfRule type="cellIs" priority="805" operator="equal" id="{CF130E65-46CE-4A41-A10A-27DCD83FFF44}">
            <xm:f>'\Users\marisol.viveros\Downloads\[MAPA_RIESGOS_UAEOS_2022_V3 -2.xlsx]Tabla probabiidad'!#REF!</xm:f>
            <x14:dxf>
              <fill>
                <patternFill>
                  <fgColor theme="6"/>
                </patternFill>
              </fill>
            </x14:dxf>
          </x14:cfRule>
          <x14:cfRule type="cellIs" priority="806" operator="equal" id="{FCFFF98E-E6A7-4ED2-AC5E-57A4728CDFBC}">
            <xm:f>'\Users\marisol.viveros\Downloads\[MAPA_RIESGOS_UAEOS_2022_V3 -2.xlsx]Tabla probabiidad'!#REF!</xm:f>
            <x14:dxf>
              <fill>
                <patternFill>
                  <fgColor rgb="FF92D050"/>
                  <bgColor theme="6" tint="0.59996337778862885"/>
                </patternFill>
              </fill>
            </x14:dxf>
          </x14:cfRule>
          <xm:sqref>X32:X37</xm:sqref>
        </x14:conditionalFormatting>
        <x14:conditionalFormatting xmlns:xm="http://schemas.microsoft.com/office/excel/2006/main">
          <x14:cfRule type="containsText" priority="791" operator="containsText" id="{67A492A7-8780-49FC-80CA-8D236E065DFD}">
            <xm:f>NOT(ISERROR(SEARCH($I$69,X31)))</xm:f>
            <xm:f>$I$69</xm:f>
            <x14:dxf>
              <fill>
                <patternFill>
                  <fgColor rgb="FF92D050"/>
                  <bgColor rgb="FF92D050"/>
                </patternFill>
              </fill>
            </x14:dxf>
          </x14:cfRule>
          <x14:cfRule type="containsText" priority="792" operator="containsText" id="{C123AAFE-45F2-4FA0-86F5-535D84BADD41}">
            <xm:f>NOT(ISERROR(SEARCH($I$70,X31)))</xm:f>
            <xm:f>$I$70</xm:f>
            <x14:dxf>
              <fill>
                <patternFill>
                  <bgColor rgb="FF00B050"/>
                </patternFill>
              </fill>
            </x14:dxf>
          </x14:cfRule>
          <x14:cfRule type="containsText" priority="793" operator="containsText" id="{0C8DCDBD-9C90-4D9D-B4C5-96AC0CD38A30}">
            <xm:f>NOT(ISERROR(SEARCH($I$73,X31)))</xm:f>
            <xm:f>$I$73</xm:f>
            <x14:dxf>
              <fill>
                <patternFill>
                  <bgColor rgb="FFFF0000"/>
                </patternFill>
              </fill>
            </x14:dxf>
          </x14:cfRule>
          <x14:cfRule type="containsText" priority="794" operator="containsText" id="{892A38A7-6182-45EF-A1E4-686850C82126}">
            <xm:f>NOT(ISERROR(SEARCH($I$72,X31)))</xm:f>
            <xm:f>$I$72</xm:f>
            <x14:dxf>
              <fill>
                <patternFill>
                  <fgColor rgb="FFFFC000"/>
                  <bgColor rgb="FFFFC000"/>
                </patternFill>
              </fill>
            </x14:dxf>
          </x14:cfRule>
          <x14:cfRule type="containsText" priority="795" operator="containsText" id="{F7619200-A090-487E-8E10-1F2D569C9246}">
            <xm:f>NOT(ISERROR(SEARCH($I$71,X31)))</xm:f>
            <xm:f>$I$71</xm:f>
            <x14:dxf>
              <fill>
                <patternFill>
                  <fgColor rgb="FFFFFF00"/>
                  <bgColor rgb="FFFFFF00"/>
                </patternFill>
              </fill>
            </x14:dxf>
          </x14:cfRule>
          <x14:cfRule type="containsText" priority="796" operator="containsText" id="{F89DEDCE-D05D-40D3-BABE-414A5797377D}">
            <xm:f>NOT(ISERROR(SEARCH($I$70,X31)))</xm:f>
            <xm:f>$I$70</xm:f>
            <x14:dxf>
              <fill>
                <patternFill>
                  <bgColor theme="0" tint="-0.14996795556505021"/>
                </patternFill>
              </fill>
            </x14:dxf>
          </x14:cfRule>
          <x14:cfRule type="cellIs" priority="797" operator="equal" id="{2DA329DE-BBCE-4BEB-ABA4-92DB224100BD}">
            <xm:f>'\Users\marisol.viveros\Downloads\[MAPA_RIESGOS_UAEOS_2022_V3 -2.xlsx]Tabla probabiidad'!#REF!</xm:f>
            <x14:dxf>
              <fill>
                <patternFill>
                  <fgColor theme="6"/>
                </patternFill>
              </fill>
            </x14:dxf>
          </x14:cfRule>
          <x14:cfRule type="cellIs" priority="798" operator="equal" id="{9F3960D3-2A68-4A9C-860D-49496FC6DB9A}">
            <xm:f>'\Users\marisol.viveros\Downloads\[MAPA_RIESGOS_UAEOS_2022_V3 -2.xlsx]Tabla probabiidad'!#REF!</xm:f>
            <x14:dxf>
              <fill>
                <patternFill>
                  <fgColor rgb="FF92D050"/>
                  <bgColor theme="6" tint="0.59996337778862885"/>
                </patternFill>
              </fill>
            </x14:dxf>
          </x14:cfRule>
          <xm:sqref>X31</xm:sqref>
        </x14:conditionalFormatting>
        <x14:conditionalFormatting xmlns:xm="http://schemas.microsoft.com/office/excel/2006/main">
          <x14:cfRule type="containsText" priority="783" operator="containsText" id="{D5A2C3FE-127A-4669-9F76-AAD2590D4A9E}">
            <xm:f>NOT(ISERROR(SEARCH($I$69,X30)))</xm:f>
            <xm:f>$I$69</xm:f>
            <x14:dxf>
              <fill>
                <patternFill>
                  <fgColor rgb="FF92D050"/>
                  <bgColor rgb="FF92D050"/>
                </patternFill>
              </fill>
            </x14:dxf>
          </x14:cfRule>
          <x14:cfRule type="containsText" priority="784" operator="containsText" id="{2114828A-ECEB-4247-96B8-19C5E38D969A}">
            <xm:f>NOT(ISERROR(SEARCH($I$70,X30)))</xm:f>
            <xm:f>$I$70</xm:f>
            <x14:dxf>
              <fill>
                <patternFill>
                  <bgColor rgb="FF00B050"/>
                </patternFill>
              </fill>
            </x14:dxf>
          </x14:cfRule>
          <x14:cfRule type="containsText" priority="785" operator="containsText" id="{605F19E0-13A4-4BE2-98B8-F743F167A00B}">
            <xm:f>NOT(ISERROR(SEARCH($I$73,X30)))</xm:f>
            <xm:f>$I$73</xm:f>
            <x14:dxf>
              <fill>
                <patternFill>
                  <bgColor rgb="FFFF0000"/>
                </patternFill>
              </fill>
            </x14:dxf>
          </x14:cfRule>
          <x14:cfRule type="containsText" priority="786" operator="containsText" id="{0EF6F963-506D-47CC-B421-8D9C66A2EF02}">
            <xm:f>NOT(ISERROR(SEARCH($I$72,X30)))</xm:f>
            <xm:f>$I$72</xm:f>
            <x14:dxf>
              <fill>
                <patternFill>
                  <fgColor rgb="FFFFC000"/>
                  <bgColor rgb="FFFFC000"/>
                </patternFill>
              </fill>
            </x14:dxf>
          </x14:cfRule>
          <x14:cfRule type="containsText" priority="787" operator="containsText" id="{628298A4-5E19-4979-9BE4-37B58348B017}">
            <xm:f>NOT(ISERROR(SEARCH($I$71,X30)))</xm:f>
            <xm:f>$I$71</xm:f>
            <x14:dxf>
              <fill>
                <patternFill>
                  <fgColor rgb="FFFFFF00"/>
                  <bgColor rgb="FFFFFF00"/>
                </patternFill>
              </fill>
            </x14:dxf>
          </x14:cfRule>
          <x14:cfRule type="containsText" priority="788" operator="containsText" id="{D6EB3850-F4F6-42D5-BC26-51F46D74FF75}">
            <xm:f>NOT(ISERROR(SEARCH($I$70,X30)))</xm:f>
            <xm:f>$I$70</xm:f>
            <x14:dxf>
              <fill>
                <patternFill>
                  <bgColor theme="0" tint="-0.14996795556505021"/>
                </patternFill>
              </fill>
            </x14:dxf>
          </x14:cfRule>
          <x14:cfRule type="cellIs" priority="789" operator="equal" id="{A9C0104F-491F-4B65-9B39-EB35AC8733AD}">
            <xm:f>'\Users\marisol.viveros\Downloads\[MAPA_RIESGOS_UAEOS_2022_V3 -2.xlsx]Tabla probabiidad'!#REF!</xm:f>
            <x14:dxf>
              <fill>
                <patternFill>
                  <fgColor theme="6"/>
                </patternFill>
              </fill>
            </x14:dxf>
          </x14:cfRule>
          <x14:cfRule type="cellIs" priority="790" operator="equal" id="{07D13B5A-97ED-49D7-9A33-74B1FD7E926D}">
            <xm:f>'\Users\marisol.viveros\Downloads\[MAPA_RIESGOS_UAEOS_2022_V3 -2.xlsx]Tabla probabiidad'!#REF!</xm:f>
            <x14:dxf>
              <fill>
                <patternFill>
                  <fgColor rgb="FF92D050"/>
                  <bgColor theme="6" tint="0.59996337778862885"/>
                </patternFill>
              </fill>
            </x14:dxf>
          </x14:cfRule>
          <xm:sqref>X30</xm:sqref>
        </x14:conditionalFormatting>
        <x14:conditionalFormatting xmlns:xm="http://schemas.microsoft.com/office/excel/2006/main">
          <x14:cfRule type="containsText" priority="778" operator="containsText" id="{D11829ED-C353-4EA7-9B72-9EEB3B60F28D}">
            <xm:f>NOT(ISERROR(SEARCH($K$73,Z12)))</xm:f>
            <xm:f>$K$73</xm:f>
            <x14:dxf>
              <fill>
                <patternFill>
                  <bgColor rgb="FFFF0000"/>
                </patternFill>
              </fill>
            </x14:dxf>
          </x14:cfRule>
          <x14:cfRule type="containsText" priority="779" operator="containsText" id="{F9E968A7-4FBA-4CB8-8B1D-49FA19E06DC0}">
            <xm:f>NOT(ISERROR(SEARCH($K$72,Z12)))</xm:f>
            <xm:f>$K$72</xm:f>
            <x14:dxf>
              <fill>
                <patternFill>
                  <bgColor rgb="FFFFC000"/>
                </patternFill>
              </fill>
            </x14:dxf>
          </x14:cfRule>
          <x14:cfRule type="containsText" priority="780" operator="containsText" id="{9ABD50ED-353F-4FA7-B65B-94F9ED122585}">
            <xm:f>NOT(ISERROR(SEARCH($K$71,Z12)))</xm:f>
            <xm:f>$K$71</xm:f>
            <x14:dxf>
              <fill>
                <patternFill>
                  <bgColor rgb="FFFFFF00"/>
                </patternFill>
              </fill>
            </x14:dxf>
          </x14:cfRule>
          <x14:cfRule type="containsText" priority="781" operator="containsText" id="{E2DA5C67-207F-4AE6-A662-678FF0647F8D}">
            <xm:f>NOT(ISERROR(SEARCH($K$70,Z12)))</xm:f>
            <xm:f>$K$70</xm:f>
            <x14:dxf>
              <fill>
                <patternFill>
                  <bgColor rgb="FF00B050"/>
                </patternFill>
              </fill>
            </x14:dxf>
          </x14:cfRule>
          <x14:cfRule type="containsText" priority="782" operator="containsText" id="{088C7BBA-9C91-4496-A78F-DB510B461F9D}">
            <xm:f>NOT(ISERROR(SEARCH($K$69,Z12)))</xm:f>
            <xm:f>$K$69</xm:f>
            <x14:dxf>
              <fill>
                <patternFill>
                  <bgColor rgb="FF92D050"/>
                </patternFill>
              </fill>
            </x14:dxf>
          </x14:cfRule>
          <xm:sqref>Z12:Z13</xm:sqref>
        </x14:conditionalFormatting>
        <x14:conditionalFormatting xmlns:xm="http://schemas.microsoft.com/office/excel/2006/main">
          <x14:cfRule type="containsText" priority="773" operator="containsText" id="{70AEBE03-1462-4682-9CAB-7B4AEA841E3F}">
            <xm:f>NOT(ISERROR(SEARCH($K$73,Z14)))</xm:f>
            <xm:f>$K$73</xm:f>
            <x14:dxf>
              <fill>
                <patternFill>
                  <bgColor rgb="FFFF0000"/>
                </patternFill>
              </fill>
            </x14:dxf>
          </x14:cfRule>
          <x14:cfRule type="containsText" priority="774" operator="containsText" id="{92E15048-3772-4F5A-AAD0-27D397C428C2}">
            <xm:f>NOT(ISERROR(SEARCH($K$72,Z14)))</xm:f>
            <xm:f>$K$72</xm:f>
            <x14:dxf>
              <fill>
                <patternFill>
                  <bgColor rgb="FFFFC000"/>
                </patternFill>
              </fill>
            </x14:dxf>
          </x14:cfRule>
          <x14:cfRule type="containsText" priority="775" operator="containsText" id="{AE55756B-A390-4D13-980A-6F9E44D2D74E}">
            <xm:f>NOT(ISERROR(SEARCH($K$71,Z14)))</xm:f>
            <xm:f>$K$71</xm:f>
            <x14:dxf>
              <fill>
                <patternFill>
                  <bgColor rgb="FFFFFF00"/>
                </patternFill>
              </fill>
            </x14:dxf>
          </x14:cfRule>
          <x14:cfRule type="containsText" priority="776" operator="containsText" id="{09B4F8C0-F2D6-4DE9-8556-DD4176DDA835}">
            <xm:f>NOT(ISERROR(SEARCH($K$70,Z14)))</xm:f>
            <xm:f>$K$70</xm:f>
            <x14:dxf>
              <fill>
                <patternFill>
                  <bgColor rgb="FF00B050"/>
                </patternFill>
              </fill>
            </x14:dxf>
          </x14:cfRule>
          <x14:cfRule type="containsText" priority="777" operator="containsText" id="{ED0BE00F-2184-4DFE-A270-324FB6F166D1}">
            <xm:f>NOT(ISERROR(SEARCH($K$69,Z14)))</xm:f>
            <xm:f>$K$69</xm:f>
            <x14:dxf>
              <fill>
                <patternFill>
                  <bgColor rgb="FF92D050"/>
                </patternFill>
              </fill>
            </x14:dxf>
          </x14:cfRule>
          <xm:sqref>Z14</xm:sqref>
        </x14:conditionalFormatting>
        <x14:conditionalFormatting xmlns:xm="http://schemas.microsoft.com/office/excel/2006/main">
          <x14:cfRule type="containsText" priority="768" operator="containsText" id="{8E04B362-A0B1-45D4-94F2-478B5893F415}">
            <xm:f>NOT(ISERROR(SEARCH($K$73,K15)))</xm:f>
            <xm:f>$K$73</xm:f>
            <x14:dxf>
              <fill>
                <patternFill>
                  <bgColor rgb="FFFF0000"/>
                </patternFill>
              </fill>
            </x14:dxf>
          </x14:cfRule>
          <x14:cfRule type="containsText" priority="769" operator="containsText" id="{099D81D9-F7CD-4FE5-86FE-3D9118197E65}">
            <xm:f>NOT(ISERROR(SEARCH($K$72,K15)))</xm:f>
            <xm:f>$K$72</xm:f>
            <x14:dxf>
              <fill>
                <patternFill>
                  <bgColor rgb="FFFFC000"/>
                </patternFill>
              </fill>
            </x14:dxf>
          </x14:cfRule>
          <x14:cfRule type="containsText" priority="770" operator="containsText" id="{A592ED2B-7950-4DF5-9EAB-DF9B576DA0C9}">
            <xm:f>NOT(ISERROR(SEARCH($K$71,K15)))</xm:f>
            <xm:f>$K$71</xm:f>
            <x14:dxf>
              <fill>
                <patternFill>
                  <bgColor rgb="FFFFFF00"/>
                </patternFill>
              </fill>
            </x14:dxf>
          </x14:cfRule>
          <x14:cfRule type="containsText" priority="771" operator="containsText" id="{287BDAEC-DC2F-447B-9D50-7BA29CE429F2}">
            <xm:f>NOT(ISERROR(SEARCH($K$70,K15)))</xm:f>
            <xm:f>$K$70</xm:f>
            <x14:dxf>
              <fill>
                <patternFill>
                  <bgColor rgb="FF00B050"/>
                </patternFill>
              </fill>
            </x14:dxf>
          </x14:cfRule>
          <x14:cfRule type="containsText" priority="772" operator="containsText" id="{B1B59DB3-EAD4-442D-BD89-8AF3DE1C9D84}">
            <xm:f>NOT(ISERROR(SEARCH($K$69,K15)))</xm:f>
            <xm:f>$K$69</xm:f>
            <x14:dxf>
              <fill>
                <patternFill>
                  <bgColor rgb="FF92D050"/>
                </patternFill>
              </fill>
            </x14:dxf>
          </x14:cfRule>
          <xm:sqref>K15</xm:sqref>
        </x14:conditionalFormatting>
        <x14:conditionalFormatting xmlns:xm="http://schemas.microsoft.com/office/excel/2006/main">
          <x14:cfRule type="containsText" priority="763" operator="containsText" id="{DD4FFFE1-E6E5-4744-9943-A1357851D242}">
            <xm:f>NOT(ISERROR(SEARCH($K$73,K17)))</xm:f>
            <xm:f>$K$73</xm:f>
            <x14:dxf>
              <fill>
                <patternFill>
                  <bgColor rgb="FFFF0000"/>
                </patternFill>
              </fill>
            </x14:dxf>
          </x14:cfRule>
          <x14:cfRule type="containsText" priority="764" operator="containsText" id="{624B174A-80DD-4462-94FE-7FBF938A0331}">
            <xm:f>NOT(ISERROR(SEARCH($K$72,K17)))</xm:f>
            <xm:f>$K$72</xm:f>
            <x14:dxf>
              <fill>
                <patternFill>
                  <bgColor rgb="FFFFC000"/>
                </patternFill>
              </fill>
            </x14:dxf>
          </x14:cfRule>
          <x14:cfRule type="containsText" priority="765" operator="containsText" id="{EE63F7F7-2AC8-49A1-B56B-2D423C21E7FC}">
            <xm:f>NOT(ISERROR(SEARCH($K$71,K17)))</xm:f>
            <xm:f>$K$71</xm:f>
            <x14:dxf>
              <fill>
                <patternFill>
                  <bgColor rgb="FFFFFF00"/>
                </patternFill>
              </fill>
            </x14:dxf>
          </x14:cfRule>
          <x14:cfRule type="containsText" priority="766" operator="containsText" id="{819F26C5-B5D0-4505-9DEB-3E4C5CF71A9F}">
            <xm:f>NOT(ISERROR(SEARCH($K$70,K17)))</xm:f>
            <xm:f>$K$70</xm:f>
            <x14:dxf>
              <fill>
                <patternFill>
                  <bgColor rgb="FF00B050"/>
                </patternFill>
              </fill>
            </x14:dxf>
          </x14:cfRule>
          <x14:cfRule type="containsText" priority="767" operator="containsText" id="{747F7F87-2280-408B-99FB-78BAA4DB6DCE}">
            <xm:f>NOT(ISERROR(SEARCH($K$69,K17)))</xm:f>
            <xm:f>$K$69</xm:f>
            <x14:dxf>
              <fill>
                <patternFill>
                  <bgColor rgb="FF92D050"/>
                </patternFill>
              </fill>
            </x14:dxf>
          </x14:cfRule>
          <xm:sqref>K17</xm:sqref>
        </x14:conditionalFormatting>
        <x14:conditionalFormatting xmlns:xm="http://schemas.microsoft.com/office/excel/2006/main">
          <x14:cfRule type="containsText" priority="758" operator="containsText" id="{85AB3324-A605-462F-B5CB-2E56C0755B8F}">
            <xm:f>NOT(ISERROR(SEARCH($K$73,K21)))</xm:f>
            <xm:f>$K$73</xm:f>
            <x14:dxf>
              <fill>
                <patternFill>
                  <bgColor rgb="FFFF0000"/>
                </patternFill>
              </fill>
            </x14:dxf>
          </x14:cfRule>
          <x14:cfRule type="containsText" priority="759" operator="containsText" id="{35C8DF0A-ECB4-4A8F-874D-AD24184309AB}">
            <xm:f>NOT(ISERROR(SEARCH($K$72,K21)))</xm:f>
            <xm:f>$K$72</xm:f>
            <x14:dxf>
              <fill>
                <patternFill>
                  <bgColor rgb="FFFFC000"/>
                </patternFill>
              </fill>
            </x14:dxf>
          </x14:cfRule>
          <x14:cfRule type="containsText" priority="760" operator="containsText" id="{C1955149-4DBC-496A-80CF-A94DA0B8E24D}">
            <xm:f>NOT(ISERROR(SEARCH($K$71,K21)))</xm:f>
            <xm:f>$K$71</xm:f>
            <x14:dxf>
              <fill>
                <patternFill>
                  <bgColor rgb="FFFFFF00"/>
                </patternFill>
              </fill>
            </x14:dxf>
          </x14:cfRule>
          <x14:cfRule type="containsText" priority="761" operator="containsText" id="{BC05D222-EF38-40C7-8467-C1C01E5F36A6}">
            <xm:f>NOT(ISERROR(SEARCH($K$70,K21)))</xm:f>
            <xm:f>$K$70</xm:f>
            <x14:dxf>
              <fill>
                <patternFill>
                  <bgColor rgb="FF00B050"/>
                </patternFill>
              </fill>
            </x14:dxf>
          </x14:cfRule>
          <x14:cfRule type="containsText" priority="762" operator="containsText" id="{58D26756-6079-4A1E-9DD5-9BB28DCA4B75}">
            <xm:f>NOT(ISERROR(SEARCH($K$69,K21)))</xm:f>
            <xm:f>$K$69</xm:f>
            <x14:dxf>
              <fill>
                <patternFill>
                  <bgColor rgb="FF92D050"/>
                </patternFill>
              </fill>
            </x14:dxf>
          </x14:cfRule>
          <xm:sqref>K21:K24</xm:sqref>
        </x14:conditionalFormatting>
        <x14:conditionalFormatting xmlns:xm="http://schemas.microsoft.com/office/excel/2006/main">
          <x14:cfRule type="containsText" priority="753" operator="containsText" id="{3CAEDD93-C660-46DA-90B7-5856765C4EEA}">
            <xm:f>NOT(ISERROR(SEARCH($K$73,K25)))</xm:f>
            <xm:f>$K$73</xm:f>
            <x14:dxf>
              <fill>
                <patternFill>
                  <bgColor rgb="FFFF0000"/>
                </patternFill>
              </fill>
            </x14:dxf>
          </x14:cfRule>
          <x14:cfRule type="containsText" priority="754" operator="containsText" id="{34E92999-0DF2-43F8-B90F-85C26F88DED8}">
            <xm:f>NOT(ISERROR(SEARCH($K$72,K25)))</xm:f>
            <xm:f>$K$72</xm:f>
            <x14:dxf>
              <fill>
                <patternFill>
                  <bgColor rgb="FFFFC000"/>
                </patternFill>
              </fill>
            </x14:dxf>
          </x14:cfRule>
          <x14:cfRule type="containsText" priority="755" operator="containsText" id="{8F91068D-A84B-4DDB-8129-F604BC0C7512}">
            <xm:f>NOT(ISERROR(SEARCH($K$71,K25)))</xm:f>
            <xm:f>$K$71</xm:f>
            <x14:dxf>
              <fill>
                <patternFill>
                  <bgColor rgb="FFFFFF00"/>
                </patternFill>
              </fill>
            </x14:dxf>
          </x14:cfRule>
          <x14:cfRule type="containsText" priority="756" operator="containsText" id="{F37645A3-9D31-4C64-8821-C616EBF16603}">
            <xm:f>NOT(ISERROR(SEARCH($K$70,K25)))</xm:f>
            <xm:f>$K$70</xm:f>
            <x14:dxf>
              <fill>
                <patternFill>
                  <bgColor rgb="FF00B050"/>
                </patternFill>
              </fill>
            </x14:dxf>
          </x14:cfRule>
          <x14:cfRule type="containsText" priority="757" operator="containsText" id="{2B36913E-7228-4E92-B24A-529C3F0B547F}">
            <xm:f>NOT(ISERROR(SEARCH($K$69,K25)))</xm:f>
            <xm:f>$K$69</xm:f>
            <x14:dxf>
              <fill>
                <patternFill>
                  <bgColor rgb="FF92D050"/>
                </patternFill>
              </fill>
            </x14:dxf>
          </x14:cfRule>
          <xm:sqref>K25</xm:sqref>
        </x14:conditionalFormatting>
        <x14:conditionalFormatting xmlns:xm="http://schemas.microsoft.com/office/excel/2006/main">
          <x14:cfRule type="containsText" priority="748" operator="containsText" id="{F36CB773-2492-44E6-9010-F60D0C3F64C3}">
            <xm:f>NOT(ISERROR(SEARCH($K$73,K26)))</xm:f>
            <xm:f>$K$73</xm:f>
            <x14:dxf>
              <fill>
                <patternFill>
                  <bgColor rgb="FFFF0000"/>
                </patternFill>
              </fill>
            </x14:dxf>
          </x14:cfRule>
          <x14:cfRule type="containsText" priority="749" operator="containsText" id="{0AF5E1F6-4719-420A-BF86-CF80CDAD09BB}">
            <xm:f>NOT(ISERROR(SEARCH($K$72,K26)))</xm:f>
            <xm:f>$K$72</xm:f>
            <x14:dxf>
              <fill>
                <patternFill>
                  <bgColor rgb="FFFFC000"/>
                </patternFill>
              </fill>
            </x14:dxf>
          </x14:cfRule>
          <x14:cfRule type="containsText" priority="750" operator="containsText" id="{C358FE4B-6A22-4838-B5CD-377672B0C904}">
            <xm:f>NOT(ISERROR(SEARCH($K$71,K26)))</xm:f>
            <xm:f>$K$71</xm:f>
            <x14:dxf>
              <fill>
                <patternFill>
                  <bgColor rgb="FFFFFF00"/>
                </patternFill>
              </fill>
            </x14:dxf>
          </x14:cfRule>
          <x14:cfRule type="containsText" priority="751" operator="containsText" id="{9CDB3736-7FD8-4C90-913E-16EACAA355F6}">
            <xm:f>NOT(ISERROR(SEARCH($K$70,K26)))</xm:f>
            <xm:f>$K$70</xm:f>
            <x14:dxf>
              <fill>
                <patternFill>
                  <bgColor rgb="FF00B050"/>
                </patternFill>
              </fill>
            </x14:dxf>
          </x14:cfRule>
          <x14:cfRule type="containsText" priority="752" operator="containsText" id="{EFA161E2-88E9-452A-BDF2-E2BA67BD448D}">
            <xm:f>NOT(ISERROR(SEARCH($K$69,K26)))</xm:f>
            <xm:f>$K$69</xm:f>
            <x14:dxf>
              <fill>
                <patternFill>
                  <bgColor rgb="FF92D050"/>
                </patternFill>
              </fill>
            </x14:dxf>
          </x14:cfRule>
          <xm:sqref>K26</xm:sqref>
        </x14:conditionalFormatting>
        <x14:conditionalFormatting xmlns:xm="http://schemas.microsoft.com/office/excel/2006/main">
          <x14:cfRule type="containsText" priority="743" operator="containsText" id="{48A9E36D-4BF8-4EAD-8423-215F14C2CC16}">
            <xm:f>NOT(ISERROR(SEARCH($K$73,K27)))</xm:f>
            <xm:f>$K$73</xm:f>
            <x14:dxf>
              <fill>
                <patternFill>
                  <bgColor rgb="FFFF0000"/>
                </patternFill>
              </fill>
            </x14:dxf>
          </x14:cfRule>
          <x14:cfRule type="containsText" priority="744" operator="containsText" id="{8CB877FC-7EF2-4129-BBCD-2B38A8E3603C}">
            <xm:f>NOT(ISERROR(SEARCH($K$72,K27)))</xm:f>
            <xm:f>$K$72</xm:f>
            <x14:dxf>
              <fill>
                <patternFill>
                  <bgColor rgb="FFFFC000"/>
                </patternFill>
              </fill>
            </x14:dxf>
          </x14:cfRule>
          <x14:cfRule type="containsText" priority="745" operator="containsText" id="{B3E392D5-E197-45B2-B376-457642ED3FF6}">
            <xm:f>NOT(ISERROR(SEARCH($K$71,K27)))</xm:f>
            <xm:f>$K$71</xm:f>
            <x14:dxf>
              <fill>
                <patternFill>
                  <bgColor rgb="FFFFFF00"/>
                </patternFill>
              </fill>
            </x14:dxf>
          </x14:cfRule>
          <x14:cfRule type="containsText" priority="746" operator="containsText" id="{A8048218-4DA0-46C2-AEB4-9B589E461476}">
            <xm:f>NOT(ISERROR(SEARCH($K$70,K27)))</xm:f>
            <xm:f>$K$70</xm:f>
            <x14:dxf>
              <fill>
                <patternFill>
                  <bgColor rgb="FF00B050"/>
                </patternFill>
              </fill>
            </x14:dxf>
          </x14:cfRule>
          <x14:cfRule type="containsText" priority="747" operator="containsText" id="{F6F3AF2E-64BB-4FA2-8598-4BACC7611F84}">
            <xm:f>NOT(ISERROR(SEARCH($K$69,K27)))</xm:f>
            <xm:f>$K$69</xm:f>
            <x14:dxf>
              <fill>
                <patternFill>
                  <bgColor rgb="FF92D050"/>
                </patternFill>
              </fill>
            </x14:dxf>
          </x14:cfRule>
          <xm:sqref>K27</xm:sqref>
        </x14:conditionalFormatting>
        <x14:conditionalFormatting xmlns:xm="http://schemas.microsoft.com/office/excel/2006/main">
          <x14:cfRule type="containsText" priority="738" operator="containsText" id="{7A25EB3A-5A3B-4EC8-A267-713651BD98B7}">
            <xm:f>NOT(ISERROR(SEARCH($K$73,K28)))</xm:f>
            <xm:f>$K$73</xm:f>
            <x14:dxf>
              <fill>
                <patternFill>
                  <bgColor rgb="FFFF0000"/>
                </patternFill>
              </fill>
            </x14:dxf>
          </x14:cfRule>
          <x14:cfRule type="containsText" priority="739" operator="containsText" id="{64F2E10F-5FF4-4E2A-AB80-453B5B22C0C7}">
            <xm:f>NOT(ISERROR(SEARCH($K$72,K28)))</xm:f>
            <xm:f>$K$72</xm:f>
            <x14:dxf>
              <fill>
                <patternFill>
                  <bgColor rgb="FFFFC000"/>
                </patternFill>
              </fill>
            </x14:dxf>
          </x14:cfRule>
          <x14:cfRule type="containsText" priority="740" operator="containsText" id="{6BCA3FA3-8F15-44DB-9A9D-FE726F04F812}">
            <xm:f>NOT(ISERROR(SEARCH($K$71,K28)))</xm:f>
            <xm:f>$K$71</xm:f>
            <x14:dxf>
              <fill>
                <patternFill>
                  <bgColor rgb="FFFFFF00"/>
                </patternFill>
              </fill>
            </x14:dxf>
          </x14:cfRule>
          <x14:cfRule type="containsText" priority="741" operator="containsText" id="{CF40A28D-47AA-49E8-8E11-428B05F86508}">
            <xm:f>NOT(ISERROR(SEARCH($K$70,K28)))</xm:f>
            <xm:f>$K$70</xm:f>
            <x14:dxf>
              <fill>
                <patternFill>
                  <bgColor rgb="FF00B050"/>
                </patternFill>
              </fill>
            </x14:dxf>
          </x14:cfRule>
          <x14:cfRule type="containsText" priority="742" operator="containsText" id="{0269D596-A999-4A17-9695-D634256E9BEF}">
            <xm:f>NOT(ISERROR(SEARCH($K$69,K28)))</xm:f>
            <xm:f>$K$69</xm:f>
            <x14:dxf>
              <fill>
                <patternFill>
                  <bgColor rgb="FF92D050"/>
                </patternFill>
              </fill>
            </x14:dxf>
          </x14:cfRule>
          <xm:sqref>K28</xm:sqref>
        </x14:conditionalFormatting>
        <x14:conditionalFormatting xmlns:xm="http://schemas.microsoft.com/office/excel/2006/main">
          <x14:cfRule type="containsText" priority="733" operator="containsText" id="{C971F3E6-B013-4ADC-9A91-D5467245AAA2}">
            <xm:f>NOT(ISERROR(SEARCH($K$73,K29)))</xm:f>
            <xm:f>$K$73</xm:f>
            <x14:dxf>
              <fill>
                <patternFill>
                  <bgColor rgb="FFFF0000"/>
                </patternFill>
              </fill>
            </x14:dxf>
          </x14:cfRule>
          <x14:cfRule type="containsText" priority="734" operator="containsText" id="{FEA8BB69-55E5-43ED-9F6A-55F067234C7A}">
            <xm:f>NOT(ISERROR(SEARCH($K$72,K29)))</xm:f>
            <xm:f>$K$72</xm:f>
            <x14:dxf>
              <fill>
                <patternFill>
                  <bgColor rgb="FFFFC000"/>
                </patternFill>
              </fill>
            </x14:dxf>
          </x14:cfRule>
          <x14:cfRule type="containsText" priority="735" operator="containsText" id="{D7B7514C-598C-4887-BEF5-16B60F4AED5F}">
            <xm:f>NOT(ISERROR(SEARCH($K$71,K29)))</xm:f>
            <xm:f>$K$71</xm:f>
            <x14:dxf>
              <fill>
                <patternFill>
                  <bgColor rgb="FFFFFF00"/>
                </patternFill>
              </fill>
            </x14:dxf>
          </x14:cfRule>
          <x14:cfRule type="containsText" priority="736" operator="containsText" id="{2C800A08-8238-4FB6-8558-2559CB031D12}">
            <xm:f>NOT(ISERROR(SEARCH($K$70,K29)))</xm:f>
            <xm:f>$K$70</xm:f>
            <x14:dxf>
              <fill>
                <patternFill>
                  <bgColor rgb="FF00B050"/>
                </patternFill>
              </fill>
            </x14:dxf>
          </x14:cfRule>
          <x14:cfRule type="containsText" priority="737" operator="containsText" id="{4EFFCA9E-5570-4C4D-A973-33F3BC588451}">
            <xm:f>NOT(ISERROR(SEARCH($K$69,K29)))</xm:f>
            <xm:f>$K$69</xm:f>
            <x14:dxf>
              <fill>
                <patternFill>
                  <bgColor rgb="FF92D050"/>
                </patternFill>
              </fill>
            </x14:dxf>
          </x14:cfRule>
          <xm:sqref>K29</xm:sqref>
        </x14:conditionalFormatting>
        <x14:conditionalFormatting xmlns:xm="http://schemas.microsoft.com/office/excel/2006/main">
          <x14:cfRule type="containsText" priority="728" operator="containsText" id="{19D4E702-D0C6-42C9-A493-E63E4C2DA866}">
            <xm:f>NOT(ISERROR(SEARCH($K$73,K30)))</xm:f>
            <xm:f>$K$73</xm:f>
            <x14:dxf>
              <fill>
                <patternFill>
                  <bgColor rgb="FFFF0000"/>
                </patternFill>
              </fill>
            </x14:dxf>
          </x14:cfRule>
          <x14:cfRule type="containsText" priority="729" operator="containsText" id="{2099FA64-6C7D-4F4D-B427-CDC8F3A87600}">
            <xm:f>NOT(ISERROR(SEARCH($K$72,K30)))</xm:f>
            <xm:f>$K$72</xm:f>
            <x14:dxf>
              <fill>
                <patternFill>
                  <bgColor rgb="FFFFC000"/>
                </patternFill>
              </fill>
            </x14:dxf>
          </x14:cfRule>
          <x14:cfRule type="containsText" priority="730" operator="containsText" id="{FEEFEF29-4BD4-40E4-92EE-20755C723818}">
            <xm:f>NOT(ISERROR(SEARCH($K$71,K30)))</xm:f>
            <xm:f>$K$71</xm:f>
            <x14:dxf>
              <fill>
                <patternFill>
                  <bgColor rgb="FFFFFF00"/>
                </patternFill>
              </fill>
            </x14:dxf>
          </x14:cfRule>
          <x14:cfRule type="containsText" priority="731" operator="containsText" id="{094042F1-B0B8-45AB-8066-92994570DA04}">
            <xm:f>NOT(ISERROR(SEARCH($K$70,K30)))</xm:f>
            <xm:f>$K$70</xm:f>
            <x14:dxf>
              <fill>
                <patternFill>
                  <bgColor rgb="FF00B050"/>
                </patternFill>
              </fill>
            </x14:dxf>
          </x14:cfRule>
          <x14:cfRule type="containsText" priority="732" operator="containsText" id="{FDA9FF07-6BC5-4428-8821-363D5E54C074}">
            <xm:f>NOT(ISERROR(SEARCH($K$69,K30)))</xm:f>
            <xm:f>$K$69</xm:f>
            <x14:dxf>
              <fill>
                <patternFill>
                  <bgColor rgb="FF92D050"/>
                </patternFill>
              </fill>
            </x14:dxf>
          </x14:cfRule>
          <xm:sqref>K30:K32</xm:sqref>
        </x14:conditionalFormatting>
        <x14:conditionalFormatting xmlns:xm="http://schemas.microsoft.com/office/excel/2006/main">
          <x14:cfRule type="containsText" priority="723" operator="containsText" id="{39C0DCA9-7292-4A92-B369-F4D9EBFC463D}">
            <xm:f>NOT(ISERROR(SEARCH($K$73,K33)))</xm:f>
            <xm:f>$K$73</xm:f>
            <x14:dxf>
              <fill>
                <patternFill>
                  <bgColor rgb="FFFF0000"/>
                </patternFill>
              </fill>
            </x14:dxf>
          </x14:cfRule>
          <x14:cfRule type="containsText" priority="724" operator="containsText" id="{C7EFB059-E350-4E73-A22D-7DC2C4E2EA2B}">
            <xm:f>NOT(ISERROR(SEARCH($K$72,K33)))</xm:f>
            <xm:f>$K$72</xm:f>
            <x14:dxf>
              <fill>
                <patternFill>
                  <bgColor rgb="FFFFC000"/>
                </patternFill>
              </fill>
            </x14:dxf>
          </x14:cfRule>
          <x14:cfRule type="containsText" priority="725" operator="containsText" id="{44C4F465-9317-4E1A-BDCA-2B3841368CE2}">
            <xm:f>NOT(ISERROR(SEARCH($K$71,K33)))</xm:f>
            <xm:f>$K$71</xm:f>
            <x14:dxf>
              <fill>
                <patternFill>
                  <bgColor rgb="FFFFFF00"/>
                </patternFill>
              </fill>
            </x14:dxf>
          </x14:cfRule>
          <x14:cfRule type="containsText" priority="726" operator="containsText" id="{40368C5B-EB13-4652-BCE3-7DD942622ABE}">
            <xm:f>NOT(ISERROR(SEARCH($K$70,K33)))</xm:f>
            <xm:f>$K$70</xm:f>
            <x14:dxf>
              <fill>
                <patternFill>
                  <bgColor rgb="FF00B050"/>
                </patternFill>
              </fill>
            </x14:dxf>
          </x14:cfRule>
          <x14:cfRule type="containsText" priority="727" operator="containsText" id="{2A5CCE45-699E-48D5-B570-2735E5C001B6}">
            <xm:f>NOT(ISERROR(SEARCH($K$69,K33)))</xm:f>
            <xm:f>$K$69</xm:f>
            <x14:dxf>
              <fill>
                <patternFill>
                  <bgColor rgb="FF92D050"/>
                </patternFill>
              </fill>
            </x14:dxf>
          </x14:cfRule>
          <xm:sqref>K33</xm:sqref>
        </x14:conditionalFormatting>
        <x14:conditionalFormatting xmlns:xm="http://schemas.microsoft.com/office/excel/2006/main">
          <x14:cfRule type="containsText" priority="718" operator="containsText" id="{EDAF6194-D43C-4409-8940-7499B05BBD01}">
            <xm:f>NOT(ISERROR(SEARCH($K$73,K34)))</xm:f>
            <xm:f>$K$73</xm:f>
            <x14:dxf>
              <fill>
                <patternFill>
                  <bgColor rgb="FFFF0000"/>
                </patternFill>
              </fill>
            </x14:dxf>
          </x14:cfRule>
          <x14:cfRule type="containsText" priority="719" operator="containsText" id="{EA2EFC74-FBAF-4BD6-88E5-B9671069EF09}">
            <xm:f>NOT(ISERROR(SEARCH($K$72,K34)))</xm:f>
            <xm:f>$K$72</xm:f>
            <x14:dxf>
              <fill>
                <patternFill>
                  <bgColor rgb="FFFFC000"/>
                </patternFill>
              </fill>
            </x14:dxf>
          </x14:cfRule>
          <x14:cfRule type="containsText" priority="720" operator="containsText" id="{989EF287-91A1-441A-A60C-818D2AC377AF}">
            <xm:f>NOT(ISERROR(SEARCH($K$71,K34)))</xm:f>
            <xm:f>$K$71</xm:f>
            <x14:dxf>
              <fill>
                <patternFill>
                  <bgColor rgb="FFFFFF00"/>
                </patternFill>
              </fill>
            </x14:dxf>
          </x14:cfRule>
          <x14:cfRule type="containsText" priority="721" operator="containsText" id="{CA82E033-78FA-4227-AA3A-1E95A29C9A8A}">
            <xm:f>NOT(ISERROR(SEARCH($K$70,K34)))</xm:f>
            <xm:f>$K$70</xm:f>
            <x14:dxf>
              <fill>
                <patternFill>
                  <bgColor rgb="FF00B050"/>
                </patternFill>
              </fill>
            </x14:dxf>
          </x14:cfRule>
          <x14:cfRule type="containsText" priority="722" operator="containsText" id="{DAD20B82-E1D3-46AC-9CF9-E90184BE5626}">
            <xm:f>NOT(ISERROR(SEARCH($K$69,K34)))</xm:f>
            <xm:f>$K$69</xm:f>
            <x14:dxf>
              <fill>
                <patternFill>
                  <bgColor rgb="FF92D050"/>
                </patternFill>
              </fill>
            </x14:dxf>
          </x14:cfRule>
          <xm:sqref>K34:K35</xm:sqref>
        </x14:conditionalFormatting>
        <x14:conditionalFormatting xmlns:xm="http://schemas.microsoft.com/office/excel/2006/main">
          <x14:cfRule type="containsText" priority="713" operator="containsText" id="{282CC9B4-5178-4C9E-87D2-D89A9A8F36EE}">
            <xm:f>NOT(ISERROR(SEARCH($K$73,K36)))</xm:f>
            <xm:f>$K$73</xm:f>
            <x14:dxf>
              <fill>
                <patternFill>
                  <bgColor rgb="FFFF0000"/>
                </patternFill>
              </fill>
            </x14:dxf>
          </x14:cfRule>
          <x14:cfRule type="containsText" priority="714" operator="containsText" id="{AC205616-7D17-486B-9A02-FDA6E8623B3B}">
            <xm:f>NOT(ISERROR(SEARCH($K$72,K36)))</xm:f>
            <xm:f>$K$72</xm:f>
            <x14:dxf>
              <fill>
                <patternFill>
                  <bgColor rgb="FFFFC000"/>
                </patternFill>
              </fill>
            </x14:dxf>
          </x14:cfRule>
          <x14:cfRule type="containsText" priority="715" operator="containsText" id="{8033877D-EFA0-476E-B04D-E1554D1DC155}">
            <xm:f>NOT(ISERROR(SEARCH($K$71,K36)))</xm:f>
            <xm:f>$K$71</xm:f>
            <x14:dxf>
              <fill>
                <patternFill>
                  <bgColor rgb="FFFFFF00"/>
                </patternFill>
              </fill>
            </x14:dxf>
          </x14:cfRule>
          <x14:cfRule type="containsText" priority="716" operator="containsText" id="{3C7241E4-D91F-412C-8354-E9594397594B}">
            <xm:f>NOT(ISERROR(SEARCH($K$70,K36)))</xm:f>
            <xm:f>$K$70</xm:f>
            <x14:dxf>
              <fill>
                <patternFill>
                  <bgColor rgb="FF00B050"/>
                </patternFill>
              </fill>
            </x14:dxf>
          </x14:cfRule>
          <x14:cfRule type="containsText" priority="717" operator="containsText" id="{1E57573D-5187-4866-87CC-E21EE0CC1C4E}">
            <xm:f>NOT(ISERROR(SEARCH($K$69,K36)))</xm:f>
            <xm:f>$K$69</xm:f>
            <x14:dxf>
              <fill>
                <patternFill>
                  <bgColor rgb="FF92D050"/>
                </patternFill>
              </fill>
            </x14:dxf>
          </x14:cfRule>
          <xm:sqref>K36</xm:sqref>
        </x14:conditionalFormatting>
        <x14:conditionalFormatting xmlns:xm="http://schemas.microsoft.com/office/excel/2006/main">
          <x14:cfRule type="containsText" priority="708" operator="containsText" id="{B6776FB9-25DA-42FA-AF0C-7015560EAE5A}">
            <xm:f>NOT(ISERROR(SEARCH($K$73,K37)))</xm:f>
            <xm:f>$K$73</xm:f>
            <x14:dxf>
              <fill>
                <patternFill>
                  <bgColor rgb="FFFF0000"/>
                </patternFill>
              </fill>
            </x14:dxf>
          </x14:cfRule>
          <x14:cfRule type="containsText" priority="709" operator="containsText" id="{398025C1-3695-44C8-8E28-74247E3CE304}">
            <xm:f>NOT(ISERROR(SEARCH($K$72,K37)))</xm:f>
            <xm:f>$K$72</xm:f>
            <x14:dxf>
              <fill>
                <patternFill>
                  <bgColor rgb="FFFFC000"/>
                </patternFill>
              </fill>
            </x14:dxf>
          </x14:cfRule>
          <x14:cfRule type="containsText" priority="710" operator="containsText" id="{14F7AC6F-366B-41ED-8019-383C66654AEC}">
            <xm:f>NOT(ISERROR(SEARCH($K$71,K37)))</xm:f>
            <xm:f>$K$71</xm:f>
            <x14:dxf>
              <fill>
                <patternFill>
                  <bgColor rgb="FFFFFF00"/>
                </patternFill>
              </fill>
            </x14:dxf>
          </x14:cfRule>
          <x14:cfRule type="containsText" priority="711" operator="containsText" id="{FAA60231-1A5F-4C3D-88F9-DB3F518076FC}">
            <xm:f>NOT(ISERROR(SEARCH($K$70,K37)))</xm:f>
            <xm:f>$K$70</xm:f>
            <x14:dxf>
              <fill>
                <patternFill>
                  <bgColor rgb="FF00B050"/>
                </patternFill>
              </fill>
            </x14:dxf>
          </x14:cfRule>
          <x14:cfRule type="containsText" priority="712" operator="containsText" id="{D842D69D-6182-4D3E-856B-8386428BCF8C}">
            <xm:f>NOT(ISERROR(SEARCH($K$69,K37)))</xm:f>
            <xm:f>$K$69</xm:f>
            <x14:dxf>
              <fill>
                <patternFill>
                  <bgColor rgb="FF92D050"/>
                </patternFill>
              </fill>
            </x14:dxf>
          </x14:cfRule>
          <xm:sqref>K37</xm:sqref>
        </x14:conditionalFormatting>
        <x14:conditionalFormatting xmlns:xm="http://schemas.microsoft.com/office/excel/2006/main">
          <x14:cfRule type="containsText" priority="704" operator="containsText" id="{91911FD9-B715-4027-91C9-307FD21CBE2C}">
            <xm:f>NOT(ISERROR(SEARCH($M$72,M37)))</xm:f>
            <xm:f>$M$72</xm:f>
            <x14:dxf>
              <fill>
                <patternFill>
                  <bgColor rgb="FFFF0000"/>
                </patternFill>
              </fill>
            </x14:dxf>
          </x14:cfRule>
          <x14:cfRule type="containsText" priority="705" operator="containsText" id="{9797F6B0-AC3D-4921-8E3E-B81E4F1CFCB5}">
            <xm:f>NOT(ISERROR(SEARCH($M$71,M37)))</xm:f>
            <xm:f>$M$71</xm:f>
            <x14:dxf>
              <fill>
                <patternFill>
                  <bgColor rgb="FFFFC000"/>
                </patternFill>
              </fill>
            </x14:dxf>
          </x14:cfRule>
          <x14:cfRule type="containsText" priority="706" operator="containsText" id="{F1643C8A-B782-4492-AF84-9975C39AF109}">
            <xm:f>NOT(ISERROR(SEARCH($M$70,M37)))</xm:f>
            <xm:f>$M$70</xm:f>
            <x14:dxf>
              <fill>
                <patternFill>
                  <bgColor rgb="FFFFFF00"/>
                </patternFill>
              </fill>
            </x14:dxf>
          </x14:cfRule>
          <x14:cfRule type="containsText" priority="707" operator="containsText" id="{51A400EE-572E-4AF3-AE86-C2D7D600AE6C}">
            <xm:f>NOT(ISERROR(SEARCH($M$69,M37)))</xm:f>
            <xm:f>$M$69</xm:f>
            <x14:dxf>
              <fill>
                <patternFill>
                  <bgColor rgb="FF92D050"/>
                </patternFill>
              </fill>
            </x14:dxf>
          </x14:cfRule>
          <xm:sqref>M37</xm:sqref>
        </x14:conditionalFormatting>
        <x14:conditionalFormatting xmlns:xm="http://schemas.microsoft.com/office/excel/2006/main">
          <x14:cfRule type="containsText" priority="700" operator="containsText" id="{E2BE986A-93B0-4796-8698-0D87349A9D7C}">
            <xm:f>NOT(ISERROR(SEARCH($M$72,M36)))</xm:f>
            <xm:f>$M$72</xm:f>
            <x14:dxf>
              <fill>
                <patternFill>
                  <bgColor rgb="FFFF0000"/>
                </patternFill>
              </fill>
            </x14:dxf>
          </x14:cfRule>
          <x14:cfRule type="containsText" priority="701" operator="containsText" id="{72532528-1487-4ED6-B4B3-C620C6A9719A}">
            <xm:f>NOT(ISERROR(SEARCH($M$71,M36)))</xm:f>
            <xm:f>$M$71</xm:f>
            <x14:dxf>
              <fill>
                <patternFill>
                  <bgColor rgb="FFFFC000"/>
                </patternFill>
              </fill>
            </x14:dxf>
          </x14:cfRule>
          <x14:cfRule type="containsText" priority="702" operator="containsText" id="{CD0AB39F-B116-4CE0-846C-1488BC5B8B6F}">
            <xm:f>NOT(ISERROR(SEARCH($M$70,M36)))</xm:f>
            <xm:f>$M$70</xm:f>
            <x14:dxf>
              <fill>
                <patternFill>
                  <bgColor rgb="FFFFFF00"/>
                </patternFill>
              </fill>
            </x14:dxf>
          </x14:cfRule>
          <x14:cfRule type="containsText" priority="703" operator="containsText" id="{80343841-C9FE-476B-A496-936B293CE4EF}">
            <xm:f>NOT(ISERROR(SEARCH($M$69,M36)))</xm:f>
            <xm:f>$M$69</xm:f>
            <x14:dxf>
              <fill>
                <patternFill>
                  <bgColor rgb="FF92D050"/>
                </patternFill>
              </fill>
            </x14:dxf>
          </x14:cfRule>
          <xm:sqref>M36</xm:sqref>
        </x14:conditionalFormatting>
        <x14:conditionalFormatting xmlns:xm="http://schemas.microsoft.com/office/excel/2006/main">
          <x14:cfRule type="containsText" priority="692" operator="containsText" id="{DAF631A4-63B8-4A1B-A30C-D62A9F688F52}">
            <xm:f>NOT(ISERROR(SEARCH($I$69,X38)))</xm:f>
            <xm:f>$I$69</xm:f>
            <x14:dxf>
              <fill>
                <patternFill>
                  <fgColor rgb="FF92D050"/>
                  <bgColor rgb="FF92D050"/>
                </patternFill>
              </fill>
            </x14:dxf>
          </x14:cfRule>
          <x14:cfRule type="containsText" priority="693" operator="containsText" id="{53AB5A56-022B-40D5-9290-5F957549DE8E}">
            <xm:f>NOT(ISERROR(SEARCH($I$70,X38)))</xm:f>
            <xm:f>$I$70</xm:f>
            <x14:dxf>
              <fill>
                <patternFill>
                  <bgColor rgb="FF00B050"/>
                </patternFill>
              </fill>
            </x14:dxf>
          </x14:cfRule>
          <x14:cfRule type="containsText" priority="694" operator="containsText" id="{C661458B-0DF9-40A6-AF00-0A2ABC391C1A}">
            <xm:f>NOT(ISERROR(SEARCH($I$73,X38)))</xm:f>
            <xm:f>$I$73</xm:f>
            <x14:dxf>
              <fill>
                <patternFill>
                  <bgColor rgb="FFFF0000"/>
                </patternFill>
              </fill>
            </x14:dxf>
          </x14:cfRule>
          <x14:cfRule type="containsText" priority="695" operator="containsText" id="{82176883-2192-41E6-8BC2-31EB329ED4EE}">
            <xm:f>NOT(ISERROR(SEARCH($I$72,X38)))</xm:f>
            <xm:f>$I$72</xm:f>
            <x14:dxf>
              <fill>
                <patternFill>
                  <fgColor rgb="FFFFC000"/>
                  <bgColor rgb="FFFFC000"/>
                </patternFill>
              </fill>
            </x14:dxf>
          </x14:cfRule>
          <x14:cfRule type="containsText" priority="696" operator="containsText" id="{2C32717C-F61F-49D8-A7DB-4F69ED9D24B8}">
            <xm:f>NOT(ISERROR(SEARCH($I$71,X38)))</xm:f>
            <xm:f>$I$71</xm:f>
            <x14:dxf>
              <fill>
                <patternFill>
                  <fgColor rgb="FFFFFF00"/>
                  <bgColor rgb="FFFFFF00"/>
                </patternFill>
              </fill>
            </x14:dxf>
          </x14:cfRule>
          <x14:cfRule type="containsText" priority="697" operator="containsText" id="{05D9A560-D1AA-417E-BF60-9FC162ABD7A6}">
            <xm:f>NOT(ISERROR(SEARCH($I$70,X38)))</xm:f>
            <xm:f>$I$70</xm:f>
            <x14:dxf>
              <fill>
                <patternFill>
                  <bgColor theme="0" tint="-0.14996795556505021"/>
                </patternFill>
              </fill>
            </x14:dxf>
          </x14:cfRule>
          <x14:cfRule type="cellIs" priority="698" operator="equal" id="{DDF118B7-51C4-407A-B651-B1F839854551}">
            <xm:f>'\Users\marisol.viveros\Downloads\[MAPA_RIESGOS_UAEOS_2022_V3 -2.xlsx]Tabla probabiidad'!#REF!</xm:f>
            <x14:dxf>
              <fill>
                <patternFill>
                  <fgColor theme="6"/>
                </patternFill>
              </fill>
            </x14:dxf>
          </x14:cfRule>
          <x14:cfRule type="cellIs" priority="699" operator="equal" id="{7A31C139-0924-4052-909F-2A87FBCD9191}">
            <xm:f>'\Users\marisol.viveros\Downloads\[MAPA_RIESGOS_UAEOS_2022_V3 -2.xlsx]Tabla probabiidad'!#REF!</xm:f>
            <x14:dxf>
              <fill>
                <patternFill>
                  <fgColor rgb="FF92D050"/>
                  <bgColor theme="6" tint="0.59996337778862885"/>
                </patternFill>
              </fill>
            </x14:dxf>
          </x14:cfRule>
          <xm:sqref>X38</xm:sqref>
        </x14:conditionalFormatting>
        <x14:conditionalFormatting xmlns:xm="http://schemas.microsoft.com/office/excel/2006/main">
          <x14:cfRule type="containsText" priority="684" operator="containsText" id="{E838BEC4-C467-4CFA-B70B-F0539CCE0944}">
            <xm:f>NOT(ISERROR(SEARCH($I$69,I36)))</xm:f>
            <xm:f>$I$69</xm:f>
            <x14:dxf>
              <fill>
                <patternFill>
                  <fgColor rgb="FF92D050"/>
                  <bgColor rgb="FF92D050"/>
                </patternFill>
              </fill>
            </x14:dxf>
          </x14:cfRule>
          <x14:cfRule type="containsText" priority="685" operator="containsText" id="{205245DC-2D73-4582-A1E7-E954F4C1DB7C}">
            <xm:f>NOT(ISERROR(SEARCH($I$70,I36)))</xm:f>
            <xm:f>$I$70</xm:f>
            <x14:dxf>
              <fill>
                <patternFill>
                  <bgColor rgb="FF00B050"/>
                </patternFill>
              </fill>
            </x14:dxf>
          </x14:cfRule>
          <x14:cfRule type="containsText" priority="686" operator="containsText" id="{9BC539B8-7503-46E0-9B62-6D3522FB9F2A}">
            <xm:f>NOT(ISERROR(SEARCH($I$73,I36)))</xm:f>
            <xm:f>$I$73</xm:f>
            <x14:dxf>
              <fill>
                <patternFill>
                  <bgColor rgb="FFFF0000"/>
                </patternFill>
              </fill>
            </x14:dxf>
          </x14:cfRule>
          <x14:cfRule type="containsText" priority="687" operator="containsText" id="{4DD27C79-0650-48EE-A3ED-F3E12F7FA244}">
            <xm:f>NOT(ISERROR(SEARCH($I$72,I36)))</xm:f>
            <xm:f>$I$72</xm:f>
            <x14:dxf>
              <fill>
                <patternFill>
                  <fgColor rgb="FFFFC000"/>
                  <bgColor rgb="FFFFC000"/>
                </patternFill>
              </fill>
            </x14:dxf>
          </x14:cfRule>
          <x14:cfRule type="containsText" priority="688" operator="containsText" id="{D1D8EF89-EFBA-4F7E-97FD-C8408AB43671}">
            <xm:f>NOT(ISERROR(SEARCH($I$71,I36)))</xm:f>
            <xm:f>$I$71</xm:f>
            <x14:dxf>
              <fill>
                <patternFill>
                  <fgColor rgb="FFFFFF00"/>
                  <bgColor rgb="FFFFFF00"/>
                </patternFill>
              </fill>
            </x14:dxf>
          </x14:cfRule>
          <x14:cfRule type="containsText" priority="689" operator="containsText" id="{F10E629A-F413-45F6-8EFE-80798857E097}">
            <xm:f>NOT(ISERROR(SEARCH($I$70,I36)))</xm:f>
            <xm:f>$I$70</xm:f>
            <x14:dxf>
              <fill>
                <patternFill>
                  <bgColor theme="0" tint="-0.14996795556505021"/>
                </patternFill>
              </fill>
            </x14:dxf>
          </x14:cfRule>
          <x14:cfRule type="cellIs" priority="690" operator="equal" id="{D215C938-0504-441D-9303-6349E37FCE85}">
            <xm:f>'\Users\marisol.viveros\Downloads\[MAPA_RIESGOS_UAEOS_2022_V3 -2.xlsx]Tabla probabiidad'!#REF!</xm:f>
            <x14:dxf>
              <fill>
                <patternFill>
                  <fgColor theme="6"/>
                </patternFill>
              </fill>
            </x14:dxf>
          </x14:cfRule>
          <x14:cfRule type="cellIs" priority="691" operator="equal" id="{FCCC4A61-B550-4618-88D0-774AC47A6055}">
            <xm:f>'\Users\marisol.viveros\Downloads\[MAPA_RIESGOS_UAEOS_2022_V3 -2.xlsx]Tabla probabiidad'!#REF!</xm:f>
            <x14:dxf>
              <fill>
                <patternFill>
                  <fgColor rgb="FF92D050"/>
                  <bgColor theme="6" tint="0.59996337778862885"/>
                </patternFill>
              </fill>
            </x14:dxf>
          </x14:cfRule>
          <xm:sqref>I36</xm:sqref>
        </x14:conditionalFormatting>
        <x14:conditionalFormatting xmlns:xm="http://schemas.microsoft.com/office/excel/2006/main">
          <x14:cfRule type="containsText" priority="676" operator="containsText" id="{00A24BB1-156C-416B-A7D8-BB6F91BC1C59}">
            <xm:f>NOT(ISERROR(SEARCH($I$69,I37)))</xm:f>
            <xm:f>$I$69</xm:f>
            <x14:dxf>
              <fill>
                <patternFill>
                  <fgColor rgb="FF92D050"/>
                  <bgColor rgb="FF92D050"/>
                </patternFill>
              </fill>
            </x14:dxf>
          </x14:cfRule>
          <x14:cfRule type="containsText" priority="677" operator="containsText" id="{2FA64E3A-4999-45EF-A9F3-0C78A9FB1D0E}">
            <xm:f>NOT(ISERROR(SEARCH($I$70,I37)))</xm:f>
            <xm:f>$I$70</xm:f>
            <x14:dxf>
              <fill>
                <patternFill>
                  <bgColor rgb="FF00B050"/>
                </patternFill>
              </fill>
            </x14:dxf>
          </x14:cfRule>
          <x14:cfRule type="containsText" priority="678" operator="containsText" id="{A5EC5A2C-DB43-4B40-A75C-F871935C3028}">
            <xm:f>NOT(ISERROR(SEARCH($I$73,I37)))</xm:f>
            <xm:f>$I$73</xm:f>
            <x14:dxf>
              <fill>
                <patternFill>
                  <bgColor rgb="FFFF0000"/>
                </patternFill>
              </fill>
            </x14:dxf>
          </x14:cfRule>
          <x14:cfRule type="containsText" priority="679" operator="containsText" id="{E0AD5785-C322-4C30-83A2-125EF1730F71}">
            <xm:f>NOT(ISERROR(SEARCH($I$72,I37)))</xm:f>
            <xm:f>$I$72</xm:f>
            <x14:dxf>
              <fill>
                <patternFill>
                  <fgColor rgb="FFFFC000"/>
                  <bgColor rgb="FFFFC000"/>
                </patternFill>
              </fill>
            </x14:dxf>
          </x14:cfRule>
          <x14:cfRule type="containsText" priority="680" operator="containsText" id="{A7B44DA7-C5AB-4897-9AFA-CEED3C737695}">
            <xm:f>NOT(ISERROR(SEARCH($I$71,I37)))</xm:f>
            <xm:f>$I$71</xm:f>
            <x14:dxf>
              <fill>
                <patternFill>
                  <fgColor rgb="FFFFFF00"/>
                  <bgColor rgb="FFFFFF00"/>
                </patternFill>
              </fill>
            </x14:dxf>
          </x14:cfRule>
          <x14:cfRule type="containsText" priority="681" operator="containsText" id="{7DDD2746-4481-4FC1-8E25-DADF9724EFF4}">
            <xm:f>NOT(ISERROR(SEARCH($I$70,I37)))</xm:f>
            <xm:f>$I$70</xm:f>
            <x14:dxf>
              <fill>
                <patternFill>
                  <bgColor theme="0" tint="-0.14996795556505021"/>
                </patternFill>
              </fill>
            </x14:dxf>
          </x14:cfRule>
          <x14:cfRule type="cellIs" priority="682" operator="equal" id="{61650518-8124-41C1-A4E3-3DA47BDAD6E4}">
            <xm:f>'\Users\marisol.viveros\Downloads\[MAPA_RIESGOS_UAEOS_2022_V3 -2.xlsx]Tabla probabiidad'!#REF!</xm:f>
            <x14:dxf>
              <fill>
                <patternFill>
                  <fgColor theme="6"/>
                </patternFill>
              </fill>
            </x14:dxf>
          </x14:cfRule>
          <x14:cfRule type="cellIs" priority="683" operator="equal" id="{3C924E08-0F8F-4167-BECC-C390209B652C}">
            <xm:f>'\Users\marisol.viveros\Downloads\[MAPA_RIESGOS_UAEOS_2022_V3 -2.xlsx]Tabla probabiidad'!#REF!</xm:f>
            <x14:dxf>
              <fill>
                <patternFill>
                  <fgColor rgb="FF92D050"/>
                  <bgColor theme="6" tint="0.59996337778862885"/>
                </patternFill>
              </fill>
            </x14:dxf>
          </x14:cfRule>
          <xm:sqref>I37</xm:sqref>
        </x14:conditionalFormatting>
        <x14:conditionalFormatting xmlns:xm="http://schemas.microsoft.com/office/excel/2006/main">
          <x14:cfRule type="containsText" priority="668" operator="containsText" id="{85DF722C-78BE-4346-80EB-63CA3C326D26}">
            <xm:f>NOT(ISERROR(SEARCH($I$69,I38)))</xm:f>
            <xm:f>$I$69</xm:f>
            <x14:dxf>
              <fill>
                <patternFill>
                  <fgColor rgb="FF92D050"/>
                  <bgColor rgb="FF92D050"/>
                </patternFill>
              </fill>
            </x14:dxf>
          </x14:cfRule>
          <x14:cfRule type="containsText" priority="669" operator="containsText" id="{425B33E9-2AF8-4EBF-942B-8726A6F3FE3E}">
            <xm:f>NOT(ISERROR(SEARCH($I$70,I38)))</xm:f>
            <xm:f>$I$70</xm:f>
            <x14:dxf>
              <fill>
                <patternFill>
                  <bgColor rgb="FF00B050"/>
                </patternFill>
              </fill>
            </x14:dxf>
          </x14:cfRule>
          <x14:cfRule type="containsText" priority="670" operator="containsText" id="{0C1EC7CB-127B-4AA2-9DE5-3A754A9A9F5C}">
            <xm:f>NOT(ISERROR(SEARCH($I$73,I38)))</xm:f>
            <xm:f>$I$73</xm:f>
            <x14:dxf>
              <fill>
                <patternFill>
                  <bgColor rgb="FFFF0000"/>
                </patternFill>
              </fill>
            </x14:dxf>
          </x14:cfRule>
          <x14:cfRule type="containsText" priority="671" operator="containsText" id="{C524870F-2D61-4839-B858-0DEEB17B091F}">
            <xm:f>NOT(ISERROR(SEARCH($I$72,I38)))</xm:f>
            <xm:f>$I$72</xm:f>
            <x14:dxf>
              <fill>
                <patternFill>
                  <fgColor rgb="FFFFC000"/>
                  <bgColor rgb="FFFFC000"/>
                </patternFill>
              </fill>
            </x14:dxf>
          </x14:cfRule>
          <x14:cfRule type="containsText" priority="672" operator="containsText" id="{19F056C0-981E-4D3E-A35F-BC7B79CD1C3D}">
            <xm:f>NOT(ISERROR(SEARCH($I$71,I38)))</xm:f>
            <xm:f>$I$71</xm:f>
            <x14:dxf>
              <fill>
                <patternFill>
                  <fgColor rgb="FFFFFF00"/>
                  <bgColor rgb="FFFFFF00"/>
                </patternFill>
              </fill>
            </x14:dxf>
          </x14:cfRule>
          <x14:cfRule type="containsText" priority="673" operator="containsText" id="{9FB1FA4B-1544-42B9-A39C-37A84C873B43}">
            <xm:f>NOT(ISERROR(SEARCH($I$70,I38)))</xm:f>
            <xm:f>$I$70</xm:f>
            <x14:dxf>
              <fill>
                <patternFill>
                  <bgColor theme="0" tint="-0.14996795556505021"/>
                </patternFill>
              </fill>
            </x14:dxf>
          </x14:cfRule>
          <x14:cfRule type="cellIs" priority="674" operator="equal" id="{C48E5EA9-F15F-471D-ABA7-05745A80EB70}">
            <xm:f>'\Users\marisol.viveros\Downloads\[MAPA_RIESGOS_UAEOS_2022_V3 -2.xlsx]Tabla probabiidad'!#REF!</xm:f>
            <x14:dxf>
              <fill>
                <patternFill>
                  <fgColor theme="6"/>
                </patternFill>
              </fill>
            </x14:dxf>
          </x14:cfRule>
          <x14:cfRule type="cellIs" priority="675" operator="equal" id="{F3F7F662-EC7C-43FC-B78A-97D24C01070A}">
            <xm:f>'\Users\marisol.viveros\Downloads\[MAPA_RIESGOS_UAEOS_2022_V3 -2.xlsx]Tabla probabiidad'!#REF!</xm:f>
            <x14:dxf>
              <fill>
                <patternFill>
                  <fgColor rgb="FF92D050"/>
                  <bgColor theme="6" tint="0.59996337778862885"/>
                </patternFill>
              </fill>
            </x14:dxf>
          </x14:cfRule>
          <xm:sqref>I38</xm:sqref>
        </x14:conditionalFormatting>
        <x14:conditionalFormatting xmlns:xm="http://schemas.microsoft.com/office/excel/2006/main">
          <x14:cfRule type="containsText" priority="663" operator="containsText" id="{8CCE16AF-4E90-4A98-B39D-B13AE51A16D5}">
            <xm:f>NOT(ISERROR(SEARCH($K$73,K38)))</xm:f>
            <xm:f>$K$73</xm:f>
            <x14:dxf>
              <fill>
                <patternFill>
                  <bgColor rgb="FFFF0000"/>
                </patternFill>
              </fill>
            </x14:dxf>
          </x14:cfRule>
          <x14:cfRule type="containsText" priority="664" operator="containsText" id="{A76D9504-2641-43EB-8AC3-C999FCECACEB}">
            <xm:f>NOT(ISERROR(SEARCH($K$72,K38)))</xm:f>
            <xm:f>$K$72</xm:f>
            <x14:dxf>
              <fill>
                <patternFill>
                  <bgColor rgb="FFFFC000"/>
                </patternFill>
              </fill>
            </x14:dxf>
          </x14:cfRule>
          <x14:cfRule type="containsText" priority="665" operator="containsText" id="{6ABD26AB-0636-444B-BA85-58575827E452}">
            <xm:f>NOT(ISERROR(SEARCH($K$71,K38)))</xm:f>
            <xm:f>$K$71</xm:f>
            <x14:dxf>
              <fill>
                <patternFill>
                  <bgColor rgb="FFFFFF00"/>
                </patternFill>
              </fill>
            </x14:dxf>
          </x14:cfRule>
          <x14:cfRule type="containsText" priority="666" operator="containsText" id="{2C5A8A71-B04F-4B90-8087-BD4E1E69A450}">
            <xm:f>NOT(ISERROR(SEARCH($K$70,K38)))</xm:f>
            <xm:f>$K$70</xm:f>
            <x14:dxf>
              <fill>
                <patternFill>
                  <bgColor rgb="FF00B050"/>
                </patternFill>
              </fill>
            </x14:dxf>
          </x14:cfRule>
          <x14:cfRule type="containsText" priority="667" operator="containsText" id="{91BDD5B6-0370-43FF-9C53-334A7EE0D9C3}">
            <xm:f>NOT(ISERROR(SEARCH($K$69,K38)))</xm:f>
            <xm:f>$K$69</xm:f>
            <x14:dxf>
              <fill>
                <patternFill>
                  <bgColor rgb="FF92D050"/>
                </patternFill>
              </fill>
            </x14:dxf>
          </x14:cfRule>
          <xm:sqref>K38</xm:sqref>
        </x14:conditionalFormatting>
        <x14:conditionalFormatting xmlns:xm="http://schemas.microsoft.com/office/excel/2006/main">
          <x14:cfRule type="containsText" priority="659" operator="containsText" id="{7AE3801C-65EF-4FC5-BD0B-C27850B8C612}">
            <xm:f>NOT(ISERROR(SEARCH($M$72,M38)))</xm:f>
            <xm:f>$M$72</xm:f>
            <x14:dxf>
              <fill>
                <patternFill>
                  <bgColor rgb="FFFF0000"/>
                </patternFill>
              </fill>
            </x14:dxf>
          </x14:cfRule>
          <x14:cfRule type="containsText" priority="660" operator="containsText" id="{FC6AA951-EF52-4CDD-8A74-880673C0129F}">
            <xm:f>NOT(ISERROR(SEARCH($M$71,M38)))</xm:f>
            <xm:f>$M$71</xm:f>
            <x14:dxf>
              <fill>
                <patternFill>
                  <bgColor rgb="FFFFC000"/>
                </patternFill>
              </fill>
            </x14:dxf>
          </x14:cfRule>
          <x14:cfRule type="containsText" priority="661" operator="containsText" id="{462A2304-2943-4A24-8ED8-6865CA59218E}">
            <xm:f>NOT(ISERROR(SEARCH($M$70,M38)))</xm:f>
            <xm:f>$M$70</xm:f>
            <x14:dxf>
              <fill>
                <patternFill>
                  <bgColor rgb="FFFFFF00"/>
                </patternFill>
              </fill>
            </x14:dxf>
          </x14:cfRule>
          <x14:cfRule type="containsText" priority="662" operator="containsText" id="{E9ACC231-493F-49FA-BAB9-5486C03DA46C}">
            <xm:f>NOT(ISERROR(SEARCH($M$69,M38)))</xm:f>
            <xm:f>$M$69</xm:f>
            <x14:dxf>
              <fill>
                <patternFill>
                  <bgColor rgb="FF92D050"/>
                </patternFill>
              </fill>
            </x14:dxf>
          </x14:cfRule>
          <xm:sqref>M38</xm:sqref>
        </x14:conditionalFormatting>
        <x14:conditionalFormatting xmlns:xm="http://schemas.microsoft.com/office/excel/2006/main">
          <x14:cfRule type="containsText" priority="654" operator="containsText" id="{9EF000CC-325D-447C-B09A-493CD41B2DB5}">
            <xm:f>NOT(ISERROR(SEARCH($K$73,Z15)))</xm:f>
            <xm:f>$K$73</xm:f>
            <x14:dxf>
              <fill>
                <patternFill>
                  <bgColor rgb="FFFF0000"/>
                </patternFill>
              </fill>
            </x14:dxf>
          </x14:cfRule>
          <x14:cfRule type="containsText" priority="655" operator="containsText" id="{1C072B8B-5E20-4591-B214-DDE866BD2850}">
            <xm:f>NOT(ISERROR(SEARCH($K$72,Z15)))</xm:f>
            <xm:f>$K$72</xm:f>
            <x14:dxf>
              <fill>
                <patternFill>
                  <bgColor rgb="FFFFC000"/>
                </patternFill>
              </fill>
            </x14:dxf>
          </x14:cfRule>
          <x14:cfRule type="containsText" priority="656" operator="containsText" id="{D9B807D9-0D03-40CE-9981-DB43606C7B07}">
            <xm:f>NOT(ISERROR(SEARCH($K$71,Z15)))</xm:f>
            <xm:f>$K$71</xm:f>
            <x14:dxf>
              <fill>
                <patternFill>
                  <bgColor rgb="FFFFFF00"/>
                </patternFill>
              </fill>
            </x14:dxf>
          </x14:cfRule>
          <x14:cfRule type="containsText" priority="657" operator="containsText" id="{C54740B3-9231-4CE3-9172-BD2AC25E480A}">
            <xm:f>NOT(ISERROR(SEARCH($K$70,Z15)))</xm:f>
            <xm:f>$K$70</xm:f>
            <x14:dxf>
              <fill>
                <patternFill>
                  <bgColor rgb="FF00B050"/>
                </patternFill>
              </fill>
            </x14:dxf>
          </x14:cfRule>
          <x14:cfRule type="containsText" priority="658" operator="containsText" id="{0083B0C7-F9BC-43CC-8045-FB10152CFAEA}">
            <xm:f>NOT(ISERROR(SEARCH($K$69,Z15)))</xm:f>
            <xm:f>$K$69</xm:f>
            <x14:dxf>
              <fill>
                <patternFill>
                  <bgColor rgb="FF92D050"/>
                </patternFill>
              </fill>
            </x14:dxf>
          </x14:cfRule>
          <xm:sqref>Z15</xm:sqref>
        </x14:conditionalFormatting>
        <x14:conditionalFormatting xmlns:xm="http://schemas.microsoft.com/office/excel/2006/main">
          <x14:cfRule type="containsText" priority="649" operator="containsText" id="{A77F3AF7-D25A-43DC-83F4-4409B8732F54}">
            <xm:f>NOT(ISERROR(SEARCH($K$73,Z16)))</xm:f>
            <xm:f>$K$73</xm:f>
            <x14:dxf>
              <fill>
                <patternFill>
                  <bgColor rgb="FFFF0000"/>
                </patternFill>
              </fill>
            </x14:dxf>
          </x14:cfRule>
          <x14:cfRule type="containsText" priority="650" operator="containsText" id="{6B34B029-5B91-4869-8D0B-018526811941}">
            <xm:f>NOT(ISERROR(SEARCH($K$72,Z16)))</xm:f>
            <xm:f>$K$72</xm:f>
            <x14:dxf>
              <fill>
                <patternFill>
                  <bgColor rgb="FFFFC000"/>
                </patternFill>
              </fill>
            </x14:dxf>
          </x14:cfRule>
          <x14:cfRule type="containsText" priority="651" operator="containsText" id="{973956E9-E594-44DA-9D77-FFFB909E4FBB}">
            <xm:f>NOT(ISERROR(SEARCH($K$71,Z16)))</xm:f>
            <xm:f>$K$71</xm:f>
            <x14:dxf>
              <fill>
                <patternFill>
                  <bgColor rgb="FFFFFF00"/>
                </patternFill>
              </fill>
            </x14:dxf>
          </x14:cfRule>
          <x14:cfRule type="containsText" priority="652" operator="containsText" id="{7861369A-D5B7-4013-A8EB-FA1AA4000E1E}">
            <xm:f>NOT(ISERROR(SEARCH($K$70,Z16)))</xm:f>
            <xm:f>$K$70</xm:f>
            <x14:dxf>
              <fill>
                <patternFill>
                  <bgColor rgb="FF00B050"/>
                </patternFill>
              </fill>
            </x14:dxf>
          </x14:cfRule>
          <x14:cfRule type="containsText" priority="653" operator="containsText" id="{28285B10-A75E-49A8-A51D-525FD9FE9768}">
            <xm:f>NOT(ISERROR(SEARCH($K$69,Z16)))</xm:f>
            <xm:f>$K$69</xm:f>
            <x14:dxf>
              <fill>
                <patternFill>
                  <bgColor rgb="FF92D050"/>
                </patternFill>
              </fill>
            </x14:dxf>
          </x14:cfRule>
          <xm:sqref>Z16</xm:sqref>
        </x14:conditionalFormatting>
        <x14:conditionalFormatting xmlns:xm="http://schemas.microsoft.com/office/excel/2006/main">
          <x14:cfRule type="containsText" priority="644" operator="containsText" id="{BB7B6D3B-B8C5-4C45-BB2C-28F9025333E9}">
            <xm:f>NOT(ISERROR(SEARCH($K$73,Z17)))</xm:f>
            <xm:f>$K$73</xm:f>
            <x14:dxf>
              <fill>
                <patternFill>
                  <bgColor rgb="FFFF0000"/>
                </patternFill>
              </fill>
            </x14:dxf>
          </x14:cfRule>
          <x14:cfRule type="containsText" priority="645" operator="containsText" id="{019E90E3-FC40-4091-AEC4-80714BC03332}">
            <xm:f>NOT(ISERROR(SEARCH($K$72,Z17)))</xm:f>
            <xm:f>$K$72</xm:f>
            <x14:dxf>
              <fill>
                <patternFill>
                  <bgColor rgb="FFFFC000"/>
                </patternFill>
              </fill>
            </x14:dxf>
          </x14:cfRule>
          <x14:cfRule type="containsText" priority="646" operator="containsText" id="{77D14AB8-D4FD-4FAD-8D86-CD292F1EE4A4}">
            <xm:f>NOT(ISERROR(SEARCH($K$71,Z17)))</xm:f>
            <xm:f>$K$71</xm:f>
            <x14:dxf>
              <fill>
                <patternFill>
                  <bgColor rgb="FFFFFF00"/>
                </patternFill>
              </fill>
            </x14:dxf>
          </x14:cfRule>
          <x14:cfRule type="containsText" priority="647" operator="containsText" id="{B47A2833-FB3A-48CF-81FC-F4E4F2B5D63B}">
            <xm:f>NOT(ISERROR(SEARCH($K$70,Z17)))</xm:f>
            <xm:f>$K$70</xm:f>
            <x14:dxf>
              <fill>
                <patternFill>
                  <bgColor rgb="FF00B050"/>
                </patternFill>
              </fill>
            </x14:dxf>
          </x14:cfRule>
          <x14:cfRule type="containsText" priority="648" operator="containsText" id="{DD3A2F90-3DB5-49BA-A601-3C9A2303DABC}">
            <xm:f>NOT(ISERROR(SEARCH($K$69,Z17)))</xm:f>
            <xm:f>$K$69</xm:f>
            <x14:dxf>
              <fill>
                <patternFill>
                  <bgColor rgb="FF92D050"/>
                </patternFill>
              </fill>
            </x14:dxf>
          </x14:cfRule>
          <xm:sqref>Z17</xm:sqref>
        </x14:conditionalFormatting>
        <x14:conditionalFormatting xmlns:xm="http://schemas.microsoft.com/office/excel/2006/main">
          <x14:cfRule type="containsText" priority="639" operator="containsText" id="{EF22080D-D5EF-4C17-B6E3-CD0ED11DF02D}">
            <xm:f>NOT(ISERROR(SEARCH($K$73,Z18)))</xm:f>
            <xm:f>$K$73</xm:f>
            <x14:dxf>
              <fill>
                <patternFill>
                  <bgColor rgb="FFFF0000"/>
                </patternFill>
              </fill>
            </x14:dxf>
          </x14:cfRule>
          <x14:cfRule type="containsText" priority="640" operator="containsText" id="{238D124D-56AD-42A1-A958-2C0B85A4544E}">
            <xm:f>NOT(ISERROR(SEARCH($K$72,Z18)))</xm:f>
            <xm:f>$K$72</xm:f>
            <x14:dxf>
              <fill>
                <patternFill>
                  <bgColor rgb="FFFFC000"/>
                </patternFill>
              </fill>
            </x14:dxf>
          </x14:cfRule>
          <x14:cfRule type="containsText" priority="641" operator="containsText" id="{76EA1A63-3458-417A-8700-0E7E3FFC1843}">
            <xm:f>NOT(ISERROR(SEARCH($K$71,Z18)))</xm:f>
            <xm:f>$K$71</xm:f>
            <x14:dxf>
              <fill>
                <patternFill>
                  <bgColor rgb="FFFFFF00"/>
                </patternFill>
              </fill>
            </x14:dxf>
          </x14:cfRule>
          <x14:cfRule type="containsText" priority="642" operator="containsText" id="{F62B4AD6-BFA2-4B68-A8BE-5FFFE2F4B47B}">
            <xm:f>NOT(ISERROR(SEARCH($K$70,Z18)))</xm:f>
            <xm:f>$K$70</xm:f>
            <x14:dxf>
              <fill>
                <patternFill>
                  <bgColor rgb="FF00B050"/>
                </patternFill>
              </fill>
            </x14:dxf>
          </x14:cfRule>
          <x14:cfRule type="containsText" priority="643" operator="containsText" id="{A8444010-AF2A-48DA-A6E3-78797793CFDE}">
            <xm:f>NOT(ISERROR(SEARCH($K$69,Z18)))</xm:f>
            <xm:f>$K$69</xm:f>
            <x14:dxf>
              <fill>
                <patternFill>
                  <bgColor rgb="FF92D050"/>
                </patternFill>
              </fill>
            </x14:dxf>
          </x14:cfRule>
          <xm:sqref>Z18</xm:sqref>
        </x14:conditionalFormatting>
        <x14:conditionalFormatting xmlns:xm="http://schemas.microsoft.com/office/excel/2006/main">
          <x14:cfRule type="containsText" priority="634" operator="containsText" id="{AFA13865-D6B5-4F33-810E-ED864D12DF6B}">
            <xm:f>NOT(ISERROR(SEARCH($K$73,Z19)))</xm:f>
            <xm:f>$K$73</xm:f>
            <x14:dxf>
              <fill>
                <patternFill>
                  <bgColor rgb="FFFF0000"/>
                </patternFill>
              </fill>
            </x14:dxf>
          </x14:cfRule>
          <x14:cfRule type="containsText" priority="635" operator="containsText" id="{007DC923-8640-449E-8909-8591265FF538}">
            <xm:f>NOT(ISERROR(SEARCH($K$72,Z19)))</xm:f>
            <xm:f>$K$72</xm:f>
            <x14:dxf>
              <fill>
                <patternFill>
                  <bgColor rgb="FFFFC000"/>
                </patternFill>
              </fill>
            </x14:dxf>
          </x14:cfRule>
          <x14:cfRule type="containsText" priority="636" operator="containsText" id="{5E043197-8E4A-44F1-ADB3-17380164666B}">
            <xm:f>NOT(ISERROR(SEARCH($K$71,Z19)))</xm:f>
            <xm:f>$K$71</xm:f>
            <x14:dxf>
              <fill>
                <patternFill>
                  <bgColor rgb="FFFFFF00"/>
                </patternFill>
              </fill>
            </x14:dxf>
          </x14:cfRule>
          <x14:cfRule type="containsText" priority="637" operator="containsText" id="{AA5F5430-C2EB-46B4-885D-A6DC7243F7E2}">
            <xm:f>NOT(ISERROR(SEARCH($K$70,Z19)))</xm:f>
            <xm:f>$K$70</xm:f>
            <x14:dxf>
              <fill>
                <patternFill>
                  <bgColor rgb="FF00B050"/>
                </patternFill>
              </fill>
            </x14:dxf>
          </x14:cfRule>
          <x14:cfRule type="containsText" priority="638" operator="containsText" id="{1CA5424E-0279-4576-963E-AE9587491967}">
            <xm:f>NOT(ISERROR(SEARCH($K$69,Z19)))</xm:f>
            <xm:f>$K$69</xm:f>
            <x14:dxf>
              <fill>
                <patternFill>
                  <bgColor rgb="FF92D050"/>
                </patternFill>
              </fill>
            </x14:dxf>
          </x14:cfRule>
          <xm:sqref>Z19</xm:sqref>
        </x14:conditionalFormatting>
        <x14:conditionalFormatting xmlns:xm="http://schemas.microsoft.com/office/excel/2006/main">
          <x14:cfRule type="containsText" priority="629" operator="containsText" id="{0A932EBB-FD4C-44D0-8DDB-8BDE136817DB}">
            <xm:f>NOT(ISERROR(SEARCH($K$73,Z20)))</xm:f>
            <xm:f>$K$73</xm:f>
            <x14:dxf>
              <fill>
                <patternFill>
                  <bgColor rgb="FFFF0000"/>
                </patternFill>
              </fill>
            </x14:dxf>
          </x14:cfRule>
          <x14:cfRule type="containsText" priority="630" operator="containsText" id="{8804C57B-C41C-4EE0-9841-D6D96049A414}">
            <xm:f>NOT(ISERROR(SEARCH($K$72,Z20)))</xm:f>
            <xm:f>$K$72</xm:f>
            <x14:dxf>
              <fill>
                <patternFill>
                  <bgColor rgb="FFFFC000"/>
                </patternFill>
              </fill>
            </x14:dxf>
          </x14:cfRule>
          <x14:cfRule type="containsText" priority="631" operator="containsText" id="{2F34A999-5549-42FF-B487-9562C850379E}">
            <xm:f>NOT(ISERROR(SEARCH($K$71,Z20)))</xm:f>
            <xm:f>$K$71</xm:f>
            <x14:dxf>
              <fill>
                <patternFill>
                  <bgColor rgb="FFFFFF00"/>
                </patternFill>
              </fill>
            </x14:dxf>
          </x14:cfRule>
          <x14:cfRule type="containsText" priority="632" operator="containsText" id="{4F678634-786D-4B43-8AB5-F631DD375120}">
            <xm:f>NOT(ISERROR(SEARCH($K$70,Z20)))</xm:f>
            <xm:f>$K$70</xm:f>
            <x14:dxf>
              <fill>
                <patternFill>
                  <bgColor rgb="FF00B050"/>
                </patternFill>
              </fill>
            </x14:dxf>
          </x14:cfRule>
          <x14:cfRule type="containsText" priority="633" operator="containsText" id="{65669AC6-415A-4A17-B4B9-1C300945C3F0}">
            <xm:f>NOT(ISERROR(SEARCH($K$69,Z20)))</xm:f>
            <xm:f>$K$69</xm:f>
            <x14:dxf>
              <fill>
                <patternFill>
                  <bgColor rgb="FF92D050"/>
                </patternFill>
              </fill>
            </x14:dxf>
          </x14:cfRule>
          <xm:sqref>Z20</xm:sqref>
        </x14:conditionalFormatting>
        <x14:conditionalFormatting xmlns:xm="http://schemas.microsoft.com/office/excel/2006/main">
          <x14:cfRule type="containsText" priority="624" operator="containsText" id="{FD291F05-7BE4-4169-9563-7034907E94E3}">
            <xm:f>NOT(ISERROR(SEARCH($K$73,Z21)))</xm:f>
            <xm:f>$K$73</xm:f>
            <x14:dxf>
              <fill>
                <patternFill>
                  <bgColor rgb="FFFF0000"/>
                </patternFill>
              </fill>
            </x14:dxf>
          </x14:cfRule>
          <x14:cfRule type="containsText" priority="625" operator="containsText" id="{A85357FB-E9D3-4519-ABEB-34380B214155}">
            <xm:f>NOT(ISERROR(SEARCH($K$72,Z21)))</xm:f>
            <xm:f>$K$72</xm:f>
            <x14:dxf>
              <fill>
                <patternFill>
                  <bgColor rgb="FFFFC000"/>
                </patternFill>
              </fill>
            </x14:dxf>
          </x14:cfRule>
          <x14:cfRule type="containsText" priority="626" operator="containsText" id="{E426925B-424E-47E4-A39C-A6D67DF83F35}">
            <xm:f>NOT(ISERROR(SEARCH($K$71,Z21)))</xm:f>
            <xm:f>$K$71</xm:f>
            <x14:dxf>
              <fill>
                <patternFill>
                  <bgColor rgb="FFFFFF00"/>
                </patternFill>
              </fill>
            </x14:dxf>
          </x14:cfRule>
          <x14:cfRule type="containsText" priority="627" operator="containsText" id="{509547F9-3B23-4DD5-A3B8-E3B2DBC1EBDA}">
            <xm:f>NOT(ISERROR(SEARCH($K$70,Z21)))</xm:f>
            <xm:f>$K$70</xm:f>
            <x14:dxf>
              <fill>
                <patternFill>
                  <bgColor rgb="FF00B050"/>
                </patternFill>
              </fill>
            </x14:dxf>
          </x14:cfRule>
          <x14:cfRule type="containsText" priority="628" operator="containsText" id="{F7EECECC-DFB0-4F1F-8478-674AC762D17E}">
            <xm:f>NOT(ISERROR(SEARCH($K$69,Z21)))</xm:f>
            <xm:f>$K$69</xm:f>
            <x14:dxf>
              <fill>
                <patternFill>
                  <bgColor rgb="FF92D050"/>
                </patternFill>
              </fill>
            </x14:dxf>
          </x14:cfRule>
          <xm:sqref>Z21:Z22</xm:sqref>
        </x14:conditionalFormatting>
        <x14:conditionalFormatting xmlns:xm="http://schemas.microsoft.com/office/excel/2006/main">
          <x14:cfRule type="containsText" priority="619" operator="containsText" id="{F380604A-03F7-4417-A89D-FA7CC76C439C}">
            <xm:f>NOT(ISERROR(SEARCH($K$73,Z24)))</xm:f>
            <xm:f>$K$73</xm:f>
            <x14:dxf>
              <fill>
                <patternFill>
                  <bgColor rgb="FFFF0000"/>
                </patternFill>
              </fill>
            </x14:dxf>
          </x14:cfRule>
          <x14:cfRule type="containsText" priority="620" operator="containsText" id="{1ABA0D62-13DE-4363-891D-413F11D8955F}">
            <xm:f>NOT(ISERROR(SEARCH($K$72,Z24)))</xm:f>
            <xm:f>$K$72</xm:f>
            <x14:dxf>
              <fill>
                <patternFill>
                  <bgColor rgb="FFFFC000"/>
                </patternFill>
              </fill>
            </x14:dxf>
          </x14:cfRule>
          <x14:cfRule type="containsText" priority="621" operator="containsText" id="{3BDD78B0-D5F2-4E9C-8B47-CD11385E022B}">
            <xm:f>NOT(ISERROR(SEARCH($K$71,Z24)))</xm:f>
            <xm:f>$K$71</xm:f>
            <x14:dxf>
              <fill>
                <patternFill>
                  <bgColor rgb="FFFFFF00"/>
                </patternFill>
              </fill>
            </x14:dxf>
          </x14:cfRule>
          <x14:cfRule type="containsText" priority="622" operator="containsText" id="{D30AD314-222F-40AB-8D83-D77676A09658}">
            <xm:f>NOT(ISERROR(SEARCH($K$70,Z24)))</xm:f>
            <xm:f>$K$70</xm:f>
            <x14:dxf>
              <fill>
                <patternFill>
                  <bgColor rgb="FF00B050"/>
                </patternFill>
              </fill>
            </x14:dxf>
          </x14:cfRule>
          <x14:cfRule type="containsText" priority="623" operator="containsText" id="{336F75ED-6F0B-47DA-9BE2-A7EF3FE563DE}">
            <xm:f>NOT(ISERROR(SEARCH($K$69,Z24)))</xm:f>
            <xm:f>$K$69</xm:f>
            <x14:dxf>
              <fill>
                <patternFill>
                  <bgColor rgb="FF92D050"/>
                </patternFill>
              </fill>
            </x14:dxf>
          </x14:cfRule>
          <xm:sqref>Z24</xm:sqref>
        </x14:conditionalFormatting>
        <x14:conditionalFormatting xmlns:xm="http://schemas.microsoft.com/office/excel/2006/main">
          <x14:cfRule type="containsText" priority="614" operator="containsText" id="{3C5461AC-55BD-4372-8B6D-76F9237DD153}">
            <xm:f>NOT(ISERROR(SEARCH($K$73,Z23)))</xm:f>
            <xm:f>$K$73</xm:f>
            <x14:dxf>
              <fill>
                <patternFill>
                  <bgColor rgb="FFFF0000"/>
                </patternFill>
              </fill>
            </x14:dxf>
          </x14:cfRule>
          <x14:cfRule type="containsText" priority="615" operator="containsText" id="{B07716D7-BB19-484B-8787-CD58F5B7B876}">
            <xm:f>NOT(ISERROR(SEARCH($K$72,Z23)))</xm:f>
            <xm:f>$K$72</xm:f>
            <x14:dxf>
              <fill>
                <patternFill>
                  <bgColor rgb="FFFFC000"/>
                </patternFill>
              </fill>
            </x14:dxf>
          </x14:cfRule>
          <x14:cfRule type="containsText" priority="616" operator="containsText" id="{114DDA50-0081-4336-88EC-5EFB56B5AD7E}">
            <xm:f>NOT(ISERROR(SEARCH($K$71,Z23)))</xm:f>
            <xm:f>$K$71</xm:f>
            <x14:dxf>
              <fill>
                <patternFill>
                  <bgColor rgb="FFFFFF00"/>
                </patternFill>
              </fill>
            </x14:dxf>
          </x14:cfRule>
          <x14:cfRule type="containsText" priority="617" operator="containsText" id="{E1530674-19FB-4F3B-8F88-BCE5C11BFB14}">
            <xm:f>NOT(ISERROR(SEARCH($K$70,Z23)))</xm:f>
            <xm:f>$K$70</xm:f>
            <x14:dxf>
              <fill>
                <patternFill>
                  <bgColor rgb="FF00B050"/>
                </patternFill>
              </fill>
            </x14:dxf>
          </x14:cfRule>
          <x14:cfRule type="containsText" priority="618" operator="containsText" id="{A28A3B89-4CE5-4826-BA61-0AD738A8556F}">
            <xm:f>NOT(ISERROR(SEARCH($K$69,Z23)))</xm:f>
            <xm:f>$K$69</xm:f>
            <x14:dxf>
              <fill>
                <patternFill>
                  <bgColor rgb="FF92D050"/>
                </patternFill>
              </fill>
            </x14:dxf>
          </x14:cfRule>
          <xm:sqref>Z23</xm:sqref>
        </x14:conditionalFormatting>
        <x14:conditionalFormatting xmlns:xm="http://schemas.microsoft.com/office/excel/2006/main">
          <x14:cfRule type="containsText" priority="609" operator="containsText" id="{8807903C-AB4F-4A86-83AD-73FF038EA447}">
            <xm:f>NOT(ISERROR(SEARCH($K$73,Z25)))</xm:f>
            <xm:f>$K$73</xm:f>
            <x14:dxf>
              <fill>
                <patternFill>
                  <bgColor rgb="FFFF0000"/>
                </patternFill>
              </fill>
            </x14:dxf>
          </x14:cfRule>
          <x14:cfRule type="containsText" priority="610" operator="containsText" id="{43781A03-95F9-4FFF-B49A-64B34231E613}">
            <xm:f>NOT(ISERROR(SEARCH($K$72,Z25)))</xm:f>
            <xm:f>$K$72</xm:f>
            <x14:dxf>
              <fill>
                <patternFill>
                  <bgColor rgb="FFFFC000"/>
                </patternFill>
              </fill>
            </x14:dxf>
          </x14:cfRule>
          <x14:cfRule type="containsText" priority="611" operator="containsText" id="{02BDE785-E3D1-4E60-9304-AA18A42ACC3A}">
            <xm:f>NOT(ISERROR(SEARCH($K$71,Z25)))</xm:f>
            <xm:f>$K$71</xm:f>
            <x14:dxf>
              <fill>
                <patternFill>
                  <bgColor rgb="FFFFFF00"/>
                </patternFill>
              </fill>
            </x14:dxf>
          </x14:cfRule>
          <x14:cfRule type="containsText" priority="612" operator="containsText" id="{BAC99D8F-C9E6-49DA-8027-CDB7DEEC06C6}">
            <xm:f>NOT(ISERROR(SEARCH($K$70,Z25)))</xm:f>
            <xm:f>$K$70</xm:f>
            <x14:dxf>
              <fill>
                <patternFill>
                  <bgColor rgb="FF00B050"/>
                </patternFill>
              </fill>
            </x14:dxf>
          </x14:cfRule>
          <x14:cfRule type="containsText" priority="613" operator="containsText" id="{FCCE7266-BDA3-4614-A5CA-EA836C7FC8C0}">
            <xm:f>NOT(ISERROR(SEARCH($K$69,Z25)))</xm:f>
            <xm:f>$K$69</xm:f>
            <x14:dxf>
              <fill>
                <patternFill>
                  <bgColor rgb="FF92D050"/>
                </patternFill>
              </fill>
            </x14:dxf>
          </x14:cfRule>
          <xm:sqref>Z25</xm:sqref>
        </x14:conditionalFormatting>
        <x14:conditionalFormatting xmlns:xm="http://schemas.microsoft.com/office/excel/2006/main">
          <x14:cfRule type="containsText" priority="604" operator="containsText" id="{860B11C2-C2C9-4F7A-9520-6554F1AA8565}">
            <xm:f>NOT(ISERROR(SEARCH($K$73,Z26)))</xm:f>
            <xm:f>$K$73</xm:f>
            <x14:dxf>
              <fill>
                <patternFill>
                  <bgColor rgb="FFFF0000"/>
                </patternFill>
              </fill>
            </x14:dxf>
          </x14:cfRule>
          <x14:cfRule type="containsText" priority="605" operator="containsText" id="{BCA3A1DF-AD93-4AE0-9857-9E340499B976}">
            <xm:f>NOT(ISERROR(SEARCH($K$72,Z26)))</xm:f>
            <xm:f>$K$72</xm:f>
            <x14:dxf>
              <fill>
                <patternFill>
                  <bgColor rgb="FFFFC000"/>
                </patternFill>
              </fill>
            </x14:dxf>
          </x14:cfRule>
          <x14:cfRule type="containsText" priority="606" operator="containsText" id="{5B5939EF-7FAF-497E-BC49-214AA28E19A3}">
            <xm:f>NOT(ISERROR(SEARCH($K$71,Z26)))</xm:f>
            <xm:f>$K$71</xm:f>
            <x14:dxf>
              <fill>
                <patternFill>
                  <bgColor rgb="FFFFFF00"/>
                </patternFill>
              </fill>
            </x14:dxf>
          </x14:cfRule>
          <x14:cfRule type="containsText" priority="607" operator="containsText" id="{012673BA-FBC6-42FF-A05B-5A42E1D2BEB3}">
            <xm:f>NOT(ISERROR(SEARCH($K$70,Z26)))</xm:f>
            <xm:f>$K$70</xm:f>
            <x14:dxf>
              <fill>
                <patternFill>
                  <bgColor rgb="FF00B050"/>
                </patternFill>
              </fill>
            </x14:dxf>
          </x14:cfRule>
          <x14:cfRule type="containsText" priority="608" operator="containsText" id="{BEB9B5DA-C368-4379-8395-1B7E4D00AC4D}">
            <xm:f>NOT(ISERROR(SEARCH($K$69,Z26)))</xm:f>
            <xm:f>$K$69</xm:f>
            <x14:dxf>
              <fill>
                <patternFill>
                  <bgColor rgb="FF92D050"/>
                </patternFill>
              </fill>
            </x14:dxf>
          </x14:cfRule>
          <xm:sqref>Z26</xm:sqref>
        </x14:conditionalFormatting>
        <x14:conditionalFormatting xmlns:xm="http://schemas.microsoft.com/office/excel/2006/main">
          <x14:cfRule type="containsText" priority="599" operator="containsText" id="{FA5A311D-790A-4850-BEFC-711C3F7B8B47}">
            <xm:f>NOT(ISERROR(SEARCH($K$73,Z27)))</xm:f>
            <xm:f>$K$73</xm:f>
            <x14:dxf>
              <fill>
                <patternFill>
                  <bgColor rgb="FFFF0000"/>
                </patternFill>
              </fill>
            </x14:dxf>
          </x14:cfRule>
          <x14:cfRule type="containsText" priority="600" operator="containsText" id="{A91CE1A3-E6D8-4197-B2D6-161D200912F1}">
            <xm:f>NOT(ISERROR(SEARCH($K$72,Z27)))</xm:f>
            <xm:f>$K$72</xm:f>
            <x14:dxf>
              <fill>
                <patternFill>
                  <bgColor rgb="FFFFC000"/>
                </patternFill>
              </fill>
            </x14:dxf>
          </x14:cfRule>
          <x14:cfRule type="containsText" priority="601" operator="containsText" id="{857D3CB8-8B36-42AD-8673-C19B459CFC0B}">
            <xm:f>NOT(ISERROR(SEARCH($K$71,Z27)))</xm:f>
            <xm:f>$K$71</xm:f>
            <x14:dxf>
              <fill>
                <patternFill>
                  <bgColor rgb="FFFFFF00"/>
                </patternFill>
              </fill>
            </x14:dxf>
          </x14:cfRule>
          <x14:cfRule type="containsText" priority="602" operator="containsText" id="{D93AE8A7-7E9A-42C1-A338-C004274F3402}">
            <xm:f>NOT(ISERROR(SEARCH($K$70,Z27)))</xm:f>
            <xm:f>$K$70</xm:f>
            <x14:dxf>
              <fill>
                <patternFill>
                  <bgColor rgb="FF00B050"/>
                </patternFill>
              </fill>
            </x14:dxf>
          </x14:cfRule>
          <x14:cfRule type="containsText" priority="603" operator="containsText" id="{2A469084-2594-4518-8E79-DD55324E83B0}">
            <xm:f>NOT(ISERROR(SEARCH($K$69,Z27)))</xm:f>
            <xm:f>$K$69</xm:f>
            <x14:dxf>
              <fill>
                <patternFill>
                  <bgColor rgb="FF92D050"/>
                </patternFill>
              </fill>
            </x14:dxf>
          </x14:cfRule>
          <xm:sqref>Z27</xm:sqref>
        </x14:conditionalFormatting>
        <x14:conditionalFormatting xmlns:xm="http://schemas.microsoft.com/office/excel/2006/main">
          <x14:cfRule type="containsText" priority="594" operator="containsText" id="{1EFB61E6-7EE2-41E4-81D5-B8A0C982AE7A}">
            <xm:f>NOT(ISERROR(SEARCH($K$73,Z28)))</xm:f>
            <xm:f>$K$73</xm:f>
            <x14:dxf>
              <fill>
                <patternFill>
                  <bgColor rgb="FFFF0000"/>
                </patternFill>
              </fill>
            </x14:dxf>
          </x14:cfRule>
          <x14:cfRule type="containsText" priority="595" operator="containsText" id="{6C03681C-CFA1-40CB-BB2E-161D855518D2}">
            <xm:f>NOT(ISERROR(SEARCH($K$72,Z28)))</xm:f>
            <xm:f>$K$72</xm:f>
            <x14:dxf>
              <fill>
                <patternFill>
                  <bgColor rgb="FFFFC000"/>
                </patternFill>
              </fill>
            </x14:dxf>
          </x14:cfRule>
          <x14:cfRule type="containsText" priority="596" operator="containsText" id="{5A5E9D33-9050-4FC2-8CEB-B223A32079D5}">
            <xm:f>NOT(ISERROR(SEARCH($K$71,Z28)))</xm:f>
            <xm:f>$K$71</xm:f>
            <x14:dxf>
              <fill>
                <patternFill>
                  <bgColor rgb="FFFFFF00"/>
                </patternFill>
              </fill>
            </x14:dxf>
          </x14:cfRule>
          <x14:cfRule type="containsText" priority="597" operator="containsText" id="{13DF7568-2BDA-4D7B-8A2C-D9F42F651FC4}">
            <xm:f>NOT(ISERROR(SEARCH($K$70,Z28)))</xm:f>
            <xm:f>$K$70</xm:f>
            <x14:dxf>
              <fill>
                <patternFill>
                  <bgColor rgb="FF00B050"/>
                </patternFill>
              </fill>
            </x14:dxf>
          </x14:cfRule>
          <x14:cfRule type="containsText" priority="598" operator="containsText" id="{881229B2-62E9-4734-BD23-15832628278F}">
            <xm:f>NOT(ISERROR(SEARCH($K$69,Z28)))</xm:f>
            <xm:f>$K$69</xm:f>
            <x14:dxf>
              <fill>
                <patternFill>
                  <bgColor rgb="FF92D050"/>
                </patternFill>
              </fill>
            </x14:dxf>
          </x14:cfRule>
          <xm:sqref>Z28</xm:sqref>
        </x14:conditionalFormatting>
        <x14:conditionalFormatting xmlns:xm="http://schemas.microsoft.com/office/excel/2006/main">
          <x14:cfRule type="containsText" priority="590" operator="containsText" id="{289B3B13-475B-43E2-B80A-E972247228A1}">
            <xm:f>NOT(ISERROR(SEARCH($M$72,AB20)))</xm:f>
            <xm:f>$M$72</xm:f>
            <x14:dxf>
              <fill>
                <patternFill>
                  <bgColor rgb="FFFF0000"/>
                </patternFill>
              </fill>
            </x14:dxf>
          </x14:cfRule>
          <x14:cfRule type="containsText" priority="591" operator="containsText" id="{DF2C9007-E3F2-4DA3-ADC5-B623E4819DDC}">
            <xm:f>NOT(ISERROR(SEARCH($M$71,AB20)))</xm:f>
            <xm:f>$M$71</xm:f>
            <x14:dxf>
              <fill>
                <patternFill>
                  <bgColor rgb="FFFFC000"/>
                </patternFill>
              </fill>
            </x14:dxf>
          </x14:cfRule>
          <x14:cfRule type="containsText" priority="592" operator="containsText" id="{FBEB62CF-FABF-4117-B38F-24C5E5B95E79}">
            <xm:f>NOT(ISERROR(SEARCH($M$70,AB20)))</xm:f>
            <xm:f>$M$70</xm:f>
            <x14:dxf>
              <fill>
                <patternFill>
                  <bgColor rgb="FFFFFF00"/>
                </patternFill>
              </fill>
            </x14:dxf>
          </x14:cfRule>
          <x14:cfRule type="containsText" priority="593" operator="containsText" id="{108E87F6-CF88-4985-98F6-FF866A7715F3}">
            <xm:f>NOT(ISERROR(SEARCH($M$69,AB20)))</xm:f>
            <xm:f>$M$69</xm:f>
            <x14:dxf>
              <fill>
                <patternFill>
                  <bgColor rgb="FF92D050"/>
                </patternFill>
              </fill>
            </x14:dxf>
          </x14:cfRule>
          <xm:sqref>AB20:AB24</xm:sqref>
        </x14:conditionalFormatting>
        <x14:conditionalFormatting xmlns:xm="http://schemas.microsoft.com/office/excel/2006/main">
          <x14:cfRule type="containsText" priority="586" operator="containsText" id="{4858FA70-FD08-45D3-877E-784D693C705A}">
            <xm:f>NOT(ISERROR(SEARCH($M$72,AB25)))</xm:f>
            <xm:f>$M$72</xm:f>
            <x14:dxf>
              <fill>
                <patternFill>
                  <bgColor rgb="FFFF0000"/>
                </patternFill>
              </fill>
            </x14:dxf>
          </x14:cfRule>
          <x14:cfRule type="containsText" priority="587" operator="containsText" id="{289F4457-780F-4B42-AB58-4DE1C95CFCE7}">
            <xm:f>NOT(ISERROR(SEARCH($M$71,AB25)))</xm:f>
            <xm:f>$M$71</xm:f>
            <x14:dxf>
              <fill>
                <patternFill>
                  <bgColor rgb="FFFFC000"/>
                </patternFill>
              </fill>
            </x14:dxf>
          </x14:cfRule>
          <x14:cfRule type="containsText" priority="588" operator="containsText" id="{C51291FF-2694-4F4F-9193-8664098331C4}">
            <xm:f>NOT(ISERROR(SEARCH($M$70,AB25)))</xm:f>
            <xm:f>$M$70</xm:f>
            <x14:dxf>
              <fill>
                <patternFill>
                  <bgColor rgb="FFFFFF00"/>
                </patternFill>
              </fill>
            </x14:dxf>
          </x14:cfRule>
          <x14:cfRule type="containsText" priority="589" operator="containsText" id="{D2686C94-3900-4CE3-80A9-5D8D0D50D9EC}">
            <xm:f>NOT(ISERROR(SEARCH($M$69,AB25)))</xm:f>
            <xm:f>$M$69</xm:f>
            <x14:dxf>
              <fill>
                <patternFill>
                  <bgColor rgb="FF92D050"/>
                </patternFill>
              </fill>
            </x14:dxf>
          </x14:cfRule>
          <xm:sqref>AB25</xm:sqref>
        </x14:conditionalFormatting>
        <x14:conditionalFormatting xmlns:xm="http://schemas.microsoft.com/office/excel/2006/main">
          <x14:cfRule type="containsText" priority="582" operator="containsText" id="{2E9324A6-F9E8-4CE5-8B45-7E3099C2C6E1}">
            <xm:f>NOT(ISERROR(SEARCH($M$72,AB26)))</xm:f>
            <xm:f>$M$72</xm:f>
            <x14:dxf>
              <fill>
                <patternFill>
                  <bgColor rgb="FFFF0000"/>
                </patternFill>
              </fill>
            </x14:dxf>
          </x14:cfRule>
          <x14:cfRule type="containsText" priority="583" operator="containsText" id="{AD0FF88B-8075-4070-B253-F0C104C41BCF}">
            <xm:f>NOT(ISERROR(SEARCH($M$71,AB26)))</xm:f>
            <xm:f>$M$71</xm:f>
            <x14:dxf>
              <fill>
                <patternFill>
                  <bgColor rgb="FFFFC000"/>
                </patternFill>
              </fill>
            </x14:dxf>
          </x14:cfRule>
          <x14:cfRule type="containsText" priority="584" operator="containsText" id="{85E2820A-EFEB-4517-A831-5CAB3AF2B949}">
            <xm:f>NOT(ISERROR(SEARCH($M$70,AB26)))</xm:f>
            <xm:f>$M$70</xm:f>
            <x14:dxf>
              <fill>
                <patternFill>
                  <bgColor rgb="FFFFFF00"/>
                </patternFill>
              </fill>
            </x14:dxf>
          </x14:cfRule>
          <x14:cfRule type="containsText" priority="585" operator="containsText" id="{774B6567-B8A7-45C9-83E5-3182E8AFD987}">
            <xm:f>NOT(ISERROR(SEARCH($M$69,AB26)))</xm:f>
            <xm:f>$M$69</xm:f>
            <x14:dxf>
              <fill>
                <patternFill>
                  <bgColor rgb="FF92D050"/>
                </patternFill>
              </fill>
            </x14:dxf>
          </x14:cfRule>
          <xm:sqref>AB26</xm:sqref>
        </x14:conditionalFormatting>
        <x14:conditionalFormatting xmlns:xm="http://schemas.microsoft.com/office/excel/2006/main">
          <x14:cfRule type="containsText" priority="578" operator="containsText" id="{C973F783-5ACF-46A5-BCFB-72FA12D8481D}">
            <xm:f>NOT(ISERROR(SEARCH($M$72,AB27)))</xm:f>
            <xm:f>$M$72</xm:f>
            <x14:dxf>
              <fill>
                <patternFill>
                  <bgColor rgb="FFFF0000"/>
                </patternFill>
              </fill>
            </x14:dxf>
          </x14:cfRule>
          <x14:cfRule type="containsText" priority="579" operator="containsText" id="{0D776C64-B464-4CB8-8DCA-96966FE3820B}">
            <xm:f>NOT(ISERROR(SEARCH($M$71,AB27)))</xm:f>
            <xm:f>$M$71</xm:f>
            <x14:dxf>
              <fill>
                <patternFill>
                  <bgColor rgb="FFFFC000"/>
                </patternFill>
              </fill>
            </x14:dxf>
          </x14:cfRule>
          <x14:cfRule type="containsText" priority="580" operator="containsText" id="{5C46CFA1-C9AC-4C73-8CB2-AB9E1DB2CAA8}">
            <xm:f>NOT(ISERROR(SEARCH($M$70,AB27)))</xm:f>
            <xm:f>$M$70</xm:f>
            <x14:dxf>
              <fill>
                <patternFill>
                  <bgColor rgb="FFFFFF00"/>
                </patternFill>
              </fill>
            </x14:dxf>
          </x14:cfRule>
          <x14:cfRule type="containsText" priority="581" operator="containsText" id="{68291CE6-85D9-4026-BDE8-C2C38368E828}">
            <xm:f>NOT(ISERROR(SEARCH($M$69,AB27)))</xm:f>
            <xm:f>$M$69</xm:f>
            <x14:dxf>
              <fill>
                <patternFill>
                  <bgColor rgb="FF92D050"/>
                </patternFill>
              </fill>
            </x14:dxf>
          </x14:cfRule>
          <xm:sqref>AB27</xm:sqref>
        </x14:conditionalFormatting>
        <x14:conditionalFormatting xmlns:xm="http://schemas.microsoft.com/office/excel/2006/main">
          <x14:cfRule type="containsText" priority="574" operator="containsText" id="{77AFF82A-0D21-41C6-AB49-44C8A4C4E889}">
            <xm:f>NOT(ISERROR(SEARCH($M$72,AB28)))</xm:f>
            <xm:f>$M$72</xm:f>
            <x14:dxf>
              <fill>
                <patternFill>
                  <bgColor rgb="FFFF0000"/>
                </patternFill>
              </fill>
            </x14:dxf>
          </x14:cfRule>
          <x14:cfRule type="containsText" priority="575" operator="containsText" id="{9B1E98B7-10D2-458A-8D80-DA2A4C0E7A6F}">
            <xm:f>NOT(ISERROR(SEARCH($M$71,AB28)))</xm:f>
            <xm:f>$M$71</xm:f>
            <x14:dxf>
              <fill>
                <patternFill>
                  <bgColor rgb="FFFFC000"/>
                </patternFill>
              </fill>
            </x14:dxf>
          </x14:cfRule>
          <x14:cfRule type="containsText" priority="576" operator="containsText" id="{7C990011-E238-4D89-995E-21689443B139}">
            <xm:f>NOT(ISERROR(SEARCH($M$70,AB28)))</xm:f>
            <xm:f>$M$70</xm:f>
            <x14:dxf>
              <fill>
                <patternFill>
                  <bgColor rgb="FFFFFF00"/>
                </patternFill>
              </fill>
            </x14:dxf>
          </x14:cfRule>
          <x14:cfRule type="containsText" priority="577" operator="containsText" id="{B14A7C9D-0F6D-42B4-8883-F61E4B786FDB}">
            <xm:f>NOT(ISERROR(SEARCH($M$69,AB28)))</xm:f>
            <xm:f>$M$69</xm:f>
            <x14:dxf>
              <fill>
                <patternFill>
                  <bgColor rgb="FF92D050"/>
                </patternFill>
              </fill>
            </x14:dxf>
          </x14:cfRule>
          <xm:sqref>AB28</xm:sqref>
        </x14:conditionalFormatting>
        <x14:conditionalFormatting xmlns:xm="http://schemas.microsoft.com/office/excel/2006/main">
          <x14:cfRule type="containsText" priority="566" operator="containsText" id="{960C2CD1-419A-4882-A336-B76094191696}">
            <xm:f>NOT(ISERROR(SEARCH($I$69,X29)))</xm:f>
            <xm:f>$I$69</xm:f>
            <x14:dxf>
              <fill>
                <patternFill>
                  <fgColor rgb="FF92D050"/>
                  <bgColor rgb="FF92D050"/>
                </patternFill>
              </fill>
            </x14:dxf>
          </x14:cfRule>
          <x14:cfRule type="containsText" priority="567" operator="containsText" id="{E008F7EB-CF7C-48C7-ABFF-6B6A4C6477A5}">
            <xm:f>NOT(ISERROR(SEARCH($I$70,X29)))</xm:f>
            <xm:f>$I$70</xm:f>
            <x14:dxf>
              <fill>
                <patternFill>
                  <bgColor rgb="FF00B050"/>
                </patternFill>
              </fill>
            </x14:dxf>
          </x14:cfRule>
          <x14:cfRule type="containsText" priority="568" operator="containsText" id="{53958CB2-B99E-4242-BB6D-BB365649892A}">
            <xm:f>NOT(ISERROR(SEARCH($I$73,X29)))</xm:f>
            <xm:f>$I$73</xm:f>
            <x14:dxf>
              <fill>
                <patternFill>
                  <bgColor rgb="FFFF0000"/>
                </patternFill>
              </fill>
            </x14:dxf>
          </x14:cfRule>
          <x14:cfRule type="containsText" priority="569" operator="containsText" id="{F61742B8-ACE0-4E38-B8A7-247303AC5C3D}">
            <xm:f>NOT(ISERROR(SEARCH($I$72,X29)))</xm:f>
            <xm:f>$I$72</xm:f>
            <x14:dxf>
              <fill>
                <patternFill>
                  <fgColor rgb="FFFFC000"/>
                  <bgColor rgb="FFFFC000"/>
                </patternFill>
              </fill>
            </x14:dxf>
          </x14:cfRule>
          <x14:cfRule type="containsText" priority="570" operator="containsText" id="{C6E704C9-63BE-4C22-BBE2-FF6CCC80F2D2}">
            <xm:f>NOT(ISERROR(SEARCH($I$71,X29)))</xm:f>
            <xm:f>$I$71</xm:f>
            <x14:dxf>
              <fill>
                <patternFill>
                  <fgColor rgb="FFFFFF00"/>
                  <bgColor rgb="FFFFFF00"/>
                </patternFill>
              </fill>
            </x14:dxf>
          </x14:cfRule>
          <x14:cfRule type="containsText" priority="571" operator="containsText" id="{16359E0D-C764-4217-9932-61E453C796ED}">
            <xm:f>NOT(ISERROR(SEARCH($I$70,X29)))</xm:f>
            <xm:f>$I$70</xm:f>
            <x14:dxf>
              <fill>
                <patternFill>
                  <bgColor theme="0" tint="-0.14996795556505021"/>
                </patternFill>
              </fill>
            </x14:dxf>
          </x14:cfRule>
          <x14:cfRule type="cellIs" priority="572" operator="equal" id="{FE7D1B7E-680F-4C5B-BE8D-B3FF4D8FABD0}">
            <xm:f>'\Users\marisol.viveros\Downloads\[MAPA_RIESGOS_UAEOS_2022_V3 -2.xlsx]Tabla probabiidad'!#REF!</xm:f>
            <x14:dxf>
              <fill>
                <patternFill>
                  <fgColor theme="6"/>
                </patternFill>
              </fill>
            </x14:dxf>
          </x14:cfRule>
          <x14:cfRule type="cellIs" priority="573" operator="equal" id="{E5814B51-B6BA-47DC-BED5-8D07D5421FBB}">
            <xm:f>'\Users\marisol.viveros\Downloads\[MAPA_RIESGOS_UAEOS_2022_V3 -2.xlsx]Tabla probabiidad'!#REF!</xm:f>
            <x14:dxf>
              <fill>
                <patternFill>
                  <fgColor rgb="FF92D050"/>
                  <bgColor theme="6" tint="0.59996337778862885"/>
                </patternFill>
              </fill>
            </x14:dxf>
          </x14:cfRule>
          <xm:sqref>X29</xm:sqref>
        </x14:conditionalFormatting>
        <x14:conditionalFormatting xmlns:xm="http://schemas.microsoft.com/office/excel/2006/main">
          <x14:cfRule type="containsText" priority="561" operator="containsText" id="{2A515F4B-9771-4C37-8655-7ED668B53FA1}">
            <xm:f>NOT(ISERROR(SEARCH($K$73,Z29)))</xm:f>
            <xm:f>$K$73</xm:f>
            <x14:dxf>
              <fill>
                <patternFill>
                  <bgColor rgb="FFFF0000"/>
                </patternFill>
              </fill>
            </x14:dxf>
          </x14:cfRule>
          <x14:cfRule type="containsText" priority="562" operator="containsText" id="{928AAC19-4F30-42F8-AEF9-E7631C6275CE}">
            <xm:f>NOT(ISERROR(SEARCH($K$72,Z29)))</xm:f>
            <xm:f>$K$72</xm:f>
            <x14:dxf>
              <fill>
                <patternFill>
                  <bgColor rgb="FFFFC000"/>
                </patternFill>
              </fill>
            </x14:dxf>
          </x14:cfRule>
          <x14:cfRule type="containsText" priority="563" operator="containsText" id="{9466A201-1D0F-4306-B231-3A8C05238B91}">
            <xm:f>NOT(ISERROR(SEARCH($K$71,Z29)))</xm:f>
            <xm:f>$K$71</xm:f>
            <x14:dxf>
              <fill>
                <patternFill>
                  <bgColor rgb="FFFFFF00"/>
                </patternFill>
              </fill>
            </x14:dxf>
          </x14:cfRule>
          <x14:cfRule type="containsText" priority="564" operator="containsText" id="{BCB168B1-C712-4218-ABF6-5974CA127C7D}">
            <xm:f>NOT(ISERROR(SEARCH($K$70,Z29)))</xm:f>
            <xm:f>$K$70</xm:f>
            <x14:dxf>
              <fill>
                <patternFill>
                  <bgColor rgb="FF00B050"/>
                </patternFill>
              </fill>
            </x14:dxf>
          </x14:cfRule>
          <x14:cfRule type="containsText" priority="565" operator="containsText" id="{8038E8B0-78CA-4E18-8B9A-386D15B7D183}">
            <xm:f>NOT(ISERROR(SEARCH($K$69,Z29)))</xm:f>
            <xm:f>$K$69</xm:f>
            <x14:dxf>
              <fill>
                <patternFill>
                  <bgColor rgb="FF92D050"/>
                </patternFill>
              </fill>
            </x14:dxf>
          </x14:cfRule>
          <xm:sqref>Z29</xm:sqref>
        </x14:conditionalFormatting>
        <x14:conditionalFormatting xmlns:xm="http://schemas.microsoft.com/office/excel/2006/main">
          <x14:cfRule type="containsText" priority="557" operator="containsText" id="{B55CD2A3-C892-4758-B050-5ECF4ED13DCE}">
            <xm:f>NOT(ISERROR(SEARCH($M$72,AB29)))</xm:f>
            <xm:f>$M$72</xm:f>
            <x14:dxf>
              <fill>
                <patternFill>
                  <bgColor rgb="FFFF0000"/>
                </patternFill>
              </fill>
            </x14:dxf>
          </x14:cfRule>
          <x14:cfRule type="containsText" priority="558" operator="containsText" id="{9B9804A0-7B52-4123-BB1A-8A3D0828AC58}">
            <xm:f>NOT(ISERROR(SEARCH($M$71,AB29)))</xm:f>
            <xm:f>$M$71</xm:f>
            <x14:dxf>
              <fill>
                <patternFill>
                  <bgColor rgb="FFFFC000"/>
                </patternFill>
              </fill>
            </x14:dxf>
          </x14:cfRule>
          <x14:cfRule type="containsText" priority="559" operator="containsText" id="{26A2F596-0593-4387-AAE6-9F83DD9B7324}">
            <xm:f>NOT(ISERROR(SEARCH($M$70,AB29)))</xm:f>
            <xm:f>$M$70</xm:f>
            <x14:dxf>
              <fill>
                <patternFill>
                  <bgColor rgb="FFFFFF00"/>
                </patternFill>
              </fill>
            </x14:dxf>
          </x14:cfRule>
          <x14:cfRule type="containsText" priority="560" operator="containsText" id="{0592C377-4286-4E44-8FD8-6DEB9AB5F3F4}">
            <xm:f>NOT(ISERROR(SEARCH($M$69,AB29)))</xm:f>
            <xm:f>$M$69</xm:f>
            <x14:dxf>
              <fill>
                <patternFill>
                  <bgColor rgb="FF92D050"/>
                </patternFill>
              </fill>
            </x14:dxf>
          </x14:cfRule>
          <xm:sqref>AB29</xm:sqref>
        </x14:conditionalFormatting>
        <x14:conditionalFormatting xmlns:xm="http://schemas.microsoft.com/office/excel/2006/main">
          <x14:cfRule type="containsText" priority="552" operator="containsText" id="{F0CF4F98-2F0C-4D91-A388-C70E816D1517}">
            <xm:f>NOT(ISERROR(SEARCH($K$73,Z30)))</xm:f>
            <xm:f>$K$73</xm:f>
            <x14:dxf>
              <fill>
                <patternFill>
                  <bgColor rgb="FFFF0000"/>
                </patternFill>
              </fill>
            </x14:dxf>
          </x14:cfRule>
          <x14:cfRule type="containsText" priority="553" operator="containsText" id="{ED4DA6AF-2D4E-42B5-93AC-A7408E51ABAF}">
            <xm:f>NOT(ISERROR(SEARCH($K$72,Z30)))</xm:f>
            <xm:f>$K$72</xm:f>
            <x14:dxf>
              <fill>
                <patternFill>
                  <bgColor rgb="FFFFC000"/>
                </patternFill>
              </fill>
            </x14:dxf>
          </x14:cfRule>
          <x14:cfRule type="containsText" priority="554" operator="containsText" id="{466970A1-B390-44B6-8362-FE7F0C5D0B67}">
            <xm:f>NOT(ISERROR(SEARCH($K$71,Z30)))</xm:f>
            <xm:f>$K$71</xm:f>
            <x14:dxf>
              <fill>
                <patternFill>
                  <bgColor rgb="FFFFFF00"/>
                </patternFill>
              </fill>
            </x14:dxf>
          </x14:cfRule>
          <x14:cfRule type="containsText" priority="555" operator="containsText" id="{B964AE59-9EF3-4A55-88BB-4E9C9A393CB6}">
            <xm:f>NOT(ISERROR(SEARCH($K$70,Z30)))</xm:f>
            <xm:f>$K$70</xm:f>
            <x14:dxf>
              <fill>
                <patternFill>
                  <bgColor rgb="FF00B050"/>
                </patternFill>
              </fill>
            </x14:dxf>
          </x14:cfRule>
          <x14:cfRule type="containsText" priority="556" operator="containsText" id="{13F94D26-57C0-4DF7-B2E9-182D2CB2934A}">
            <xm:f>NOT(ISERROR(SEARCH($K$69,Z30)))</xm:f>
            <xm:f>$K$69</xm:f>
            <x14:dxf>
              <fill>
                <patternFill>
                  <bgColor rgb="FF92D050"/>
                </patternFill>
              </fill>
            </x14:dxf>
          </x14:cfRule>
          <xm:sqref>Z30:Z31</xm:sqref>
        </x14:conditionalFormatting>
        <x14:conditionalFormatting xmlns:xm="http://schemas.microsoft.com/office/excel/2006/main">
          <x14:cfRule type="containsText" priority="548" operator="containsText" id="{F47451BD-D871-4AE8-808F-A8BDB9A0C3CB}">
            <xm:f>NOT(ISERROR(SEARCH($M$72,AB30)))</xm:f>
            <xm:f>$M$72</xm:f>
            <x14:dxf>
              <fill>
                <patternFill>
                  <bgColor rgb="FFFF0000"/>
                </patternFill>
              </fill>
            </x14:dxf>
          </x14:cfRule>
          <x14:cfRule type="containsText" priority="549" operator="containsText" id="{D645BFF6-76E0-4D2F-ACD3-5A8E76DB0F36}">
            <xm:f>NOT(ISERROR(SEARCH($M$71,AB30)))</xm:f>
            <xm:f>$M$71</xm:f>
            <x14:dxf>
              <fill>
                <patternFill>
                  <bgColor rgb="FFFFC000"/>
                </patternFill>
              </fill>
            </x14:dxf>
          </x14:cfRule>
          <x14:cfRule type="containsText" priority="550" operator="containsText" id="{94232060-6458-4B4B-9E6A-F17D057D6E19}">
            <xm:f>NOT(ISERROR(SEARCH($M$70,AB30)))</xm:f>
            <xm:f>$M$70</xm:f>
            <x14:dxf>
              <fill>
                <patternFill>
                  <bgColor rgb="FFFFFF00"/>
                </patternFill>
              </fill>
            </x14:dxf>
          </x14:cfRule>
          <x14:cfRule type="containsText" priority="551" operator="containsText" id="{108F666B-95E5-423C-954A-7FADD87BC31A}">
            <xm:f>NOT(ISERROR(SEARCH($M$69,AB30)))</xm:f>
            <xm:f>$M$69</xm:f>
            <x14:dxf>
              <fill>
                <patternFill>
                  <bgColor rgb="FF92D050"/>
                </patternFill>
              </fill>
            </x14:dxf>
          </x14:cfRule>
          <xm:sqref>AB30:AB31</xm:sqref>
        </x14:conditionalFormatting>
        <x14:conditionalFormatting xmlns:xm="http://schemas.microsoft.com/office/excel/2006/main">
          <x14:cfRule type="containsText" priority="543" operator="containsText" id="{C8B19413-1C9F-4BF3-9518-082D184A108A}">
            <xm:f>NOT(ISERROR(SEARCH($K$73,Z32)))</xm:f>
            <xm:f>$K$73</xm:f>
            <x14:dxf>
              <fill>
                <patternFill>
                  <bgColor rgb="FFFF0000"/>
                </patternFill>
              </fill>
            </x14:dxf>
          </x14:cfRule>
          <x14:cfRule type="containsText" priority="544" operator="containsText" id="{34682326-5761-49CB-9FFC-61A80225CF13}">
            <xm:f>NOT(ISERROR(SEARCH($K$72,Z32)))</xm:f>
            <xm:f>$K$72</xm:f>
            <x14:dxf>
              <fill>
                <patternFill>
                  <bgColor rgb="FFFFC000"/>
                </patternFill>
              </fill>
            </x14:dxf>
          </x14:cfRule>
          <x14:cfRule type="containsText" priority="545" operator="containsText" id="{0760B687-2BAC-4590-882B-876113ADBA48}">
            <xm:f>NOT(ISERROR(SEARCH($K$71,Z32)))</xm:f>
            <xm:f>$K$71</xm:f>
            <x14:dxf>
              <fill>
                <patternFill>
                  <bgColor rgb="FFFFFF00"/>
                </patternFill>
              </fill>
            </x14:dxf>
          </x14:cfRule>
          <x14:cfRule type="containsText" priority="546" operator="containsText" id="{AD23C426-EBBF-4D0C-AC38-B76367559564}">
            <xm:f>NOT(ISERROR(SEARCH($K$70,Z32)))</xm:f>
            <xm:f>$K$70</xm:f>
            <x14:dxf>
              <fill>
                <patternFill>
                  <bgColor rgb="FF00B050"/>
                </patternFill>
              </fill>
            </x14:dxf>
          </x14:cfRule>
          <x14:cfRule type="containsText" priority="547" operator="containsText" id="{0C7A6F68-3F02-46DE-8DB5-F95C295E5D2F}">
            <xm:f>NOT(ISERROR(SEARCH($K$69,Z32)))</xm:f>
            <xm:f>$K$69</xm:f>
            <x14:dxf>
              <fill>
                <patternFill>
                  <bgColor rgb="FF92D050"/>
                </patternFill>
              </fill>
            </x14:dxf>
          </x14:cfRule>
          <xm:sqref>Z32</xm:sqref>
        </x14:conditionalFormatting>
        <x14:conditionalFormatting xmlns:xm="http://schemas.microsoft.com/office/excel/2006/main">
          <x14:cfRule type="containsText" priority="538" operator="containsText" id="{2761827A-7618-4269-A0B6-00BEA876B1CF}">
            <xm:f>NOT(ISERROR(SEARCH($K$73,Z33)))</xm:f>
            <xm:f>$K$73</xm:f>
            <x14:dxf>
              <fill>
                <patternFill>
                  <bgColor rgb="FFFF0000"/>
                </patternFill>
              </fill>
            </x14:dxf>
          </x14:cfRule>
          <x14:cfRule type="containsText" priority="539" operator="containsText" id="{A4C6404D-6355-4EDE-B0D2-3898271D412C}">
            <xm:f>NOT(ISERROR(SEARCH($K$72,Z33)))</xm:f>
            <xm:f>$K$72</xm:f>
            <x14:dxf>
              <fill>
                <patternFill>
                  <bgColor rgb="FFFFC000"/>
                </patternFill>
              </fill>
            </x14:dxf>
          </x14:cfRule>
          <x14:cfRule type="containsText" priority="540" operator="containsText" id="{12850914-0BC6-4348-9835-48E19EFBE71B}">
            <xm:f>NOT(ISERROR(SEARCH($K$71,Z33)))</xm:f>
            <xm:f>$K$71</xm:f>
            <x14:dxf>
              <fill>
                <patternFill>
                  <bgColor rgb="FFFFFF00"/>
                </patternFill>
              </fill>
            </x14:dxf>
          </x14:cfRule>
          <x14:cfRule type="containsText" priority="541" operator="containsText" id="{8CFD76A0-ED9E-4A05-B15E-26763B9E3B25}">
            <xm:f>NOT(ISERROR(SEARCH($K$70,Z33)))</xm:f>
            <xm:f>$K$70</xm:f>
            <x14:dxf>
              <fill>
                <patternFill>
                  <bgColor rgb="FF00B050"/>
                </patternFill>
              </fill>
            </x14:dxf>
          </x14:cfRule>
          <x14:cfRule type="containsText" priority="542" operator="containsText" id="{CE457FA7-531F-477E-BBF1-281287F859CE}">
            <xm:f>NOT(ISERROR(SEARCH($K$69,Z33)))</xm:f>
            <xm:f>$K$69</xm:f>
            <x14:dxf>
              <fill>
                <patternFill>
                  <bgColor rgb="FF92D050"/>
                </patternFill>
              </fill>
            </x14:dxf>
          </x14:cfRule>
          <xm:sqref>Z33</xm:sqref>
        </x14:conditionalFormatting>
        <x14:conditionalFormatting xmlns:xm="http://schemas.microsoft.com/office/excel/2006/main">
          <x14:cfRule type="containsText" priority="533" operator="containsText" id="{DE721CFA-176C-4444-BDAE-DD26F16C83D2}">
            <xm:f>NOT(ISERROR(SEARCH($K$73,Z34)))</xm:f>
            <xm:f>$K$73</xm:f>
            <x14:dxf>
              <fill>
                <patternFill>
                  <bgColor rgb="FFFF0000"/>
                </patternFill>
              </fill>
            </x14:dxf>
          </x14:cfRule>
          <x14:cfRule type="containsText" priority="534" operator="containsText" id="{E4298A1E-F3D4-4725-8982-7AFBCC4FEC0B}">
            <xm:f>NOT(ISERROR(SEARCH($K$72,Z34)))</xm:f>
            <xm:f>$K$72</xm:f>
            <x14:dxf>
              <fill>
                <patternFill>
                  <bgColor rgb="FFFFC000"/>
                </patternFill>
              </fill>
            </x14:dxf>
          </x14:cfRule>
          <x14:cfRule type="containsText" priority="535" operator="containsText" id="{732EF433-8727-401B-92DD-2EAAB2BF8B91}">
            <xm:f>NOT(ISERROR(SEARCH($K$71,Z34)))</xm:f>
            <xm:f>$K$71</xm:f>
            <x14:dxf>
              <fill>
                <patternFill>
                  <bgColor rgb="FFFFFF00"/>
                </patternFill>
              </fill>
            </x14:dxf>
          </x14:cfRule>
          <x14:cfRule type="containsText" priority="536" operator="containsText" id="{05B782AE-A0D0-432D-96B4-DF8C8F287219}">
            <xm:f>NOT(ISERROR(SEARCH($K$70,Z34)))</xm:f>
            <xm:f>$K$70</xm:f>
            <x14:dxf>
              <fill>
                <patternFill>
                  <bgColor rgb="FF00B050"/>
                </patternFill>
              </fill>
            </x14:dxf>
          </x14:cfRule>
          <x14:cfRule type="containsText" priority="537" operator="containsText" id="{3E88B143-0706-49A9-B99F-C2BAF5869F7A}">
            <xm:f>NOT(ISERROR(SEARCH($K$69,Z34)))</xm:f>
            <xm:f>$K$69</xm:f>
            <x14:dxf>
              <fill>
                <patternFill>
                  <bgColor rgb="FF92D050"/>
                </patternFill>
              </fill>
            </x14:dxf>
          </x14:cfRule>
          <xm:sqref>Z34:Z35</xm:sqref>
        </x14:conditionalFormatting>
        <x14:conditionalFormatting xmlns:xm="http://schemas.microsoft.com/office/excel/2006/main">
          <x14:cfRule type="containsText" priority="529" operator="containsText" id="{8F1C0CDC-6A1A-4068-8295-182AE0CF0ECC}">
            <xm:f>NOT(ISERROR(SEARCH($M$72,AB32)))</xm:f>
            <xm:f>$M$72</xm:f>
            <x14:dxf>
              <fill>
                <patternFill>
                  <bgColor rgb="FFFF0000"/>
                </patternFill>
              </fill>
            </x14:dxf>
          </x14:cfRule>
          <x14:cfRule type="containsText" priority="530" operator="containsText" id="{424A5F2F-5C28-4CD6-A5F2-85BE9B13340B}">
            <xm:f>NOT(ISERROR(SEARCH($M$71,AB32)))</xm:f>
            <xm:f>$M$71</xm:f>
            <x14:dxf>
              <fill>
                <patternFill>
                  <bgColor rgb="FFFFC000"/>
                </patternFill>
              </fill>
            </x14:dxf>
          </x14:cfRule>
          <x14:cfRule type="containsText" priority="531" operator="containsText" id="{25D47569-48EF-4E72-A608-EC1E9C50046A}">
            <xm:f>NOT(ISERROR(SEARCH($M$70,AB32)))</xm:f>
            <xm:f>$M$70</xm:f>
            <x14:dxf>
              <fill>
                <patternFill>
                  <bgColor rgb="FFFFFF00"/>
                </patternFill>
              </fill>
            </x14:dxf>
          </x14:cfRule>
          <x14:cfRule type="containsText" priority="532" operator="containsText" id="{1D486A05-D795-4280-8109-D8E85C6C1BAA}">
            <xm:f>NOT(ISERROR(SEARCH($M$69,AB32)))</xm:f>
            <xm:f>$M$69</xm:f>
            <x14:dxf>
              <fill>
                <patternFill>
                  <bgColor rgb="FF92D050"/>
                </patternFill>
              </fill>
            </x14:dxf>
          </x14:cfRule>
          <xm:sqref>AB32</xm:sqref>
        </x14:conditionalFormatting>
        <x14:conditionalFormatting xmlns:xm="http://schemas.microsoft.com/office/excel/2006/main">
          <x14:cfRule type="containsText" priority="525" operator="containsText" id="{814582D3-9608-44E4-B90F-4CF5D6B1E1DA}">
            <xm:f>NOT(ISERROR(SEARCH($M$72,AB34)))</xm:f>
            <xm:f>$M$72</xm:f>
            <x14:dxf>
              <fill>
                <patternFill>
                  <bgColor rgb="FFFF0000"/>
                </patternFill>
              </fill>
            </x14:dxf>
          </x14:cfRule>
          <x14:cfRule type="containsText" priority="526" operator="containsText" id="{AFDB973E-5EE5-4790-8F69-68E2A5D14196}">
            <xm:f>NOT(ISERROR(SEARCH($M$71,AB34)))</xm:f>
            <xm:f>$M$71</xm:f>
            <x14:dxf>
              <fill>
                <patternFill>
                  <bgColor rgb="FFFFC000"/>
                </patternFill>
              </fill>
            </x14:dxf>
          </x14:cfRule>
          <x14:cfRule type="containsText" priority="527" operator="containsText" id="{D7E87ABF-FF5A-4A48-9429-5DB17F9F933D}">
            <xm:f>NOT(ISERROR(SEARCH($M$70,AB34)))</xm:f>
            <xm:f>$M$70</xm:f>
            <x14:dxf>
              <fill>
                <patternFill>
                  <bgColor rgb="FFFFFF00"/>
                </patternFill>
              </fill>
            </x14:dxf>
          </x14:cfRule>
          <x14:cfRule type="containsText" priority="528" operator="containsText" id="{B136EFBD-8400-40DF-88A8-C0CA393532F1}">
            <xm:f>NOT(ISERROR(SEARCH($M$69,AB34)))</xm:f>
            <xm:f>$M$69</xm:f>
            <x14:dxf>
              <fill>
                <patternFill>
                  <bgColor rgb="FF92D050"/>
                </patternFill>
              </fill>
            </x14:dxf>
          </x14:cfRule>
          <xm:sqref>AB34</xm:sqref>
        </x14:conditionalFormatting>
        <x14:conditionalFormatting xmlns:xm="http://schemas.microsoft.com/office/excel/2006/main">
          <x14:cfRule type="containsText" priority="521" operator="containsText" id="{390811B2-2731-4423-9322-44162082B47D}">
            <xm:f>NOT(ISERROR(SEARCH($M$72,AB33)))</xm:f>
            <xm:f>$M$72</xm:f>
            <x14:dxf>
              <fill>
                <patternFill>
                  <bgColor rgb="FFFF0000"/>
                </patternFill>
              </fill>
            </x14:dxf>
          </x14:cfRule>
          <x14:cfRule type="containsText" priority="522" operator="containsText" id="{5C26524C-574D-45B7-B398-D8FFFAB4C13A}">
            <xm:f>NOT(ISERROR(SEARCH($M$71,AB33)))</xm:f>
            <xm:f>$M$71</xm:f>
            <x14:dxf>
              <fill>
                <patternFill>
                  <bgColor rgb="FFFFC000"/>
                </patternFill>
              </fill>
            </x14:dxf>
          </x14:cfRule>
          <x14:cfRule type="containsText" priority="523" operator="containsText" id="{2E156429-6651-420F-BEDA-8C4BEF7BCB14}">
            <xm:f>NOT(ISERROR(SEARCH($M$70,AB33)))</xm:f>
            <xm:f>$M$70</xm:f>
            <x14:dxf>
              <fill>
                <patternFill>
                  <bgColor rgb="FFFFFF00"/>
                </patternFill>
              </fill>
            </x14:dxf>
          </x14:cfRule>
          <x14:cfRule type="containsText" priority="524" operator="containsText" id="{123FF462-08D4-422A-BFDD-A70270C17910}">
            <xm:f>NOT(ISERROR(SEARCH($M$69,AB33)))</xm:f>
            <xm:f>$M$69</xm:f>
            <x14:dxf>
              <fill>
                <patternFill>
                  <bgColor rgb="FF92D050"/>
                </patternFill>
              </fill>
            </x14:dxf>
          </x14:cfRule>
          <xm:sqref>AB33</xm:sqref>
        </x14:conditionalFormatting>
        <x14:conditionalFormatting xmlns:xm="http://schemas.microsoft.com/office/excel/2006/main">
          <x14:cfRule type="containsText" priority="517" operator="containsText" id="{8B71C5B9-DC07-4E00-AC9C-9282C4F2221A}">
            <xm:f>NOT(ISERROR(SEARCH($M$72,AB35)))</xm:f>
            <xm:f>$M$72</xm:f>
            <x14:dxf>
              <fill>
                <patternFill>
                  <bgColor rgb="FFFF0000"/>
                </patternFill>
              </fill>
            </x14:dxf>
          </x14:cfRule>
          <x14:cfRule type="containsText" priority="518" operator="containsText" id="{47624A9C-E89D-4EA3-953A-34C70AE4C98C}">
            <xm:f>NOT(ISERROR(SEARCH($M$71,AB35)))</xm:f>
            <xm:f>$M$71</xm:f>
            <x14:dxf>
              <fill>
                <patternFill>
                  <bgColor rgb="FFFFC000"/>
                </patternFill>
              </fill>
            </x14:dxf>
          </x14:cfRule>
          <x14:cfRule type="containsText" priority="519" operator="containsText" id="{2F2ECB4F-774D-4787-9EA4-ECE1227D9CCC}">
            <xm:f>NOT(ISERROR(SEARCH($M$70,AB35)))</xm:f>
            <xm:f>$M$70</xm:f>
            <x14:dxf>
              <fill>
                <patternFill>
                  <bgColor rgb="FFFFFF00"/>
                </patternFill>
              </fill>
            </x14:dxf>
          </x14:cfRule>
          <x14:cfRule type="containsText" priority="520" operator="containsText" id="{6B9FC62C-5772-4FB7-9215-3DE635B0DADA}">
            <xm:f>NOT(ISERROR(SEARCH($M$69,AB35)))</xm:f>
            <xm:f>$M$69</xm:f>
            <x14:dxf>
              <fill>
                <patternFill>
                  <bgColor rgb="FF92D050"/>
                </patternFill>
              </fill>
            </x14:dxf>
          </x14:cfRule>
          <xm:sqref>AB35</xm:sqref>
        </x14:conditionalFormatting>
        <x14:conditionalFormatting xmlns:xm="http://schemas.microsoft.com/office/excel/2006/main">
          <x14:cfRule type="containsText" priority="512" operator="containsText" id="{D96B0082-F62B-4326-A63D-C584D4E9FE65}">
            <xm:f>NOT(ISERROR(SEARCH($K$73,Z36)))</xm:f>
            <xm:f>$K$73</xm:f>
            <x14:dxf>
              <fill>
                <patternFill>
                  <bgColor rgb="FFFF0000"/>
                </patternFill>
              </fill>
            </x14:dxf>
          </x14:cfRule>
          <x14:cfRule type="containsText" priority="513" operator="containsText" id="{AEC88291-88DB-4EBB-8C14-6C20B3E87FE2}">
            <xm:f>NOT(ISERROR(SEARCH($K$72,Z36)))</xm:f>
            <xm:f>$K$72</xm:f>
            <x14:dxf>
              <fill>
                <patternFill>
                  <bgColor rgb="FFFFC000"/>
                </patternFill>
              </fill>
            </x14:dxf>
          </x14:cfRule>
          <x14:cfRule type="containsText" priority="514" operator="containsText" id="{38287AB0-14B5-41A3-9E55-8CDC7D2D6CAF}">
            <xm:f>NOT(ISERROR(SEARCH($K$71,Z36)))</xm:f>
            <xm:f>$K$71</xm:f>
            <x14:dxf>
              <fill>
                <patternFill>
                  <bgColor rgb="FFFFFF00"/>
                </patternFill>
              </fill>
            </x14:dxf>
          </x14:cfRule>
          <x14:cfRule type="containsText" priority="515" operator="containsText" id="{3327AB6F-639A-4BF9-A32D-0B99C996C692}">
            <xm:f>NOT(ISERROR(SEARCH($K$70,Z36)))</xm:f>
            <xm:f>$K$70</xm:f>
            <x14:dxf>
              <fill>
                <patternFill>
                  <bgColor rgb="FF00B050"/>
                </patternFill>
              </fill>
            </x14:dxf>
          </x14:cfRule>
          <x14:cfRule type="containsText" priority="516" operator="containsText" id="{7DC4CED2-F7E9-4AC5-8328-8F27A04A7226}">
            <xm:f>NOT(ISERROR(SEARCH($K$69,Z36)))</xm:f>
            <xm:f>$K$69</xm:f>
            <x14:dxf>
              <fill>
                <patternFill>
                  <bgColor rgb="FF92D050"/>
                </patternFill>
              </fill>
            </x14:dxf>
          </x14:cfRule>
          <xm:sqref>Z36</xm:sqref>
        </x14:conditionalFormatting>
        <x14:conditionalFormatting xmlns:xm="http://schemas.microsoft.com/office/excel/2006/main">
          <x14:cfRule type="containsText" priority="507" operator="containsText" id="{FB5DDE80-D6A9-4B33-AD17-BA210FEAD424}">
            <xm:f>NOT(ISERROR(SEARCH($K$73,Z37)))</xm:f>
            <xm:f>$K$73</xm:f>
            <x14:dxf>
              <fill>
                <patternFill>
                  <bgColor rgb="FFFF0000"/>
                </patternFill>
              </fill>
            </x14:dxf>
          </x14:cfRule>
          <x14:cfRule type="containsText" priority="508" operator="containsText" id="{D9960391-5672-4759-9B7A-1CFEB2D157B9}">
            <xm:f>NOT(ISERROR(SEARCH($K$72,Z37)))</xm:f>
            <xm:f>$K$72</xm:f>
            <x14:dxf>
              <fill>
                <patternFill>
                  <bgColor rgb="FFFFC000"/>
                </patternFill>
              </fill>
            </x14:dxf>
          </x14:cfRule>
          <x14:cfRule type="containsText" priority="509" operator="containsText" id="{95538FBA-50E2-4C7F-971D-40F4BB79CF97}">
            <xm:f>NOT(ISERROR(SEARCH($K$71,Z37)))</xm:f>
            <xm:f>$K$71</xm:f>
            <x14:dxf>
              <fill>
                <patternFill>
                  <bgColor rgb="FFFFFF00"/>
                </patternFill>
              </fill>
            </x14:dxf>
          </x14:cfRule>
          <x14:cfRule type="containsText" priority="510" operator="containsText" id="{23A83178-B960-4B05-BF4A-A818DDA23C64}">
            <xm:f>NOT(ISERROR(SEARCH($K$70,Z37)))</xm:f>
            <xm:f>$K$70</xm:f>
            <x14:dxf>
              <fill>
                <patternFill>
                  <bgColor rgb="FF00B050"/>
                </patternFill>
              </fill>
            </x14:dxf>
          </x14:cfRule>
          <x14:cfRule type="containsText" priority="511" operator="containsText" id="{972FD345-FA9E-4BA4-8AFD-39F6EB4E1AE2}">
            <xm:f>NOT(ISERROR(SEARCH($K$69,Z37)))</xm:f>
            <xm:f>$K$69</xm:f>
            <x14:dxf>
              <fill>
                <patternFill>
                  <bgColor rgb="FF92D050"/>
                </patternFill>
              </fill>
            </x14:dxf>
          </x14:cfRule>
          <xm:sqref>Z37</xm:sqref>
        </x14:conditionalFormatting>
        <x14:conditionalFormatting xmlns:xm="http://schemas.microsoft.com/office/excel/2006/main">
          <x14:cfRule type="containsText" priority="503" operator="containsText" id="{A7005F26-3744-4B2F-8EEF-E516AE19A0FA}">
            <xm:f>NOT(ISERROR(SEARCH($M$72,AB37)))</xm:f>
            <xm:f>$M$72</xm:f>
            <x14:dxf>
              <fill>
                <patternFill>
                  <bgColor rgb="FFFF0000"/>
                </patternFill>
              </fill>
            </x14:dxf>
          </x14:cfRule>
          <x14:cfRule type="containsText" priority="504" operator="containsText" id="{FBAFBD72-7D03-415F-AC9B-A3BC17F465C6}">
            <xm:f>NOT(ISERROR(SEARCH($M$71,AB37)))</xm:f>
            <xm:f>$M$71</xm:f>
            <x14:dxf>
              <fill>
                <patternFill>
                  <bgColor rgb="FFFFC000"/>
                </patternFill>
              </fill>
            </x14:dxf>
          </x14:cfRule>
          <x14:cfRule type="containsText" priority="505" operator="containsText" id="{8F63ECE0-B6A2-4824-8299-9F4C7FA4A60D}">
            <xm:f>NOT(ISERROR(SEARCH($M$70,AB37)))</xm:f>
            <xm:f>$M$70</xm:f>
            <x14:dxf>
              <fill>
                <patternFill>
                  <bgColor rgb="FFFFFF00"/>
                </patternFill>
              </fill>
            </x14:dxf>
          </x14:cfRule>
          <x14:cfRule type="containsText" priority="506" operator="containsText" id="{FE42F14E-6D9C-4C2A-B7FD-0291B15D921C}">
            <xm:f>NOT(ISERROR(SEARCH($M$69,AB37)))</xm:f>
            <xm:f>$M$69</xm:f>
            <x14:dxf>
              <fill>
                <patternFill>
                  <bgColor rgb="FF92D050"/>
                </patternFill>
              </fill>
            </x14:dxf>
          </x14:cfRule>
          <xm:sqref>AB37</xm:sqref>
        </x14:conditionalFormatting>
        <x14:conditionalFormatting xmlns:xm="http://schemas.microsoft.com/office/excel/2006/main">
          <x14:cfRule type="containsText" priority="499" operator="containsText" id="{C22AFE55-B198-4F22-9732-F4DA860C9DB2}">
            <xm:f>NOT(ISERROR(SEARCH($M$72,AB36)))</xm:f>
            <xm:f>$M$72</xm:f>
            <x14:dxf>
              <fill>
                <patternFill>
                  <bgColor rgb="FFFF0000"/>
                </patternFill>
              </fill>
            </x14:dxf>
          </x14:cfRule>
          <x14:cfRule type="containsText" priority="500" operator="containsText" id="{E9E04D5B-BBE1-4EFB-AED9-29509D044EB9}">
            <xm:f>NOT(ISERROR(SEARCH($M$71,AB36)))</xm:f>
            <xm:f>$M$71</xm:f>
            <x14:dxf>
              <fill>
                <patternFill>
                  <bgColor rgb="FFFFC000"/>
                </patternFill>
              </fill>
            </x14:dxf>
          </x14:cfRule>
          <x14:cfRule type="containsText" priority="501" operator="containsText" id="{E4A33B8D-36D6-43F6-94F2-CBF53DA44C6A}">
            <xm:f>NOT(ISERROR(SEARCH($M$70,AB36)))</xm:f>
            <xm:f>$M$70</xm:f>
            <x14:dxf>
              <fill>
                <patternFill>
                  <bgColor rgb="FFFFFF00"/>
                </patternFill>
              </fill>
            </x14:dxf>
          </x14:cfRule>
          <x14:cfRule type="containsText" priority="502" operator="containsText" id="{8DB57CC5-7185-48BF-A194-5518B3C2BA55}">
            <xm:f>NOT(ISERROR(SEARCH($M$69,AB36)))</xm:f>
            <xm:f>$M$69</xm:f>
            <x14:dxf>
              <fill>
                <patternFill>
                  <bgColor rgb="FF92D050"/>
                </patternFill>
              </fill>
            </x14:dxf>
          </x14:cfRule>
          <xm:sqref>AB36</xm:sqref>
        </x14:conditionalFormatting>
        <x14:conditionalFormatting xmlns:xm="http://schemas.microsoft.com/office/excel/2006/main">
          <x14:cfRule type="containsText" priority="494" operator="containsText" id="{3291A380-2693-471F-875F-711BFEE56335}">
            <xm:f>NOT(ISERROR(SEARCH($K$73,Z38)))</xm:f>
            <xm:f>$K$73</xm:f>
            <x14:dxf>
              <fill>
                <patternFill>
                  <bgColor rgb="FFFF0000"/>
                </patternFill>
              </fill>
            </x14:dxf>
          </x14:cfRule>
          <x14:cfRule type="containsText" priority="495" operator="containsText" id="{6A3D0E49-A367-44C0-A3E7-9B6FAA7B8EB0}">
            <xm:f>NOT(ISERROR(SEARCH($K$72,Z38)))</xm:f>
            <xm:f>$K$72</xm:f>
            <x14:dxf>
              <fill>
                <patternFill>
                  <bgColor rgb="FFFFC000"/>
                </patternFill>
              </fill>
            </x14:dxf>
          </x14:cfRule>
          <x14:cfRule type="containsText" priority="496" operator="containsText" id="{C2224F9F-BC94-4A46-A973-6BA47E60C1EC}">
            <xm:f>NOT(ISERROR(SEARCH($K$71,Z38)))</xm:f>
            <xm:f>$K$71</xm:f>
            <x14:dxf>
              <fill>
                <patternFill>
                  <bgColor rgb="FFFFFF00"/>
                </patternFill>
              </fill>
            </x14:dxf>
          </x14:cfRule>
          <x14:cfRule type="containsText" priority="497" operator="containsText" id="{3E2BB305-190F-47FB-AFFB-E80650404E6E}">
            <xm:f>NOT(ISERROR(SEARCH($K$70,Z38)))</xm:f>
            <xm:f>$K$70</xm:f>
            <x14:dxf>
              <fill>
                <patternFill>
                  <bgColor rgb="FF00B050"/>
                </patternFill>
              </fill>
            </x14:dxf>
          </x14:cfRule>
          <x14:cfRule type="containsText" priority="498" operator="containsText" id="{765A914B-EB58-4E8D-B192-36EBD6A5128B}">
            <xm:f>NOT(ISERROR(SEARCH($K$69,Z38)))</xm:f>
            <xm:f>$K$69</xm:f>
            <x14:dxf>
              <fill>
                <patternFill>
                  <bgColor rgb="FF92D050"/>
                </patternFill>
              </fill>
            </x14:dxf>
          </x14:cfRule>
          <xm:sqref>Z38</xm:sqref>
        </x14:conditionalFormatting>
        <x14:conditionalFormatting xmlns:xm="http://schemas.microsoft.com/office/excel/2006/main">
          <x14:cfRule type="containsText" priority="490" operator="containsText" id="{8CB45B31-E47D-4916-9B35-E9FFD49BCC63}">
            <xm:f>NOT(ISERROR(SEARCH($M$72,AB38)))</xm:f>
            <xm:f>$M$72</xm:f>
            <x14:dxf>
              <fill>
                <patternFill>
                  <bgColor rgb="FFFF0000"/>
                </patternFill>
              </fill>
            </x14:dxf>
          </x14:cfRule>
          <x14:cfRule type="containsText" priority="491" operator="containsText" id="{32825895-23E6-4B35-8187-B3A10845ED7C}">
            <xm:f>NOT(ISERROR(SEARCH($M$71,AB38)))</xm:f>
            <xm:f>$M$71</xm:f>
            <x14:dxf>
              <fill>
                <patternFill>
                  <bgColor rgb="FFFFC000"/>
                </patternFill>
              </fill>
            </x14:dxf>
          </x14:cfRule>
          <x14:cfRule type="containsText" priority="492" operator="containsText" id="{42BF03ED-B360-47B5-BE29-6C41693EE81B}">
            <xm:f>NOT(ISERROR(SEARCH($M$70,AB38)))</xm:f>
            <xm:f>$M$70</xm:f>
            <x14:dxf>
              <fill>
                <patternFill>
                  <bgColor rgb="FFFFFF00"/>
                </patternFill>
              </fill>
            </x14:dxf>
          </x14:cfRule>
          <x14:cfRule type="containsText" priority="493" operator="containsText" id="{617E6308-2C55-42F7-AB3C-E41E84A1E4B6}">
            <xm:f>NOT(ISERROR(SEARCH($M$69,AB38)))</xm:f>
            <xm:f>$M$69</xm:f>
            <x14:dxf>
              <fill>
                <patternFill>
                  <bgColor rgb="FF92D050"/>
                </patternFill>
              </fill>
            </x14:dxf>
          </x14:cfRule>
          <xm:sqref>AB38</xm:sqref>
        </x14:conditionalFormatting>
        <x14:conditionalFormatting xmlns:xm="http://schemas.microsoft.com/office/excel/2006/main">
          <x14:cfRule type="containsText" priority="482" operator="containsText" id="{43FBB791-70CA-4B9F-8FDC-16EA9DF6A2E4}">
            <xm:f>NOT(ISERROR(SEARCH($I$69,I44)))</xm:f>
            <xm:f>$I$69</xm:f>
            <x14:dxf>
              <fill>
                <patternFill>
                  <fgColor rgb="FF92D050"/>
                  <bgColor rgb="FF92D050"/>
                </patternFill>
              </fill>
            </x14:dxf>
          </x14:cfRule>
          <x14:cfRule type="containsText" priority="483" operator="containsText" id="{3018F16B-AF14-43F7-9794-A206A076FF0B}">
            <xm:f>NOT(ISERROR(SEARCH($I$70,I44)))</xm:f>
            <xm:f>$I$70</xm:f>
            <x14:dxf>
              <fill>
                <patternFill>
                  <bgColor rgb="FF00B050"/>
                </patternFill>
              </fill>
            </x14:dxf>
          </x14:cfRule>
          <x14:cfRule type="containsText" priority="484" operator="containsText" id="{77B1BAEE-2ABD-442D-B511-872A263352AA}">
            <xm:f>NOT(ISERROR(SEARCH($I$73,I44)))</xm:f>
            <xm:f>$I$73</xm:f>
            <x14:dxf>
              <fill>
                <patternFill>
                  <bgColor rgb="FFFF0000"/>
                </patternFill>
              </fill>
            </x14:dxf>
          </x14:cfRule>
          <x14:cfRule type="containsText" priority="485" operator="containsText" id="{2994480F-98ED-44A2-8A31-5381BD0A5114}">
            <xm:f>NOT(ISERROR(SEARCH($I$72,I44)))</xm:f>
            <xm:f>$I$72</xm:f>
            <x14:dxf>
              <fill>
                <patternFill>
                  <fgColor rgb="FFFFC000"/>
                  <bgColor rgb="FFFFC000"/>
                </patternFill>
              </fill>
            </x14:dxf>
          </x14:cfRule>
          <x14:cfRule type="containsText" priority="486" operator="containsText" id="{C1397243-1EEE-4E20-B955-C73B6DDBC611}">
            <xm:f>NOT(ISERROR(SEARCH($I$71,I44)))</xm:f>
            <xm:f>$I$71</xm:f>
            <x14:dxf>
              <fill>
                <patternFill>
                  <fgColor rgb="FFFFFF00"/>
                  <bgColor rgb="FFFFFF00"/>
                </patternFill>
              </fill>
            </x14:dxf>
          </x14:cfRule>
          <x14:cfRule type="containsText" priority="487" operator="containsText" id="{A1BCD08D-9DB9-4A3C-AB3C-C3E48B3624CB}">
            <xm:f>NOT(ISERROR(SEARCH($I$70,I44)))</xm:f>
            <xm:f>$I$70</xm:f>
            <x14:dxf>
              <fill>
                <patternFill>
                  <bgColor theme="0" tint="-0.14996795556505021"/>
                </patternFill>
              </fill>
            </x14:dxf>
          </x14:cfRule>
          <x14:cfRule type="cellIs" priority="488" operator="equal" id="{54CEE8FF-5F7D-42E6-AA06-64CBA1AB4CFF}">
            <xm:f>'\Users\marisol.viveros\Downloads\[MAPA_RIESGOS_UAEOS_2022_V3 -2.xlsx]Tabla probabiidad'!#REF!</xm:f>
            <x14:dxf>
              <fill>
                <patternFill>
                  <fgColor theme="6"/>
                </patternFill>
              </fill>
            </x14:dxf>
          </x14:cfRule>
          <x14:cfRule type="cellIs" priority="489" operator="equal" id="{03DE82CF-ABF3-4849-AD9B-D71D205EAF10}">
            <xm:f>'\Users\marisol.viveros\Downloads\[MAPA_RIESGOS_UAEOS_2022_V3 -2.xlsx]Tabla probabiidad'!#REF!</xm:f>
            <x14:dxf>
              <fill>
                <patternFill>
                  <fgColor rgb="FF92D050"/>
                  <bgColor theme="6" tint="0.59996337778862885"/>
                </patternFill>
              </fill>
            </x14:dxf>
          </x14:cfRule>
          <xm:sqref>I44</xm:sqref>
        </x14:conditionalFormatting>
        <x14:conditionalFormatting xmlns:xm="http://schemas.microsoft.com/office/excel/2006/main">
          <x14:cfRule type="containsText" priority="474" operator="containsText" id="{0B23D717-1C3F-4B33-83E5-FA52F897D579}">
            <xm:f>NOT(ISERROR(SEARCH($I$69,I45)))</xm:f>
            <xm:f>$I$69</xm:f>
            <x14:dxf>
              <fill>
                <patternFill>
                  <fgColor rgb="FF92D050"/>
                  <bgColor rgb="FF92D050"/>
                </patternFill>
              </fill>
            </x14:dxf>
          </x14:cfRule>
          <x14:cfRule type="containsText" priority="475" operator="containsText" id="{1F531479-C0A4-4484-BCA6-52A7164C3F73}">
            <xm:f>NOT(ISERROR(SEARCH($I$70,I45)))</xm:f>
            <xm:f>$I$70</xm:f>
            <x14:dxf>
              <fill>
                <patternFill>
                  <bgColor rgb="FF00B050"/>
                </patternFill>
              </fill>
            </x14:dxf>
          </x14:cfRule>
          <x14:cfRule type="containsText" priority="476" operator="containsText" id="{03C8C05C-3621-4791-915E-4755A33D39B0}">
            <xm:f>NOT(ISERROR(SEARCH($I$73,I45)))</xm:f>
            <xm:f>$I$73</xm:f>
            <x14:dxf>
              <fill>
                <patternFill>
                  <bgColor rgb="FFFF0000"/>
                </patternFill>
              </fill>
            </x14:dxf>
          </x14:cfRule>
          <x14:cfRule type="containsText" priority="477" operator="containsText" id="{43933FC9-2126-4E36-8722-707132020CFC}">
            <xm:f>NOT(ISERROR(SEARCH($I$72,I45)))</xm:f>
            <xm:f>$I$72</xm:f>
            <x14:dxf>
              <fill>
                <patternFill>
                  <fgColor rgb="FFFFC000"/>
                  <bgColor rgb="FFFFC000"/>
                </patternFill>
              </fill>
            </x14:dxf>
          </x14:cfRule>
          <x14:cfRule type="containsText" priority="478" operator="containsText" id="{C6FAD97A-5DF1-43E4-8F40-1B3206B0B1FE}">
            <xm:f>NOT(ISERROR(SEARCH($I$71,I45)))</xm:f>
            <xm:f>$I$71</xm:f>
            <x14:dxf>
              <fill>
                <patternFill>
                  <fgColor rgb="FFFFFF00"/>
                  <bgColor rgb="FFFFFF00"/>
                </patternFill>
              </fill>
            </x14:dxf>
          </x14:cfRule>
          <x14:cfRule type="containsText" priority="479" operator="containsText" id="{DDE99B29-36C9-46CF-ABBA-1589311FC732}">
            <xm:f>NOT(ISERROR(SEARCH($I$70,I45)))</xm:f>
            <xm:f>$I$70</xm:f>
            <x14:dxf>
              <fill>
                <patternFill>
                  <bgColor theme="0" tint="-0.14996795556505021"/>
                </patternFill>
              </fill>
            </x14:dxf>
          </x14:cfRule>
          <x14:cfRule type="cellIs" priority="480" operator="equal" id="{08C43A6D-0803-4B99-9AC5-0A19BE5026C7}">
            <xm:f>'\Users\marisol.viveros\Downloads\[MAPA_RIESGOS_UAEOS_2022_V3 -2.xlsx]Tabla probabiidad'!#REF!</xm:f>
            <x14:dxf>
              <fill>
                <patternFill>
                  <fgColor theme="6"/>
                </patternFill>
              </fill>
            </x14:dxf>
          </x14:cfRule>
          <x14:cfRule type="cellIs" priority="481" operator="equal" id="{33476A54-ED24-44BF-9255-205BFDAF4F5A}">
            <xm:f>'\Users\marisol.viveros\Downloads\[MAPA_RIESGOS_UAEOS_2022_V3 -2.xlsx]Tabla probabiidad'!#REF!</xm:f>
            <x14:dxf>
              <fill>
                <patternFill>
                  <fgColor rgb="FF92D050"/>
                  <bgColor theme="6" tint="0.59996337778862885"/>
                </patternFill>
              </fill>
            </x14:dxf>
          </x14:cfRule>
          <xm:sqref>I45:I46</xm:sqref>
        </x14:conditionalFormatting>
        <x14:conditionalFormatting xmlns:xm="http://schemas.microsoft.com/office/excel/2006/main">
          <x14:cfRule type="containsText" priority="466" operator="containsText" id="{54F0CD62-98B1-4E1C-A93F-F36605704368}">
            <xm:f>NOT(ISERROR(SEARCH($I$69,I47)))</xm:f>
            <xm:f>$I$69</xm:f>
            <x14:dxf>
              <fill>
                <patternFill>
                  <fgColor rgb="FF92D050"/>
                  <bgColor rgb="FF92D050"/>
                </patternFill>
              </fill>
            </x14:dxf>
          </x14:cfRule>
          <x14:cfRule type="containsText" priority="467" operator="containsText" id="{E1F272C2-BE91-4A20-86F4-71787659F748}">
            <xm:f>NOT(ISERROR(SEARCH($I$70,I47)))</xm:f>
            <xm:f>$I$70</xm:f>
            <x14:dxf>
              <fill>
                <patternFill>
                  <bgColor rgb="FF00B050"/>
                </patternFill>
              </fill>
            </x14:dxf>
          </x14:cfRule>
          <x14:cfRule type="containsText" priority="468" operator="containsText" id="{D923E68D-DDEB-4DA6-8F87-4982478BCEC0}">
            <xm:f>NOT(ISERROR(SEARCH($I$73,I47)))</xm:f>
            <xm:f>$I$73</xm:f>
            <x14:dxf>
              <fill>
                <patternFill>
                  <bgColor rgb="FFFF0000"/>
                </patternFill>
              </fill>
            </x14:dxf>
          </x14:cfRule>
          <x14:cfRule type="containsText" priority="469" operator="containsText" id="{9B8C112D-A537-49CD-B58D-82CC4CD921C4}">
            <xm:f>NOT(ISERROR(SEARCH($I$72,I47)))</xm:f>
            <xm:f>$I$72</xm:f>
            <x14:dxf>
              <fill>
                <patternFill>
                  <fgColor rgb="FFFFC000"/>
                  <bgColor rgb="FFFFC000"/>
                </patternFill>
              </fill>
            </x14:dxf>
          </x14:cfRule>
          <x14:cfRule type="containsText" priority="470" operator="containsText" id="{2BB11E49-87EE-4DC3-8973-F3490240E11F}">
            <xm:f>NOT(ISERROR(SEARCH($I$71,I47)))</xm:f>
            <xm:f>$I$71</xm:f>
            <x14:dxf>
              <fill>
                <patternFill>
                  <fgColor rgb="FFFFFF00"/>
                  <bgColor rgb="FFFFFF00"/>
                </patternFill>
              </fill>
            </x14:dxf>
          </x14:cfRule>
          <x14:cfRule type="containsText" priority="471" operator="containsText" id="{9A0C8829-65C2-42E3-B8B1-FE939A38587E}">
            <xm:f>NOT(ISERROR(SEARCH($I$70,I47)))</xm:f>
            <xm:f>$I$70</xm:f>
            <x14:dxf>
              <fill>
                <patternFill>
                  <bgColor theme="0" tint="-0.14996795556505021"/>
                </patternFill>
              </fill>
            </x14:dxf>
          </x14:cfRule>
          <x14:cfRule type="cellIs" priority="472" operator="equal" id="{4D0E410D-88D6-40A4-AEFB-8C375F36CDE4}">
            <xm:f>'\Users\marisol.viveros\Downloads\[MAPA_RIESGOS_UAEOS_2022_V3 -2.xlsx]Tabla probabiidad'!#REF!</xm:f>
            <x14:dxf>
              <fill>
                <patternFill>
                  <fgColor theme="6"/>
                </patternFill>
              </fill>
            </x14:dxf>
          </x14:cfRule>
          <x14:cfRule type="cellIs" priority="473" operator="equal" id="{C63A85C5-4ED4-42C8-B6D2-FC10565F01D4}">
            <xm:f>'\Users\marisol.viveros\Downloads\[MAPA_RIESGOS_UAEOS_2022_V3 -2.xlsx]Tabla probabiidad'!#REF!</xm:f>
            <x14:dxf>
              <fill>
                <patternFill>
                  <fgColor rgb="FF92D050"/>
                  <bgColor theme="6" tint="0.59996337778862885"/>
                </patternFill>
              </fill>
            </x14:dxf>
          </x14:cfRule>
          <xm:sqref>I47</xm:sqref>
        </x14:conditionalFormatting>
        <x14:conditionalFormatting xmlns:xm="http://schemas.microsoft.com/office/excel/2006/main">
          <x14:cfRule type="containsText" priority="461" operator="containsText" id="{E852B889-F4D2-4773-B0E8-47197A69C149}">
            <xm:f>NOT(ISERROR(SEARCH($K$73,K44)))</xm:f>
            <xm:f>$K$73</xm:f>
            <x14:dxf>
              <fill>
                <patternFill>
                  <bgColor rgb="FFFF0000"/>
                </patternFill>
              </fill>
            </x14:dxf>
          </x14:cfRule>
          <x14:cfRule type="containsText" priority="462" operator="containsText" id="{C606E3EF-482B-4AAC-86C5-68D8995C7887}">
            <xm:f>NOT(ISERROR(SEARCH($K$72,K44)))</xm:f>
            <xm:f>$K$72</xm:f>
            <x14:dxf>
              <fill>
                <patternFill>
                  <bgColor rgb="FFFFC000"/>
                </patternFill>
              </fill>
            </x14:dxf>
          </x14:cfRule>
          <x14:cfRule type="containsText" priority="463" operator="containsText" id="{97132F4A-97FF-4765-A126-02ACE37341FD}">
            <xm:f>NOT(ISERROR(SEARCH($K$71,K44)))</xm:f>
            <xm:f>$K$71</xm:f>
            <x14:dxf>
              <fill>
                <patternFill>
                  <bgColor rgb="FFFFFF00"/>
                </patternFill>
              </fill>
            </x14:dxf>
          </x14:cfRule>
          <x14:cfRule type="containsText" priority="464" operator="containsText" id="{763E2908-28FC-4A0F-86F5-28F5512D33E9}">
            <xm:f>NOT(ISERROR(SEARCH($K$70,K44)))</xm:f>
            <xm:f>$K$70</xm:f>
            <x14:dxf>
              <fill>
                <patternFill>
                  <bgColor rgb="FF00B050"/>
                </patternFill>
              </fill>
            </x14:dxf>
          </x14:cfRule>
          <x14:cfRule type="containsText" priority="465" operator="containsText" id="{814D291A-898F-4D0D-8568-0B1985F01869}">
            <xm:f>NOT(ISERROR(SEARCH($K$69,K44)))</xm:f>
            <xm:f>$K$69</xm:f>
            <x14:dxf>
              <fill>
                <patternFill>
                  <bgColor rgb="FF92D050"/>
                </patternFill>
              </fill>
            </x14:dxf>
          </x14:cfRule>
          <xm:sqref>K44</xm:sqref>
        </x14:conditionalFormatting>
        <x14:conditionalFormatting xmlns:xm="http://schemas.microsoft.com/office/excel/2006/main">
          <x14:cfRule type="containsText" priority="456" operator="containsText" id="{DF6A1437-8827-43EF-8D17-AEEFD04A0F86}">
            <xm:f>NOT(ISERROR(SEARCH($K$73,K46)))</xm:f>
            <xm:f>$K$73</xm:f>
            <x14:dxf>
              <fill>
                <patternFill>
                  <bgColor rgb="FFFF0000"/>
                </patternFill>
              </fill>
            </x14:dxf>
          </x14:cfRule>
          <x14:cfRule type="containsText" priority="457" operator="containsText" id="{0A38F35F-D4BF-4944-9BDD-9D7CB58667DD}">
            <xm:f>NOT(ISERROR(SEARCH($K$72,K46)))</xm:f>
            <xm:f>$K$72</xm:f>
            <x14:dxf>
              <fill>
                <patternFill>
                  <bgColor rgb="FFFFC000"/>
                </patternFill>
              </fill>
            </x14:dxf>
          </x14:cfRule>
          <x14:cfRule type="containsText" priority="458" operator="containsText" id="{F26F27C4-3DA3-4509-9A6C-9B4FA523AB97}">
            <xm:f>NOT(ISERROR(SEARCH($K$71,K46)))</xm:f>
            <xm:f>$K$71</xm:f>
            <x14:dxf>
              <fill>
                <patternFill>
                  <bgColor rgb="FFFFFF00"/>
                </patternFill>
              </fill>
            </x14:dxf>
          </x14:cfRule>
          <x14:cfRule type="containsText" priority="459" operator="containsText" id="{994DDF18-2250-422B-BE85-E2529B1CC5F9}">
            <xm:f>NOT(ISERROR(SEARCH($K$70,K46)))</xm:f>
            <xm:f>$K$70</xm:f>
            <x14:dxf>
              <fill>
                <patternFill>
                  <bgColor rgb="FF00B050"/>
                </patternFill>
              </fill>
            </x14:dxf>
          </x14:cfRule>
          <x14:cfRule type="containsText" priority="460" operator="containsText" id="{0A7564AA-8827-4C84-BACA-894AE252069F}">
            <xm:f>NOT(ISERROR(SEARCH($K$69,K46)))</xm:f>
            <xm:f>$K$69</xm:f>
            <x14:dxf>
              <fill>
                <patternFill>
                  <bgColor rgb="FF92D050"/>
                </patternFill>
              </fill>
            </x14:dxf>
          </x14:cfRule>
          <xm:sqref>K46:K47</xm:sqref>
        </x14:conditionalFormatting>
        <x14:conditionalFormatting xmlns:xm="http://schemas.microsoft.com/office/excel/2006/main">
          <x14:cfRule type="containsText" priority="451" operator="containsText" id="{89840057-B4C4-40F5-88BD-DB33046F3610}">
            <xm:f>NOT(ISERROR(SEARCH($K$73,K45)))</xm:f>
            <xm:f>$K$73</xm:f>
            <x14:dxf>
              <fill>
                <patternFill>
                  <bgColor rgb="FFFF0000"/>
                </patternFill>
              </fill>
            </x14:dxf>
          </x14:cfRule>
          <x14:cfRule type="containsText" priority="452" operator="containsText" id="{6F35D77F-A710-4254-B060-A172DFB117A8}">
            <xm:f>NOT(ISERROR(SEARCH($K$72,K45)))</xm:f>
            <xm:f>$K$72</xm:f>
            <x14:dxf>
              <fill>
                <patternFill>
                  <bgColor rgb="FFFFC000"/>
                </patternFill>
              </fill>
            </x14:dxf>
          </x14:cfRule>
          <x14:cfRule type="containsText" priority="453" operator="containsText" id="{A5E098C1-9519-44D7-A8AE-8374D9A5E16C}">
            <xm:f>NOT(ISERROR(SEARCH($K$71,K45)))</xm:f>
            <xm:f>$K$71</xm:f>
            <x14:dxf>
              <fill>
                <patternFill>
                  <bgColor rgb="FFFFFF00"/>
                </patternFill>
              </fill>
            </x14:dxf>
          </x14:cfRule>
          <x14:cfRule type="containsText" priority="454" operator="containsText" id="{BDEACE33-8F44-4A83-B2F8-A967E51CEB8E}">
            <xm:f>NOT(ISERROR(SEARCH($K$70,K45)))</xm:f>
            <xm:f>$K$70</xm:f>
            <x14:dxf>
              <fill>
                <patternFill>
                  <bgColor rgb="FF00B050"/>
                </patternFill>
              </fill>
            </x14:dxf>
          </x14:cfRule>
          <x14:cfRule type="containsText" priority="455" operator="containsText" id="{41761CF2-E72B-40D9-ACE4-6EA36F4FB111}">
            <xm:f>NOT(ISERROR(SEARCH($K$69,K45)))</xm:f>
            <xm:f>$K$69</xm:f>
            <x14:dxf>
              <fill>
                <patternFill>
                  <bgColor rgb="FF92D050"/>
                </patternFill>
              </fill>
            </x14:dxf>
          </x14:cfRule>
          <xm:sqref>K45</xm:sqref>
        </x14:conditionalFormatting>
        <x14:conditionalFormatting xmlns:xm="http://schemas.microsoft.com/office/excel/2006/main">
          <x14:cfRule type="containsText" priority="447" operator="containsText" id="{33A3B350-88B8-4FD4-A136-312C145DF60B}">
            <xm:f>NOT(ISERROR(SEARCH($M$72,M44)))</xm:f>
            <xm:f>$M$72</xm:f>
            <x14:dxf>
              <fill>
                <patternFill>
                  <bgColor rgb="FFFF0000"/>
                </patternFill>
              </fill>
            </x14:dxf>
          </x14:cfRule>
          <x14:cfRule type="containsText" priority="448" operator="containsText" id="{5EA8EA4D-BD4C-4DDC-84C7-C8599B279317}">
            <xm:f>NOT(ISERROR(SEARCH($M$71,M44)))</xm:f>
            <xm:f>$M$71</xm:f>
            <x14:dxf>
              <fill>
                <patternFill>
                  <bgColor rgb="FFFFC000"/>
                </patternFill>
              </fill>
            </x14:dxf>
          </x14:cfRule>
          <x14:cfRule type="containsText" priority="449" operator="containsText" id="{4F51AA7B-35F2-4236-AF76-FE4ADA8CB542}">
            <xm:f>NOT(ISERROR(SEARCH($M$70,M44)))</xm:f>
            <xm:f>$M$70</xm:f>
            <x14:dxf>
              <fill>
                <patternFill>
                  <bgColor rgb="FFFFFF00"/>
                </patternFill>
              </fill>
            </x14:dxf>
          </x14:cfRule>
          <x14:cfRule type="containsText" priority="450" operator="containsText" id="{A98329DD-DA3D-42AB-B2B2-B3638289BE40}">
            <xm:f>NOT(ISERROR(SEARCH($M$69,M44)))</xm:f>
            <xm:f>$M$69</xm:f>
            <x14:dxf>
              <fill>
                <patternFill>
                  <bgColor rgb="FF92D050"/>
                </patternFill>
              </fill>
            </x14:dxf>
          </x14:cfRule>
          <xm:sqref>M44</xm:sqref>
        </x14:conditionalFormatting>
        <x14:conditionalFormatting xmlns:xm="http://schemas.microsoft.com/office/excel/2006/main">
          <x14:cfRule type="containsText" priority="443" operator="containsText" id="{D8B7F48D-4AF0-4E66-AD09-FF83F9887300}">
            <xm:f>NOT(ISERROR(SEARCH($M$72,M46)))</xm:f>
            <xm:f>$M$72</xm:f>
            <x14:dxf>
              <fill>
                <patternFill>
                  <bgColor rgb="FFFF0000"/>
                </patternFill>
              </fill>
            </x14:dxf>
          </x14:cfRule>
          <x14:cfRule type="containsText" priority="444" operator="containsText" id="{9EA438C3-F8F1-41A7-B0A9-85167E710CAB}">
            <xm:f>NOT(ISERROR(SEARCH($M$71,M46)))</xm:f>
            <xm:f>$M$71</xm:f>
            <x14:dxf>
              <fill>
                <patternFill>
                  <bgColor rgb="FFFFC000"/>
                </patternFill>
              </fill>
            </x14:dxf>
          </x14:cfRule>
          <x14:cfRule type="containsText" priority="445" operator="containsText" id="{24B0A142-E6E1-4128-98CA-57E94E2026EF}">
            <xm:f>NOT(ISERROR(SEARCH($M$70,M46)))</xm:f>
            <xm:f>$M$70</xm:f>
            <x14:dxf>
              <fill>
                <patternFill>
                  <bgColor rgb="FFFFFF00"/>
                </patternFill>
              </fill>
            </x14:dxf>
          </x14:cfRule>
          <x14:cfRule type="containsText" priority="446" operator="containsText" id="{F8B34D04-41F6-4BA1-9525-155DCA0C1499}">
            <xm:f>NOT(ISERROR(SEARCH($M$69,M46)))</xm:f>
            <xm:f>$M$69</xm:f>
            <x14:dxf>
              <fill>
                <patternFill>
                  <bgColor rgb="FF92D050"/>
                </patternFill>
              </fill>
            </x14:dxf>
          </x14:cfRule>
          <xm:sqref>M46:M47</xm:sqref>
        </x14:conditionalFormatting>
        <x14:conditionalFormatting xmlns:xm="http://schemas.microsoft.com/office/excel/2006/main">
          <x14:cfRule type="containsText" priority="439" operator="containsText" id="{3EE9813E-94B2-4B65-B4EE-D3B12FCB1A1A}">
            <xm:f>NOT(ISERROR(SEARCH($M$72,M45)))</xm:f>
            <xm:f>$M$72</xm:f>
            <x14:dxf>
              <fill>
                <patternFill>
                  <bgColor rgb="FFFF0000"/>
                </patternFill>
              </fill>
            </x14:dxf>
          </x14:cfRule>
          <x14:cfRule type="containsText" priority="440" operator="containsText" id="{77EA3EF5-C319-4770-9B6A-A566485DF375}">
            <xm:f>NOT(ISERROR(SEARCH($M$71,M45)))</xm:f>
            <xm:f>$M$71</xm:f>
            <x14:dxf>
              <fill>
                <patternFill>
                  <bgColor rgb="FFFFC000"/>
                </patternFill>
              </fill>
            </x14:dxf>
          </x14:cfRule>
          <x14:cfRule type="containsText" priority="441" operator="containsText" id="{494E8BA4-2455-476E-9F1A-6BE2F4A8A06D}">
            <xm:f>NOT(ISERROR(SEARCH($M$70,M45)))</xm:f>
            <xm:f>$M$70</xm:f>
            <x14:dxf>
              <fill>
                <patternFill>
                  <bgColor rgb="FFFFFF00"/>
                </patternFill>
              </fill>
            </x14:dxf>
          </x14:cfRule>
          <x14:cfRule type="containsText" priority="442" operator="containsText" id="{07FD94A1-68B0-42C3-AB7F-87BD0BDB8A46}">
            <xm:f>NOT(ISERROR(SEARCH($M$69,M45)))</xm:f>
            <xm:f>$M$69</xm:f>
            <x14:dxf>
              <fill>
                <patternFill>
                  <bgColor rgb="FF92D050"/>
                </patternFill>
              </fill>
            </x14:dxf>
          </x14:cfRule>
          <xm:sqref>M45</xm:sqref>
        </x14:conditionalFormatting>
        <x14:conditionalFormatting xmlns:xm="http://schemas.microsoft.com/office/excel/2006/main">
          <x14:cfRule type="containsText" priority="431" operator="containsText" id="{86D1C941-833C-4F40-B601-C8950B7739EF}">
            <xm:f>NOT(ISERROR(SEARCH($I$69,X44)))</xm:f>
            <xm:f>$I$69</xm:f>
            <x14:dxf>
              <fill>
                <patternFill>
                  <fgColor rgb="FF92D050"/>
                  <bgColor rgb="FF92D050"/>
                </patternFill>
              </fill>
            </x14:dxf>
          </x14:cfRule>
          <x14:cfRule type="containsText" priority="432" operator="containsText" id="{8D3AE6E4-24F0-4239-983D-597F59DFB73C}">
            <xm:f>NOT(ISERROR(SEARCH($I$70,X44)))</xm:f>
            <xm:f>$I$70</xm:f>
            <x14:dxf>
              <fill>
                <patternFill>
                  <bgColor rgb="FF00B050"/>
                </patternFill>
              </fill>
            </x14:dxf>
          </x14:cfRule>
          <x14:cfRule type="containsText" priority="433" operator="containsText" id="{871B582F-52A4-45D2-B173-3E51EE323E9E}">
            <xm:f>NOT(ISERROR(SEARCH($I$73,X44)))</xm:f>
            <xm:f>$I$73</xm:f>
            <x14:dxf>
              <fill>
                <patternFill>
                  <bgColor rgb="FFFF0000"/>
                </patternFill>
              </fill>
            </x14:dxf>
          </x14:cfRule>
          <x14:cfRule type="containsText" priority="434" operator="containsText" id="{0A6EC4BC-81C8-4C97-9666-1A63A61A0A22}">
            <xm:f>NOT(ISERROR(SEARCH($I$72,X44)))</xm:f>
            <xm:f>$I$72</xm:f>
            <x14:dxf>
              <fill>
                <patternFill>
                  <fgColor rgb="FFFFC000"/>
                  <bgColor rgb="FFFFC000"/>
                </patternFill>
              </fill>
            </x14:dxf>
          </x14:cfRule>
          <x14:cfRule type="containsText" priority="435" operator="containsText" id="{A74B5FA1-12B8-4D2C-B211-FB875F2C0C61}">
            <xm:f>NOT(ISERROR(SEARCH($I$71,X44)))</xm:f>
            <xm:f>$I$71</xm:f>
            <x14:dxf>
              <fill>
                <patternFill>
                  <fgColor rgb="FFFFFF00"/>
                  <bgColor rgb="FFFFFF00"/>
                </patternFill>
              </fill>
            </x14:dxf>
          </x14:cfRule>
          <x14:cfRule type="containsText" priority="436" operator="containsText" id="{332C04FF-F4AE-48E2-92CA-C1993D4AE3CD}">
            <xm:f>NOT(ISERROR(SEARCH($I$70,X44)))</xm:f>
            <xm:f>$I$70</xm:f>
            <x14:dxf>
              <fill>
                <patternFill>
                  <bgColor theme="0" tint="-0.14996795556505021"/>
                </patternFill>
              </fill>
            </x14:dxf>
          </x14:cfRule>
          <x14:cfRule type="cellIs" priority="437" operator="equal" id="{6009F929-72FC-481F-B975-76FDEEF796FA}">
            <xm:f>'\Users\marisol.viveros\Downloads\[MAPA_RIESGOS_UAEOS_2022_V3 -2.xlsx]Tabla probabiidad'!#REF!</xm:f>
            <x14:dxf>
              <fill>
                <patternFill>
                  <fgColor theme="6"/>
                </patternFill>
              </fill>
            </x14:dxf>
          </x14:cfRule>
          <x14:cfRule type="cellIs" priority="438" operator="equal" id="{5AA97C65-20C5-475D-A7BF-A196A546838D}">
            <xm:f>'\Users\marisol.viveros\Downloads\[MAPA_RIESGOS_UAEOS_2022_V3 -2.xlsx]Tabla probabiidad'!#REF!</xm:f>
            <x14:dxf>
              <fill>
                <patternFill>
                  <fgColor rgb="FF92D050"/>
                  <bgColor theme="6" tint="0.59996337778862885"/>
                </patternFill>
              </fill>
            </x14:dxf>
          </x14:cfRule>
          <xm:sqref>X44</xm:sqref>
        </x14:conditionalFormatting>
        <x14:conditionalFormatting xmlns:xm="http://schemas.microsoft.com/office/excel/2006/main">
          <x14:cfRule type="containsText" priority="423" operator="containsText" id="{C6ED0CC3-244C-4CF3-BDBB-D32C48D40249}">
            <xm:f>NOT(ISERROR(SEARCH($I$69,X46)))</xm:f>
            <xm:f>$I$69</xm:f>
            <x14:dxf>
              <fill>
                <patternFill>
                  <fgColor rgb="FF92D050"/>
                  <bgColor rgb="FF92D050"/>
                </patternFill>
              </fill>
            </x14:dxf>
          </x14:cfRule>
          <x14:cfRule type="containsText" priority="424" operator="containsText" id="{7BD46085-48FE-4F37-AF91-D9E1C336D42A}">
            <xm:f>NOT(ISERROR(SEARCH($I$70,X46)))</xm:f>
            <xm:f>$I$70</xm:f>
            <x14:dxf>
              <fill>
                <patternFill>
                  <bgColor rgb="FF00B050"/>
                </patternFill>
              </fill>
            </x14:dxf>
          </x14:cfRule>
          <x14:cfRule type="containsText" priority="425" operator="containsText" id="{434B9529-9138-47E5-A3D9-63E01AD010DB}">
            <xm:f>NOT(ISERROR(SEARCH($I$73,X46)))</xm:f>
            <xm:f>$I$73</xm:f>
            <x14:dxf>
              <fill>
                <patternFill>
                  <bgColor rgb="FFFF0000"/>
                </patternFill>
              </fill>
            </x14:dxf>
          </x14:cfRule>
          <x14:cfRule type="containsText" priority="426" operator="containsText" id="{AE5CFC86-C1B1-4B19-81C2-71A93EE5B826}">
            <xm:f>NOT(ISERROR(SEARCH($I$72,X46)))</xm:f>
            <xm:f>$I$72</xm:f>
            <x14:dxf>
              <fill>
                <patternFill>
                  <fgColor rgb="FFFFC000"/>
                  <bgColor rgb="FFFFC000"/>
                </patternFill>
              </fill>
            </x14:dxf>
          </x14:cfRule>
          <x14:cfRule type="containsText" priority="427" operator="containsText" id="{FD5F2BB8-F963-4B11-9659-184E34D01310}">
            <xm:f>NOT(ISERROR(SEARCH($I$71,X46)))</xm:f>
            <xm:f>$I$71</xm:f>
            <x14:dxf>
              <fill>
                <patternFill>
                  <fgColor rgb="FFFFFF00"/>
                  <bgColor rgb="FFFFFF00"/>
                </patternFill>
              </fill>
            </x14:dxf>
          </x14:cfRule>
          <x14:cfRule type="containsText" priority="428" operator="containsText" id="{F83D633F-C521-447D-9E2F-5F4989672011}">
            <xm:f>NOT(ISERROR(SEARCH($I$70,X46)))</xm:f>
            <xm:f>$I$70</xm:f>
            <x14:dxf>
              <fill>
                <patternFill>
                  <bgColor theme="0" tint="-0.14996795556505021"/>
                </patternFill>
              </fill>
            </x14:dxf>
          </x14:cfRule>
          <x14:cfRule type="cellIs" priority="429" operator="equal" id="{B08A5C3C-6C71-4D38-8127-B2F1CDE4239B}">
            <xm:f>'\Users\marisol.viveros\Downloads\[MAPA_RIESGOS_UAEOS_2022_V3 -2.xlsx]Tabla probabiidad'!#REF!</xm:f>
            <x14:dxf>
              <fill>
                <patternFill>
                  <fgColor theme="6"/>
                </patternFill>
              </fill>
            </x14:dxf>
          </x14:cfRule>
          <x14:cfRule type="cellIs" priority="430" operator="equal" id="{1D96E187-522E-4E3C-B8A3-807AC2F83BB7}">
            <xm:f>'\Users\marisol.viveros\Downloads\[MAPA_RIESGOS_UAEOS_2022_V3 -2.xlsx]Tabla probabiidad'!#REF!</xm:f>
            <x14:dxf>
              <fill>
                <patternFill>
                  <fgColor rgb="FF92D050"/>
                  <bgColor theme="6" tint="0.59996337778862885"/>
                </patternFill>
              </fill>
            </x14:dxf>
          </x14:cfRule>
          <xm:sqref>X46:X47</xm:sqref>
        </x14:conditionalFormatting>
        <x14:conditionalFormatting xmlns:xm="http://schemas.microsoft.com/office/excel/2006/main">
          <x14:cfRule type="containsText" priority="415" operator="containsText" id="{006003AA-A298-4DCF-A87A-749A149C8B85}">
            <xm:f>NOT(ISERROR(SEARCH($I$69,X45)))</xm:f>
            <xm:f>$I$69</xm:f>
            <x14:dxf>
              <fill>
                <patternFill>
                  <fgColor rgb="FF92D050"/>
                  <bgColor rgb="FF92D050"/>
                </patternFill>
              </fill>
            </x14:dxf>
          </x14:cfRule>
          <x14:cfRule type="containsText" priority="416" operator="containsText" id="{6EF15892-AEDD-4A94-9A9A-05E0EAB60E24}">
            <xm:f>NOT(ISERROR(SEARCH($I$70,X45)))</xm:f>
            <xm:f>$I$70</xm:f>
            <x14:dxf>
              <fill>
                <patternFill>
                  <bgColor rgb="FF00B050"/>
                </patternFill>
              </fill>
            </x14:dxf>
          </x14:cfRule>
          <x14:cfRule type="containsText" priority="417" operator="containsText" id="{5BB1EBF4-CB5A-4369-A91A-117E52B810E6}">
            <xm:f>NOT(ISERROR(SEARCH($I$73,X45)))</xm:f>
            <xm:f>$I$73</xm:f>
            <x14:dxf>
              <fill>
                <patternFill>
                  <bgColor rgb="FFFF0000"/>
                </patternFill>
              </fill>
            </x14:dxf>
          </x14:cfRule>
          <x14:cfRule type="containsText" priority="418" operator="containsText" id="{F0BF836F-8ED5-4694-B93D-3280CB2C6B05}">
            <xm:f>NOT(ISERROR(SEARCH($I$72,X45)))</xm:f>
            <xm:f>$I$72</xm:f>
            <x14:dxf>
              <fill>
                <patternFill>
                  <fgColor rgb="FFFFC000"/>
                  <bgColor rgb="FFFFC000"/>
                </patternFill>
              </fill>
            </x14:dxf>
          </x14:cfRule>
          <x14:cfRule type="containsText" priority="419" operator="containsText" id="{AD9503F6-2F88-44A4-BC87-8A3EA1482714}">
            <xm:f>NOT(ISERROR(SEARCH($I$71,X45)))</xm:f>
            <xm:f>$I$71</xm:f>
            <x14:dxf>
              <fill>
                <patternFill>
                  <fgColor rgb="FFFFFF00"/>
                  <bgColor rgb="FFFFFF00"/>
                </patternFill>
              </fill>
            </x14:dxf>
          </x14:cfRule>
          <x14:cfRule type="containsText" priority="420" operator="containsText" id="{689F8CE7-1329-490B-A3D9-48D2775C9A9F}">
            <xm:f>NOT(ISERROR(SEARCH($I$70,X45)))</xm:f>
            <xm:f>$I$70</xm:f>
            <x14:dxf>
              <fill>
                <patternFill>
                  <bgColor theme="0" tint="-0.14996795556505021"/>
                </patternFill>
              </fill>
            </x14:dxf>
          </x14:cfRule>
          <x14:cfRule type="cellIs" priority="421" operator="equal" id="{496BD68C-F6A9-4B31-B3AF-C856EE5635EE}">
            <xm:f>'\Users\marisol.viveros\Downloads\[MAPA_RIESGOS_UAEOS_2022_V3 -2.xlsx]Tabla probabiidad'!#REF!</xm:f>
            <x14:dxf>
              <fill>
                <patternFill>
                  <fgColor theme="6"/>
                </patternFill>
              </fill>
            </x14:dxf>
          </x14:cfRule>
          <x14:cfRule type="cellIs" priority="422" operator="equal" id="{1612219F-337E-4775-9CE9-39A5841AFF9B}">
            <xm:f>'\Users\marisol.viveros\Downloads\[MAPA_RIESGOS_UAEOS_2022_V3 -2.xlsx]Tabla probabiidad'!#REF!</xm:f>
            <x14:dxf>
              <fill>
                <patternFill>
                  <fgColor rgb="FF92D050"/>
                  <bgColor theme="6" tint="0.59996337778862885"/>
                </patternFill>
              </fill>
            </x14:dxf>
          </x14:cfRule>
          <xm:sqref>X45</xm:sqref>
        </x14:conditionalFormatting>
        <x14:conditionalFormatting xmlns:xm="http://schemas.microsoft.com/office/excel/2006/main">
          <x14:cfRule type="containsText" priority="410" operator="containsText" id="{347A0117-A999-4F12-8E18-57745CE9D078}">
            <xm:f>NOT(ISERROR(SEARCH($K$73,Z44)))</xm:f>
            <xm:f>$K$73</xm:f>
            <x14:dxf>
              <fill>
                <patternFill>
                  <bgColor rgb="FFFF0000"/>
                </patternFill>
              </fill>
            </x14:dxf>
          </x14:cfRule>
          <x14:cfRule type="containsText" priority="411" operator="containsText" id="{452B7407-E75E-44C4-B642-DFD6F5CE292F}">
            <xm:f>NOT(ISERROR(SEARCH($K$72,Z44)))</xm:f>
            <xm:f>$K$72</xm:f>
            <x14:dxf>
              <fill>
                <patternFill>
                  <bgColor rgb="FFFFC000"/>
                </patternFill>
              </fill>
            </x14:dxf>
          </x14:cfRule>
          <x14:cfRule type="containsText" priority="412" operator="containsText" id="{86F5F790-49C6-47EF-B0AC-E81F66906338}">
            <xm:f>NOT(ISERROR(SEARCH($K$71,Z44)))</xm:f>
            <xm:f>$K$71</xm:f>
            <x14:dxf>
              <fill>
                <patternFill>
                  <bgColor rgb="FFFFFF00"/>
                </patternFill>
              </fill>
            </x14:dxf>
          </x14:cfRule>
          <x14:cfRule type="containsText" priority="413" operator="containsText" id="{E3C7FA67-DAB4-4D16-856E-C5E73C009419}">
            <xm:f>NOT(ISERROR(SEARCH($K$70,Z44)))</xm:f>
            <xm:f>$K$70</xm:f>
            <x14:dxf>
              <fill>
                <patternFill>
                  <bgColor rgb="FF00B050"/>
                </patternFill>
              </fill>
            </x14:dxf>
          </x14:cfRule>
          <x14:cfRule type="containsText" priority="414" operator="containsText" id="{C1AAFCB4-EA13-48E0-A5C4-DBBE489E973F}">
            <xm:f>NOT(ISERROR(SEARCH($K$69,Z44)))</xm:f>
            <xm:f>$K$69</xm:f>
            <x14:dxf>
              <fill>
                <patternFill>
                  <bgColor rgb="FF92D050"/>
                </patternFill>
              </fill>
            </x14:dxf>
          </x14:cfRule>
          <xm:sqref>Z44</xm:sqref>
        </x14:conditionalFormatting>
        <x14:conditionalFormatting xmlns:xm="http://schemas.microsoft.com/office/excel/2006/main">
          <x14:cfRule type="containsText" priority="405" operator="containsText" id="{E3032310-7C63-4DB1-846B-A9AAAECAF279}">
            <xm:f>NOT(ISERROR(SEARCH($K$73,Z46)))</xm:f>
            <xm:f>$K$73</xm:f>
            <x14:dxf>
              <fill>
                <patternFill>
                  <bgColor rgb="FFFF0000"/>
                </patternFill>
              </fill>
            </x14:dxf>
          </x14:cfRule>
          <x14:cfRule type="containsText" priority="406" operator="containsText" id="{EAEDA274-C1DA-48C4-8D36-D8019B143531}">
            <xm:f>NOT(ISERROR(SEARCH($K$72,Z46)))</xm:f>
            <xm:f>$K$72</xm:f>
            <x14:dxf>
              <fill>
                <patternFill>
                  <bgColor rgb="FFFFC000"/>
                </patternFill>
              </fill>
            </x14:dxf>
          </x14:cfRule>
          <x14:cfRule type="containsText" priority="407" operator="containsText" id="{F2B5D223-E626-4065-B4EB-5966C53A4728}">
            <xm:f>NOT(ISERROR(SEARCH($K$71,Z46)))</xm:f>
            <xm:f>$K$71</xm:f>
            <x14:dxf>
              <fill>
                <patternFill>
                  <bgColor rgb="FFFFFF00"/>
                </patternFill>
              </fill>
            </x14:dxf>
          </x14:cfRule>
          <x14:cfRule type="containsText" priority="408" operator="containsText" id="{F3AF0BAA-D832-4489-9A3C-C9518BEB6449}">
            <xm:f>NOT(ISERROR(SEARCH($K$70,Z46)))</xm:f>
            <xm:f>$K$70</xm:f>
            <x14:dxf>
              <fill>
                <patternFill>
                  <bgColor rgb="FF00B050"/>
                </patternFill>
              </fill>
            </x14:dxf>
          </x14:cfRule>
          <x14:cfRule type="containsText" priority="409" operator="containsText" id="{A1BA6206-4A39-420E-86D9-D98217F3090F}">
            <xm:f>NOT(ISERROR(SEARCH($K$69,Z46)))</xm:f>
            <xm:f>$K$69</xm:f>
            <x14:dxf>
              <fill>
                <patternFill>
                  <bgColor rgb="FF92D050"/>
                </patternFill>
              </fill>
            </x14:dxf>
          </x14:cfRule>
          <xm:sqref>Z46:Z47</xm:sqref>
        </x14:conditionalFormatting>
        <x14:conditionalFormatting xmlns:xm="http://schemas.microsoft.com/office/excel/2006/main">
          <x14:cfRule type="containsText" priority="400" operator="containsText" id="{AE2C9AEA-D654-45A8-BCD5-D8EB63392D73}">
            <xm:f>NOT(ISERROR(SEARCH($K$73,Z45)))</xm:f>
            <xm:f>$K$73</xm:f>
            <x14:dxf>
              <fill>
                <patternFill>
                  <bgColor rgb="FFFF0000"/>
                </patternFill>
              </fill>
            </x14:dxf>
          </x14:cfRule>
          <x14:cfRule type="containsText" priority="401" operator="containsText" id="{F4D2BC5C-C86A-42E5-A9F4-CE3C6BB813DD}">
            <xm:f>NOT(ISERROR(SEARCH($K$72,Z45)))</xm:f>
            <xm:f>$K$72</xm:f>
            <x14:dxf>
              <fill>
                <patternFill>
                  <bgColor rgb="FFFFC000"/>
                </patternFill>
              </fill>
            </x14:dxf>
          </x14:cfRule>
          <x14:cfRule type="containsText" priority="402" operator="containsText" id="{B462CFFF-7B64-4034-968C-27CB1F3BA451}">
            <xm:f>NOT(ISERROR(SEARCH($K$71,Z45)))</xm:f>
            <xm:f>$K$71</xm:f>
            <x14:dxf>
              <fill>
                <patternFill>
                  <bgColor rgb="FFFFFF00"/>
                </patternFill>
              </fill>
            </x14:dxf>
          </x14:cfRule>
          <x14:cfRule type="containsText" priority="403" operator="containsText" id="{36048E8C-66AB-4422-96AA-2833E199D297}">
            <xm:f>NOT(ISERROR(SEARCH($K$70,Z45)))</xm:f>
            <xm:f>$K$70</xm:f>
            <x14:dxf>
              <fill>
                <patternFill>
                  <bgColor rgb="FF00B050"/>
                </patternFill>
              </fill>
            </x14:dxf>
          </x14:cfRule>
          <x14:cfRule type="containsText" priority="404" operator="containsText" id="{E833EEBD-CD2B-4934-BE55-F5AF018FAD88}">
            <xm:f>NOT(ISERROR(SEARCH($K$69,Z45)))</xm:f>
            <xm:f>$K$69</xm:f>
            <x14:dxf>
              <fill>
                <patternFill>
                  <bgColor rgb="FF92D050"/>
                </patternFill>
              </fill>
            </x14:dxf>
          </x14:cfRule>
          <xm:sqref>Z45</xm:sqref>
        </x14:conditionalFormatting>
        <x14:conditionalFormatting xmlns:xm="http://schemas.microsoft.com/office/excel/2006/main">
          <x14:cfRule type="containsText" priority="396" operator="containsText" id="{F357A768-DD06-458F-9BAD-B1CD74274E40}">
            <xm:f>NOT(ISERROR(SEARCH($M$72,AB44)))</xm:f>
            <xm:f>$M$72</xm:f>
            <x14:dxf>
              <fill>
                <patternFill>
                  <bgColor rgb="FFFF0000"/>
                </patternFill>
              </fill>
            </x14:dxf>
          </x14:cfRule>
          <x14:cfRule type="containsText" priority="397" operator="containsText" id="{AE3FC493-FCEC-4765-BE5D-D623AA309ADB}">
            <xm:f>NOT(ISERROR(SEARCH($M$71,AB44)))</xm:f>
            <xm:f>$M$71</xm:f>
            <x14:dxf>
              <fill>
                <patternFill>
                  <bgColor rgb="FFFFC000"/>
                </patternFill>
              </fill>
            </x14:dxf>
          </x14:cfRule>
          <x14:cfRule type="containsText" priority="398" operator="containsText" id="{639883FA-8C6B-489C-880E-F561C455AF26}">
            <xm:f>NOT(ISERROR(SEARCH($M$70,AB44)))</xm:f>
            <xm:f>$M$70</xm:f>
            <x14:dxf>
              <fill>
                <patternFill>
                  <bgColor rgb="FFFFFF00"/>
                </patternFill>
              </fill>
            </x14:dxf>
          </x14:cfRule>
          <x14:cfRule type="containsText" priority="399" operator="containsText" id="{A1D96136-BC67-49D8-A0C3-E49C6009C468}">
            <xm:f>NOT(ISERROR(SEARCH($M$69,AB44)))</xm:f>
            <xm:f>$M$69</xm:f>
            <x14:dxf>
              <fill>
                <patternFill>
                  <bgColor rgb="FF92D050"/>
                </patternFill>
              </fill>
            </x14:dxf>
          </x14:cfRule>
          <xm:sqref>AB44</xm:sqref>
        </x14:conditionalFormatting>
        <x14:conditionalFormatting xmlns:xm="http://schemas.microsoft.com/office/excel/2006/main">
          <x14:cfRule type="containsText" priority="392" operator="containsText" id="{E3FADFE6-830E-47E1-A344-CF59475A05F2}">
            <xm:f>NOT(ISERROR(SEARCH($M$72,AB46)))</xm:f>
            <xm:f>$M$72</xm:f>
            <x14:dxf>
              <fill>
                <patternFill>
                  <bgColor rgb="FFFF0000"/>
                </patternFill>
              </fill>
            </x14:dxf>
          </x14:cfRule>
          <x14:cfRule type="containsText" priority="393" operator="containsText" id="{BE242C4D-2699-4486-98DF-8F0A16F29EBB}">
            <xm:f>NOT(ISERROR(SEARCH($M$71,AB46)))</xm:f>
            <xm:f>$M$71</xm:f>
            <x14:dxf>
              <fill>
                <patternFill>
                  <bgColor rgb="FFFFC000"/>
                </patternFill>
              </fill>
            </x14:dxf>
          </x14:cfRule>
          <x14:cfRule type="containsText" priority="394" operator="containsText" id="{B15EC6E3-8F1C-4182-9CB6-38BDA82AE434}">
            <xm:f>NOT(ISERROR(SEARCH($M$70,AB46)))</xm:f>
            <xm:f>$M$70</xm:f>
            <x14:dxf>
              <fill>
                <patternFill>
                  <bgColor rgb="FFFFFF00"/>
                </patternFill>
              </fill>
            </x14:dxf>
          </x14:cfRule>
          <x14:cfRule type="containsText" priority="395" operator="containsText" id="{9E41489B-E48A-488F-AFFA-D09D0D5C1AD3}">
            <xm:f>NOT(ISERROR(SEARCH($M$69,AB46)))</xm:f>
            <xm:f>$M$69</xm:f>
            <x14:dxf>
              <fill>
                <patternFill>
                  <bgColor rgb="FF92D050"/>
                </patternFill>
              </fill>
            </x14:dxf>
          </x14:cfRule>
          <xm:sqref>AB46:AB47</xm:sqref>
        </x14:conditionalFormatting>
        <x14:conditionalFormatting xmlns:xm="http://schemas.microsoft.com/office/excel/2006/main">
          <x14:cfRule type="containsText" priority="388" operator="containsText" id="{14C894A3-B949-42B8-B14A-57907195194A}">
            <xm:f>NOT(ISERROR(SEARCH($M$72,AB45)))</xm:f>
            <xm:f>$M$72</xm:f>
            <x14:dxf>
              <fill>
                <patternFill>
                  <bgColor rgb="FFFF0000"/>
                </patternFill>
              </fill>
            </x14:dxf>
          </x14:cfRule>
          <x14:cfRule type="containsText" priority="389" operator="containsText" id="{77F088EE-BEC0-438E-96C4-CEE2056D6821}">
            <xm:f>NOT(ISERROR(SEARCH($M$71,AB45)))</xm:f>
            <xm:f>$M$71</xm:f>
            <x14:dxf>
              <fill>
                <patternFill>
                  <bgColor rgb="FFFFC000"/>
                </patternFill>
              </fill>
            </x14:dxf>
          </x14:cfRule>
          <x14:cfRule type="containsText" priority="390" operator="containsText" id="{49A3267C-FEB7-4E88-911E-58C30935CCD8}">
            <xm:f>NOT(ISERROR(SEARCH($M$70,AB45)))</xm:f>
            <xm:f>$M$70</xm:f>
            <x14:dxf>
              <fill>
                <patternFill>
                  <bgColor rgb="FFFFFF00"/>
                </patternFill>
              </fill>
            </x14:dxf>
          </x14:cfRule>
          <x14:cfRule type="containsText" priority="391" operator="containsText" id="{E0BC3649-DE6A-476E-941A-62D925D6400F}">
            <xm:f>NOT(ISERROR(SEARCH($M$69,AB45)))</xm:f>
            <xm:f>$M$69</xm:f>
            <x14:dxf>
              <fill>
                <patternFill>
                  <bgColor rgb="FF92D050"/>
                </patternFill>
              </fill>
            </x14:dxf>
          </x14:cfRule>
          <xm:sqref>AB45</xm:sqref>
        </x14:conditionalFormatting>
        <x14:conditionalFormatting xmlns:xm="http://schemas.microsoft.com/office/excel/2006/main">
          <x14:cfRule type="containsText" priority="383" operator="containsText" id="{867F5F0E-1D60-4BE1-BE84-5EEEBDF48A90}">
            <xm:f>NOT(ISERROR(SEARCH($K$27,Z48)))</xm:f>
            <xm:f>$K$27</xm:f>
            <x14:dxf>
              <fill>
                <patternFill>
                  <bgColor rgb="FFFF0000"/>
                </patternFill>
              </fill>
            </x14:dxf>
          </x14:cfRule>
          <x14:cfRule type="containsText" priority="384" operator="containsText" id="{6A815956-E004-455F-836B-56BEBF1E8575}">
            <xm:f>NOT(ISERROR(SEARCH($K$26,Z48)))</xm:f>
            <xm:f>$K$26</xm:f>
            <x14:dxf>
              <fill>
                <patternFill>
                  <bgColor rgb="FFFFC000"/>
                </patternFill>
              </fill>
            </x14:dxf>
          </x14:cfRule>
          <x14:cfRule type="containsText" priority="385" operator="containsText" id="{479B30F2-EBA2-4EE1-A3D2-BC02982088CF}">
            <xm:f>NOT(ISERROR(SEARCH($K$25,Z48)))</xm:f>
            <xm:f>$K$25</xm:f>
            <x14:dxf>
              <fill>
                <patternFill>
                  <bgColor rgb="FFFFFF00"/>
                </patternFill>
              </fill>
            </x14:dxf>
          </x14:cfRule>
          <x14:cfRule type="containsText" priority="386" operator="containsText" id="{D0B76E5E-406C-49BD-ACA8-7FEB9B5698CB}">
            <xm:f>NOT(ISERROR(SEARCH($K$24,Z48)))</xm:f>
            <xm:f>$K$24</xm:f>
            <x14:dxf>
              <fill>
                <patternFill>
                  <bgColor rgb="FF00B050"/>
                </patternFill>
              </fill>
            </x14:dxf>
          </x14:cfRule>
          <x14:cfRule type="containsText" priority="387" operator="containsText" id="{7818536E-6668-42F5-9029-183719E3C259}">
            <xm:f>NOT(ISERROR(SEARCH($K$23,Z48)))</xm:f>
            <xm:f>$K$23</xm:f>
            <x14:dxf>
              <fill>
                <patternFill>
                  <bgColor rgb="FF92D050"/>
                </patternFill>
              </fill>
            </x14:dxf>
          </x14:cfRule>
          <xm:sqref>Z48</xm:sqref>
        </x14:conditionalFormatting>
        <x14:conditionalFormatting xmlns:xm="http://schemas.microsoft.com/office/excel/2006/main">
          <x14:cfRule type="containsText" priority="378" operator="containsText" id="{1415B6E5-D3BB-44A1-BE82-3184134DD004}">
            <xm:f>NOT(ISERROR(SEARCH($K$27,Z51)))</xm:f>
            <xm:f>$K$27</xm:f>
            <x14:dxf>
              <fill>
                <patternFill>
                  <bgColor rgb="FFFF0000"/>
                </patternFill>
              </fill>
            </x14:dxf>
          </x14:cfRule>
          <x14:cfRule type="containsText" priority="379" operator="containsText" id="{BEF84221-4AE9-4DA3-B062-D9AFC4C420F1}">
            <xm:f>NOT(ISERROR(SEARCH($K$26,Z51)))</xm:f>
            <xm:f>$K$26</xm:f>
            <x14:dxf>
              <fill>
                <patternFill>
                  <bgColor rgb="FFFFC000"/>
                </patternFill>
              </fill>
            </x14:dxf>
          </x14:cfRule>
          <x14:cfRule type="containsText" priority="380" operator="containsText" id="{4F2A6362-514E-48AC-84F2-52BF2D7A23B2}">
            <xm:f>NOT(ISERROR(SEARCH($K$25,Z51)))</xm:f>
            <xm:f>$K$25</xm:f>
            <x14:dxf>
              <fill>
                <patternFill>
                  <bgColor rgb="FFFFFF00"/>
                </patternFill>
              </fill>
            </x14:dxf>
          </x14:cfRule>
          <x14:cfRule type="containsText" priority="381" operator="containsText" id="{0FFC6526-EE51-468F-A42A-273FBCB2232C}">
            <xm:f>NOT(ISERROR(SEARCH($K$24,Z51)))</xm:f>
            <xm:f>$K$24</xm:f>
            <x14:dxf>
              <fill>
                <patternFill>
                  <bgColor rgb="FF00B050"/>
                </patternFill>
              </fill>
            </x14:dxf>
          </x14:cfRule>
          <x14:cfRule type="containsText" priority="382" operator="containsText" id="{6D0EBC0E-7BA6-459B-A2DF-72186052ABBA}">
            <xm:f>NOT(ISERROR(SEARCH($K$23,Z51)))</xm:f>
            <xm:f>$K$23</xm:f>
            <x14:dxf>
              <fill>
                <patternFill>
                  <bgColor rgb="FF92D050"/>
                </patternFill>
              </fill>
            </x14:dxf>
          </x14:cfRule>
          <xm:sqref>Z51</xm:sqref>
        </x14:conditionalFormatting>
        <x14:conditionalFormatting xmlns:xm="http://schemas.microsoft.com/office/excel/2006/main">
          <x14:cfRule type="containsText" priority="373" operator="containsText" id="{CC090DD1-C809-40E8-A495-F9D8B1274E25}">
            <xm:f>NOT(ISERROR(SEARCH($K$27,Z50)))</xm:f>
            <xm:f>$K$27</xm:f>
            <x14:dxf>
              <fill>
                <patternFill>
                  <bgColor rgb="FFFF0000"/>
                </patternFill>
              </fill>
            </x14:dxf>
          </x14:cfRule>
          <x14:cfRule type="containsText" priority="374" operator="containsText" id="{7B4DEA7B-DD51-48B2-BCC6-D2A32B6A0BDC}">
            <xm:f>NOT(ISERROR(SEARCH($K$26,Z50)))</xm:f>
            <xm:f>$K$26</xm:f>
            <x14:dxf>
              <fill>
                <patternFill>
                  <bgColor rgb="FFFFC000"/>
                </patternFill>
              </fill>
            </x14:dxf>
          </x14:cfRule>
          <x14:cfRule type="containsText" priority="375" operator="containsText" id="{2AA92521-34F0-4D7D-975C-84ACA77F80B5}">
            <xm:f>NOT(ISERROR(SEARCH($K$25,Z50)))</xm:f>
            <xm:f>$K$25</xm:f>
            <x14:dxf>
              <fill>
                <patternFill>
                  <bgColor rgb="FFFFFF00"/>
                </patternFill>
              </fill>
            </x14:dxf>
          </x14:cfRule>
          <x14:cfRule type="containsText" priority="376" operator="containsText" id="{6D205A0D-AEA2-4248-AF31-83203F21D67F}">
            <xm:f>NOT(ISERROR(SEARCH($K$24,Z50)))</xm:f>
            <xm:f>$K$24</xm:f>
            <x14:dxf>
              <fill>
                <patternFill>
                  <bgColor rgb="FF00B050"/>
                </patternFill>
              </fill>
            </x14:dxf>
          </x14:cfRule>
          <x14:cfRule type="containsText" priority="377" operator="containsText" id="{48129F25-0451-4305-AE15-AD9ABA69ABCC}">
            <xm:f>NOT(ISERROR(SEARCH($K$23,Z50)))</xm:f>
            <xm:f>$K$23</xm:f>
            <x14:dxf>
              <fill>
                <patternFill>
                  <bgColor rgb="FF92D050"/>
                </patternFill>
              </fill>
            </x14:dxf>
          </x14:cfRule>
          <xm:sqref>Z50</xm:sqref>
        </x14:conditionalFormatting>
        <x14:conditionalFormatting xmlns:xm="http://schemas.microsoft.com/office/excel/2006/main">
          <x14:cfRule type="containsText" priority="365" operator="containsText" id="{041D5BB4-0668-48F8-A923-38E4A3FA7BC8}">
            <xm:f>NOT(ISERROR(SEARCH($I$69,I48)))</xm:f>
            <xm:f>$I$69</xm:f>
            <x14:dxf>
              <fill>
                <patternFill>
                  <fgColor rgb="FF92D050"/>
                  <bgColor rgb="FF92D050"/>
                </patternFill>
              </fill>
            </x14:dxf>
          </x14:cfRule>
          <x14:cfRule type="containsText" priority="366" operator="containsText" id="{C17E9FDA-97E3-4FD5-B788-5CA8E7085E85}">
            <xm:f>NOT(ISERROR(SEARCH($I$70,I48)))</xm:f>
            <xm:f>$I$70</xm:f>
            <x14:dxf>
              <fill>
                <patternFill>
                  <bgColor rgb="FF00B050"/>
                </patternFill>
              </fill>
            </x14:dxf>
          </x14:cfRule>
          <x14:cfRule type="containsText" priority="367" operator="containsText" id="{18D90B11-6A14-410E-AB13-0DB5DBE05081}">
            <xm:f>NOT(ISERROR(SEARCH($I$73,I48)))</xm:f>
            <xm:f>$I$73</xm:f>
            <x14:dxf>
              <fill>
                <patternFill>
                  <bgColor rgb="FFFF0000"/>
                </patternFill>
              </fill>
            </x14:dxf>
          </x14:cfRule>
          <x14:cfRule type="containsText" priority="368" operator="containsText" id="{BE0861EB-AFC0-48FB-99FA-5FC69F052986}">
            <xm:f>NOT(ISERROR(SEARCH($I$72,I48)))</xm:f>
            <xm:f>$I$72</xm:f>
            <x14:dxf>
              <fill>
                <patternFill>
                  <fgColor rgb="FFFFC000"/>
                  <bgColor rgb="FFFFC000"/>
                </patternFill>
              </fill>
            </x14:dxf>
          </x14:cfRule>
          <x14:cfRule type="containsText" priority="369" operator="containsText" id="{146A5103-3B4D-49B3-B349-868206BCC158}">
            <xm:f>NOT(ISERROR(SEARCH($I$71,I48)))</xm:f>
            <xm:f>$I$71</xm:f>
            <x14:dxf>
              <fill>
                <patternFill>
                  <fgColor rgb="FFFFFF00"/>
                  <bgColor rgb="FFFFFF00"/>
                </patternFill>
              </fill>
            </x14:dxf>
          </x14:cfRule>
          <x14:cfRule type="containsText" priority="370" operator="containsText" id="{6E027E67-060F-40DC-9055-D55AFB2BCBF9}">
            <xm:f>NOT(ISERROR(SEARCH($I$70,I48)))</xm:f>
            <xm:f>$I$70</xm:f>
            <x14:dxf>
              <fill>
                <patternFill>
                  <bgColor theme="0" tint="-0.14996795556505021"/>
                </patternFill>
              </fill>
            </x14:dxf>
          </x14:cfRule>
          <x14:cfRule type="cellIs" priority="371" operator="equal" id="{8DC3E0FF-C09F-4E85-A6C7-159CB8FFA25A}">
            <xm:f>'\Users\marisol.viveros\Downloads\[MAPA_RIESGOS_UAEOS_2022_V3 -2.xlsx]Tabla probabiidad'!#REF!</xm:f>
            <x14:dxf>
              <fill>
                <patternFill>
                  <fgColor theme="6"/>
                </patternFill>
              </fill>
            </x14:dxf>
          </x14:cfRule>
          <x14:cfRule type="cellIs" priority="372" operator="equal" id="{59F636F0-F7B3-41D4-98E1-836C2BDA1EBE}">
            <xm:f>'\Users\marisol.viveros\Downloads\[MAPA_RIESGOS_UAEOS_2022_V3 -2.xlsx]Tabla probabiidad'!#REF!</xm:f>
            <x14:dxf>
              <fill>
                <patternFill>
                  <fgColor rgb="FF92D050"/>
                  <bgColor theme="6" tint="0.59996337778862885"/>
                </patternFill>
              </fill>
            </x14:dxf>
          </x14:cfRule>
          <xm:sqref>I48</xm:sqref>
        </x14:conditionalFormatting>
        <x14:conditionalFormatting xmlns:xm="http://schemas.microsoft.com/office/excel/2006/main">
          <x14:cfRule type="containsText" priority="357" operator="containsText" id="{EEEE010F-75CB-401F-B33D-72B7FAA471B3}">
            <xm:f>NOT(ISERROR(SEARCH($I$69,I50)))</xm:f>
            <xm:f>$I$69</xm:f>
            <x14:dxf>
              <fill>
                <patternFill>
                  <fgColor rgb="FF92D050"/>
                  <bgColor rgb="FF92D050"/>
                </patternFill>
              </fill>
            </x14:dxf>
          </x14:cfRule>
          <x14:cfRule type="containsText" priority="358" operator="containsText" id="{4AF0A833-3DD4-4493-BB8D-FA36FAAEFADE}">
            <xm:f>NOT(ISERROR(SEARCH($I$70,I50)))</xm:f>
            <xm:f>$I$70</xm:f>
            <x14:dxf>
              <fill>
                <patternFill>
                  <bgColor rgb="FF00B050"/>
                </patternFill>
              </fill>
            </x14:dxf>
          </x14:cfRule>
          <x14:cfRule type="containsText" priority="359" operator="containsText" id="{BB6ECEA0-7F49-4756-91F8-B4FE9AB9A39F}">
            <xm:f>NOT(ISERROR(SEARCH($I$73,I50)))</xm:f>
            <xm:f>$I$73</xm:f>
            <x14:dxf>
              <fill>
                <patternFill>
                  <bgColor rgb="FFFF0000"/>
                </patternFill>
              </fill>
            </x14:dxf>
          </x14:cfRule>
          <x14:cfRule type="containsText" priority="360" operator="containsText" id="{17713B0D-13FE-4BFE-B373-7E6E4B115141}">
            <xm:f>NOT(ISERROR(SEARCH($I$72,I50)))</xm:f>
            <xm:f>$I$72</xm:f>
            <x14:dxf>
              <fill>
                <patternFill>
                  <fgColor rgb="FFFFC000"/>
                  <bgColor rgb="FFFFC000"/>
                </patternFill>
              </fill>
            </x14:dxf>
          </x14:cfRule>
          <x14:cfRule type="containsText" priority="361" operator="containsText" id="{8EEAB3C5-4F34-43C9-AD0E-F0BFB8246F52}">
            <xm:f>NOT(ISERROR(SEARCH($I$71,I50)))</xm:f>
            <xm:f>$I$71</xm:f>
            <x14:dxf>
              <fill>
                <patternFill>
                  <fgColor rgb="FFFFFF00"/>
                  <bgColor rgb="FFFFFF00"/>
                </patternFill>
              </fill>
            </x14:dxf>
          </x14:cfRule>
          <x14:cfRule type="containsText" priority="362" operator="containsText" id="{9B0A5564-7396-4ACC-A010-76AE8616BAC5}">
            <xm:f>NOT(ISERROR(SEARCH($I$70,I50)))</xm:f>
            <xm:f>$I$70</xm:f>
            <x14:dxf>
              <fill>
                <patternFill>
                  <bgColor theme="0" tint="-0.14996795556505021"/>
                </patternFill>
              </fill>
            </x14:dxf>
          </x14:cfRule>
          <x14:cfRule type="cellIs" priority="363" operator="equal" id="{2380E016-ED09-4D18-9428-AD9C847D8229}">
            <xm:f>'\Users\marisol.viveros\Downloads\[MAPA_RIESGOS_UAEOS_2022_V3 -2.xlsx]Tabla probabiidad'!#REF!</xm:f>
            <x14:dxf>
              <fill>
                <patternFill>
                  <fgColor theme="6"/>
                </patternFill>
              </fill>
            </x14:dxf>
          </x14:cfRule>
          <x14:cfRule type="cellIs" priority="364" operator="equal" id="{B5393234-7962-4AD6-97AE-1C2D745C198D}">
            <xm:f>'\Users\marisol.viveros\Downloads\[MAPA_RIESGOS_UAEOS_2022_V3 -2.xlsx]Tabla probabiidad'!#REF!</xm:f>
            <x14:dxf>
              <fill>
                <patternFill>
                  <fgColor rgb="FF92D050"/>
                  <bgColor theme="6" tint="0.59996337778862885"/>
                </patternFill>
              </fill>
            </x14:dxf>
          </x14:cfRule>
          <xm:sqref>I50</xm:sqref>
        </x14:conditionalFormatting>
        <x14:conditionalFormatting xmlns:xm="http://schemas.microsoft.com/office/excel/2006/main">
          <x14:cfRule type="containsText" priority="349" operator="containsText" id="{B7EF1AD7-B886-4F4C-A3C7-B0E0445378C1}">
            <xm:f>NOT(ISERROR(SEARCH($I$69,I51)))</xm:f>
            <xm:f>$I$69</xm:f>
            <x14:dxf>
              <fill>
                <patternFill>
                  <fgColor rgb="FF92D050"/>
                  <bgColor rgb="FF92D050"/>
                </patternFill>
              </fill>
            </x14:dxf>
          </x14:cfRule>
          <x14:cfRule type="containsText" priority="350" operator="containsText" id="{6302612D-821B-4EC3-8463-1C0CE56EBA0A}">
            <xm:f>NOT(ISERROR(SEARCH($I$70,I51)))</xm:f>
            <xm:f>$I$70</xm:f>
            <x14:dxf>
              <fill>
                <patternFill>
                  <bgColor rgb="FF00B050"/>
                </patternFill>
              </fill>
            </x14:dxf>
          </x14:cfRule>
          <x14:cfRule type="containsText" priority="351" operator="containsText" id="{A7576CC5-466F-4344-95EC-6FA8555756D4}">
            <xm:f>NOT(ISERROR(SEARCH($I$73,I51)))</xm:f>
            <xm:f>$I$73</xm:f>
            <x14:dxf>
              <fill>
                <patternFill>
                  <bgColor rgb="FFFF0000"/>
                </patternFill>
              </fill>
            </x14:dxf>
          </x14:cfRule>
          <x14:cfRule type="containsText" priority="352" operator="containsText" id="{CFD0CDFF-136B-4BB4-8DBF-974AD381DBF8}">
            <xm:f>NOT(ISERROR(SEARCH($I$72,I51)))</xm:f>
            <xm:f>$I$72</xm:f>
            <x14:dxf>
              <fill>
                <patternFill>
                  <fgColor rgb="FFFFC000"/>
                  <bgColor rgb="FFFFC000"/>
                </patternFill>
              </fill>
            </x14:dxf>
          </x14:cfRule>
          <x14:cfRule type="containsText" priority="353" operator="containsText" id="{21726625-D1A2-44B3-A41B-A061D78C134B}">
            <xm:f>NOT(ISERROR(SEARCH($I$71,I51)))</xm:f>
            <xm:f>$I$71</xm:f>
            <x14:dxf>
              <fill>
                <patternFill>
                  <fgColor rgb="FFFFFF00"/>
                  <bgColor rgb="FFFFFF00"/>
                </patternFill>
              </fill>
            </x14:dxf>
          </x14:cfRule>
          <x14:cfRule type="containsText" priority="354" operator="containsText" id="{5195C6B3-ECB5-4A2E-BD9E-D2CDD9B2A76D}">
            <xm:f>NOT(ISERROR(SEARCH($I$70,I51)))</xm:f>
            <xm:f>$I$70</xm:f>
            <x14:dxf>
              <fill>
                <patternFill>
                  <bgColor theme="0" tint="-0.14996795556505021"/>
                </patternFill>
              </fill>
            </x14:dxf>
          </x14:cfRule>
          <x14:cfRule type="cellIs" priority="355" operator="equal" id="{43B19D82-4661-4AA7-B0DF-BE0DA452E18F}">
            <xm:f>'\Users\marisol.viveros\Downloads\[MAPA_RIESGOS_UAEOS_2022_V3 -2.xlsx]Tabla probabiidad'!#REF!</xm:f>
            <x14:dxf>
              <fill>
                <patternFill>
                  <fgColor theme="6"/>
                </patternFill>
              </fill>
            </x14:dxf>
          </x14:cfRule>
          <x14:cfRule type="cellIs" priority="356" operator="equal" id="{26C4A9EA-0A72-403B-A7C2-85EC0C366593}">
            <xm:f>'\Users\marisol.viveros\Downloads\[MAPA_RIESGOS_UAEOS_2022_V3 -2.xlsx]Tabla probabiidad'!#REF!</xm:f>
            <x14:dxf>
              <fill>
                <patternFill>
                  <fgColor rgb="FF92D050"/>
                  <bgColor theme="6" tint="0.59996337778862885"/>
                </patternFill>
              </fill>
            </x14:dxf>
          </x14:cfRule>
          <xm:sqref>I51</xm:sqref>
        </x14:conditionalFormatting>
        <x14:conditionalFormatting xmlns:xm="http://schemas.microsoft.com/office/excel/2006/main">
          <x14:cfRule type="containsText" priority="341" operator="containsText" id="{758687CC-93F6-4B64-A59E-EB066A3371FB}">
            <xm:f>NOT(ISERROR(SEARCH($I$69,X48)))</xm:f>
            <xm:f>$I$69</xm:f>
            <x14:dxf>
              <fill>
                <patternFill>
                  <fgColor rgb="FF92D050"/>
                  <bgColor rgb="FF92D050"/>
                </patternFill>
              </fill>
            </x14:dxf>
          </x14:cfRule>
          <x14:cfRule type="containsText" priority="342" operator="containsText" id="{735753AB-233E-4475-B779-558559277197}">
            <xm:f>NOT(ISERROR(SEARCH($I$70,X48)))</xm:f>
            <xm:f>$I$70</xm:f>
            <x14:dxf>
              <fill>
                <patternFill>
                  <bgColor rgb="FF00B050"/>
                </patternFill>
              </fill>
            </x14:dxf>
          </x14:cfRule>
          <x14:cfRule type="containsText" priority="343" operator="containsText" id="{C37E5D96-FB6A-41C4-91E8-FD19C8AE641E}">
            <xm:f>NOT(ISERROR(SEARCH($I$73,X48)))</xm:f>
            <xm:f>$I$73</xm:f>
            <x14:dxf>
              <fill>
                <patternFill>
                  <bgColor rgb="FFFF0000"/>
                </patternFill>
              </fill>
            </x14:dxf>
          </x14:cfRule>
          <x14:cfRule type="containsText" priority="344" operator="containsText" id="{F189EF01-53FC-45AE-92F6-6B15E47F2AF3}">
            <xm:f>NOT(ISERROR(SEARCH($I$72,X48)))</xm:f>
            <xm:f>$I$72</xm:f>
            <x14:dxf>
              <fill>
                <patternFill>
                  <fgColor rgb="FFFFC000"/>
                  <bgColor rgb="FFFFC000"/>
                </patternFill>
              </fill>
            </x14:dxf>
          </x14:cfRule>
          <x14:cfRule type="containsText" priority="345" operator="containsText" id="{4E37F52F-F17A-43DD-B76C-39E2C967645F}">
            <xm:f>NOT(ISERROR(SEARCH($I$71,X48)))</xm:f>
            <xm:f>$I$71</xm:f>
            <x14:dxf>
              <fill>
                <patternFill>
                  <fgColor rgb="FFFFFF00"/>
                  <bgColor rgb="FFFFFF00"/>
                </patternFill>
              </fill>
            </x14:dxf>
          </x14:cfRule>
          <x14:cfRule type="containsText" priority="346" operator="containsText" id="{665CCE90-FB47-4396-AA1B-242F9EF16A29}">
            <xm:f>NOT(ISERROR(SEARCH($I$70,X48)))</xm:f>
            <xm:f>$I$70</xm:f>
            <x14:dxf>
              <fill>
                <patternFill>
                  <bgColor theme="0" tint="-0.14996795556505021"/>
                </patternFill>
              </fill>
            </x14:dxf>
          </x14:cfRule>
          <x14:cfRule type="cellIs" priority="347" operator="equal" id="{390BC32C-C4C3-4B7D-AE59-A52489B8124D}">
            <xm:f>'\Users\marisol.viveros\Downloads\[MAPA_RIESGOS_UAEOS_2022_V3 -2.xlsx]Tabla probabiidad'!#REF!</xm:f>
            <x14:dxf>
              <fill>
                <patternFill>
                  <fgColor theme="6"/>
                </patternFill>
              </fill>
            </x14:dxf>
          </x14:cfRule>
          <x14:cfRule type="cellIs" priority="348" operator="equal" id="{40A960E8-958D-46F7-A9D3-BE59BC544F71}">
            <xm:f>'\Users\marisol.viveros\Downloads\[MAPA_RIESGOS_UAEOS_2022_V3 -2.xlsx]Tabla probabiidad'!#REF!</xm:f>
            <x14:dxf>
              <fill>
                <patternFill>
                  <fgColor rgb="FF92D050"/>
                  <bgColor theme="6" tint="0.59996337778862885"/>
                </patternFill>
              </fill>
            </x14:dxf>
          </x14:cfRule>
          <xm:sqref>X48</xm:sqref>
        </x14:conditionalFormatting>
        <x14:conditionalFormatting xmlns:xm="http://schemas.microsoft.com/office/excel/2006/main">
          <x14:cfRule type="containsText" priority="333" operator="containsText" id="{BA9923DF-475A-42AB-BE65-A6290492D407}">
            <xm:f>NOT(ISERROR(SEARCH($I$69,X50)))</xm:f>
            <xm:f>$I$69</xm:f>
            <x14:dxf>
              <fill>
                <patternFill>
                  <fgColor rgb="FF92D050"/>
                  <bgColor rgb="FF92D050"/>
                </patternFill>
              </fill>
            </x14:dxf>
          </x14:cfRule>
          <x14:cfRule type="containsText" priority="334" operator="containsText" id="{1CD54D4A-A3E5-4F91-971F-C2007B8145F9}">
            <xm:f>NOT(ISERROR(SEARCH($I$70,X50)))</xm:f>
            <xm:f>$I$70</xm:f>
            <x14:dxf>
              <fill>
                <patternFill>
                  <bgColor rgb="FF00B050"/>
                </patternFill>
              </fill>
            </x14:dxf>
          </x14:cfRule>
          <x14:cfRule type="containsText" priority="335" operator="containsText" id="{37E0F725-F99F-48EE-BD65-DD30DB088E20}">
            <xm:f>NOT(ISERROR(SEARCH($I$73,X50)))</xm:f>
            <xm:f>$I$73</xm:f>
            <x14:dxf>
              <fill>
                <patternFill>
                  <bgColor rgb="FFFF0000"/>
                </patternFill>
              </fill>
            </x14:dxf>
          </x14:cfRule>
          <x14:cfRule type="containsText" priority="336" operator="containsText" id="{07CD2223-F352-4007-AD40-B90741C4922B}">
            <xm:f>NOT(ISERROR(SEARCH($I$72,X50)))</xm:f>
            <xm:f>$I$72</xm:f>
            <x14:dxf>
              <fill>
                <patternFill>
                  <fgColor rgb="FFFFC000"/>
                  <bgColor rgb="FFFFC000"/>
                </patternFill>
              </fill>
            </x14:dxf>
          </x14:cfRule>
          <x14:cfRule type="containsText" priority="337" operator="containsText" id="{4B3CDB33-41EE-4FA6-8137-273444A43CCD}">
            <xm:f>NOT(ISERROR(SEARCH($I$71,X50)))</xm:f>
            <xm:f>$I$71</xm:f>
            <x14:dxf>
              <fill>
                <patternFill>
                  <fgColor rgb="FFFFFF00"/>
                  <bgColor rgb="FFFFFF00"/>
                </patternFill>
              </fill>
            </x14:dxf>
          </x14:cfRule>
          <x14:cfRule type="containsText" priority="338" operator="containsText" id="{616ECED8-98B3-4438-A1D8-00F5D951762D}">
            <xm:f>NOT(ISERROR(SEARCH($I$70,X50)))</xm:f>
            <xm:f>$I$70</xm:f>
            <x14:dxf>
              <fill>
                <patternFill>
                  <bgColor theme="0" tint="-0.14996795556505021"/>
                </patternFill>
              </fill>
            </x14:dxf>
          </x14:cfRule>
          <x14:cfRule type="cellIs" priority="339" operator="equal" id="{6A191497-676F-47EB-A488-F01A69A1846D}">
            <xm:f>'\Users\marisol.viveros\Downloads\[MAPA_RIESGOS_UAEOS_2022_V3 -2.xlsx]Tabla probabiidad'!#REF!</xm:f>
            <x14:dxf>
              <fill>
                <patternFill>
                  <fgColor theme="6"/>
                </patternFill>
              </fill>
            </x14:dxf>
          </x14:cfRule>
          <x14:cfRule type="cellIs" priority="340" operator="equal" id="{81711203-07EA-4D6F-83E9-84403C0F94BC}">
            <xm:f>'\Users\marisol.viveros\Downloads\[MAPA_RIESGOS_UAEOS_2022_V3 -2.xlsx]Tabla probabiidad'!#REF!</xm:f>
            <x14:dxf>
              <fill>
                <patternFill>
                  <fgColor rgb="FF92D050"/>
                  <bgColor theme="6" tint="0.59996337778862885"/>
                </patternFill>
              </fill>
            </x14:dxf>
          </x14:cfRule>
          <xm:sqref>X50</xm:sqref>
        </x14:conditionalFormatting>
        <x14:conditionalFormatting xmlns:xm="http://schemas.microsoft.com/office/excel/2006/main">
          <x14:cfRule type="containsText" priority="325" operator="containsText" id="{A90F2652-DD00-4147-B234-DAFA912565DC}">
            <xm:f>NOT(ISERROR(SEARCH($I$69,X51)))</xm:f>
            <xm:f>$I$69</xm:f>
            <x14:dxf>
              <fill>
                <patternFill>
                  <fgColor rgb="FF92D050"/>
                  <bgColor rgb="FF92D050"/>
                </patternFill>
              </fill>
            </x14:dxf>
          </x14:cfRule>
          <x14:cfRule type="containsText" priority="326" operator="containsText" id="{541B35CF-26BA-49C6-8F4D-4B28D0C0419C}">
            <xm:f>NOT(ISERROR(SEARCH($I$70,X51)))</xm:f>
            <xm:f>$I$70</xm:f>
            <x14:dxf>
              <fill>
                <patternFill>
                  <bgColor rgb="FF00B050"/>
                </patternFill>
              </fill>
            </x14:dxf>
          </x14:cfRule>
          <x14:cfRule type="containsText" priority="327" operator="containsText" id="{21729B7E-45D2-46F1-92B4-EEA10FCF17E3}">
            <xm:f>NOT(ISERROR(SEARCH($I$73,X51)))</xm:f>
            <xm:f>$I$73</xm:f>
            <x14:dxf>
              <fill>
                <patternFill>
                  <bgColor rgb="FFFF0000"/>
                </patternFill>
              </fill>
            </x14:dxf>
          </x14:cfRule>
          <x14:cfRule type="containsText" priority="328" operator="containsText" id="{229CDB5B-9D3F-4AD1-BEAC-A852EC2196DE}">
            <xm:f>NOT(ISERROR(SEARCH($I$72,X51)))</xm:f>
            <xm:f>$I$72</xm:f>
            <x14:dxf>
              <fill>
                <patternFill>
                  <fgColor rgb="FFFFC000"/>
                  <bgColor rgb="FFFFC000"/>
                </patternFill>
              </fill>
            </x14:dxf>
          </x14:cfRule>
          <x14:cfRule type="containsText" priority="329" operator="containsText" id="{9DB9CC09-D8FD-4108-8D75-45E1BF48E154}">
            <xm:f>NOT(ISERROR(SEARCH($I$71,X51)))</xm:f>
            <xm:f>$I$71</xm:f>
            <x14:dxf>
              <fill>
                <patternFill>
                  <fgColor rgb="FFFFFF00"/>
                  <bgColor rgb="FFFFFF00"/>
                </patternFill>
              </fill>
            </x14:dxf>
          </x14:cfRule>
          <x14:cfRule type="containsText" priority="330" operator="containsText" id="{2419C36A-5D2C-4DDF-BE42-9FC90085FC8A}">
            <xm:f>NOT(ISERROR(SEARCH($I$70,X51)))</xm:f>
            <xm:f>$I$70</xm:f>
            <x14:dxf>
              <fill>
                <patternFill>
                  <bgColor theme="0" tint="-0.14996795556505021"/>
                </patternFill>
              </fill>
            </x14:dxf>
          </x14:cfRule>
          <x14:cfRule type="cellIs" priority="331" operator="equal" id="{C7254EA9-B7D0-43BD-BBC5-9E19FFC1CAA8}">
            <xm:f>'\Users\marisol.viveros\Downloads\[MAPA_RIESGOS_UAEOS_2022_V3 -2.xlsx]Tabla probabiidad'!#REF!</xm:f>
            <x14:dxf>
              <fill>
                <patternFill>
                  <fgColor theme="6"/>
                </patternFill>
              </fill>
            </x14:dxf>
          </x14:cfRule>
          <x14:cfRule type="cellIs" priority="332" operator="equal" id="{7F067EA0-A449-40FD-8CC2-D2C126E3D8BF}">
            <xm:f>'\Users\marisol.viveros\Downloads\[MAPA_RIESGOS_UAEOS_2022_V3 -2.xlsx]Tabla probabiidad'!#REF!</xm:f>
            <x14:dxf>
              <fill>
                <patternFill>
                  <fgColor rgb="FF92D050"/>
                  <bgColor theme="6" tint="0.59996337778862885"/>
                </patternFill>
              </fill>
            </x14:dxf>
          </x14:cfRule>
          <xm:sqref>X51</xm:sqref>
        </x14:conditionalFormatting>
        <x14:conditionalFormatting xmlns:xm="http://schemas.microsoft.com/office/excel/2006/main">
          <x14:cfRule type="containsText" priority="320" operator="containsText" id="{A4A66C98-5344-4683-861F-A54605853A96}">
            <xm:f>NOT(ISERROR(SEARCH($K$73,K50)))</xm:f>
            <xm:f>$K$73</xm:f>
            <x14:dxf>
              <fill>
                <patternFill>
                  <bgColor rgb="FFFF0000"/>
                </patternFill>
              </fill>
            </x14:dxf>
          </x14:cfRule>
          <x14:cfRule type="containsText" priority="321" operator="containsText" id="{F98A9C39-7187-461A-858B-C406C4313964}">
            <xm:f>NOT(ISERROR(SEARCH($K$72,K50)))</xm:f>
            <xm:f>$K$72</xm:f>
            <x14:dxf>
              <fill>
                <patternFill>
                  <bgColor rgb="FFFFC000"/>
                </patternFill>
              </fill>
            </x14:dxf>
          </x14:cfRule>
          <x14:cfRule type="containsText" priority="322" operator="containsText" id="{AFD6667E-CE15-4F9E-B8F0-2B70919FAC1E}">
            <xm:f>NOT(ISERROR(SEARCH($K$71,K50)))</xm:f>
            <xm:f>$K$71</xm:f>
            <x14:dxf>
              <fill>
                <patternFill>
                  <bgColor rgb="FFFFFF00"/>
                </patternFill>
              </fill>
            </x14:dxf>
          </x14:cfRule>
          <x14:cfRule type="containsText" priority="323" operator="containsText" id="{E5D621A3-E80C-49CB-AEE6-C8DE929BCAC2}">
            <xm:f>NOT(ISERROR(SEARCH($K$70,K50)))</xm:f>
            <xm:f>$K$70</xm:f>
            <x14:dxf>
              <fill>
                <patternFill>
                  <bgColor rgb="FF00B050"/>
                </patternFill>
              </fill>
            </x14:dxf>
          </x14:cfRule>
          <x14:cfRule type="containsText" priority="324" operator="containsText" id="{50C1768A-FB34-4B91-884F-DFDC7281CC4F}">
            <xm:f>NOT(ISERROR(SEARCH($K$69,K50)))</xm:f>
            <xm:f>$K$69</xm:f>
            <x14:dxf>
              <fill>
                <patternFill>
                  <bgColor rgb="FF92D050"/>
                </patternFill>
              </fill>
            </x14:dxf>
          </x14:cfRule>
          <xm:sqref>K50</xm:sqref>
        </x14:conditionalFormatting>
        <x14:conditionalFormatting xmlns:xm="http://schemas.microsoft.com/office/excel/2006/main">
          <x14:cfRule type="containsText" priority="315" operator="containsText" id="{E3A65201-4FAC-4936-A7CC-B5F4BBCD02FB}">
            <xm:f>NOT(ISERROR(SEARCH($K$73,K51)))</xm:f>
            <xm:f>$K$73</xm:f>
            <x14:dxf>
              <fill>
                <patternFill>
                  <bgColor rgb="FFFF0000"/>
                </patternFill>
              </fill>
            </x14:dxf>
          </x14:cfRule>
          <x14:cfRule type="containsText" priority="316" operator="containsText" id="{CBA338AF-C719-42D8-9297-8CB5D9D50963}">
            <xm:f>NOT(ISERROR(SEARCH($K$72,K51)))</xm:f>
            <xm:f>$K$72</xm:f>
            <x14:dxf>
              <fill>
                <patternFill>
                  <bgColor rgb="FFFFC000"/>
                </patternFill>
              </fill>
            </x14:dxf>
          </x14:cfRule>
          <x14:cfRule type="containsText" priority="317" operator="containsText" id="{09A328DC-F3A6-487D-8B49-309E6E3CBDDD}">
            <xm:f>NOT(ISERROR(SEARCH($K$71,K51)))</xm:f>
            <xm:f>$K$71</xm:f>
            <x14:dxf>
              <fill>
                <patternFill>
                  <bgColor rgb="FFFFFF00"/>
                </patternFill>
              </fill>
            </x14:dxf>
          </x14:cfRule>
          <x14:cfRule type="containsText" priority="318" operator="containsText" id="{10C29FBC-3D3D-4BE7-BA2B-46C92B089A07}">
            <xm:f>NOT(ISERROR(SEARCH($K$70,K51)))</xm:f>
            <xm:f>$K$70</xm:f>
            <x14:dxf>
              <fill>
                <patternFill>
                  <bgColor rgb="FF00B050"/>
                </patternFill>
              </fill>
            </x14:dxf>
          </x14:cfRule>
          <x14:cfRule type="containsText" priority="319" operator="containsText" id="{163B7A12-4850-4FD5-9681-2FF7528F3C7B}">
            <xm:f>NOT(ISERROR(SEARCH($K$69,K51)))</xm:f>
            <xm:f>$K$69</xm:f>
            <x14:dxf>
              <fill>
                <patternFill>
                  <bgColor rgb="FF92D050"/>
                </patternFill>
              </fill>
            </x14:dxf>
          </x14:cfRule>
          <xm:sqref>K51</xm:sqref>
        </x14:conditionalFormatting>
        <x14:conditionalFormatting xmlns:xm="http://schemas.microsoft.com/office/excel/2006/main">
          <x14:cfRule type="containsText" priority="310" operator="containsText" id="{281942EB-1262-4A08-AAB7-3C7766C95C34}">
            <xm:f>NOT(ISERROR(SEARCH($K$73,K48)))</xm:f>
            <xm:f>$K$73</xm:f>
            <x14:dxf>
              <fill>
                <patternFill>
                  <bgColor rgb="FFFF0000"/>
                </patternFill>
              </fill>
            </x14:dxf>
          </x14:cfRule>
          <x14:cfRule type="containsText" priority="311" operator="containsText" id="{EFA6B485-E6DB-4458-B1C3-18C48F17CAB4}">
            <xm:f>NOT(ISERROR(SEARCH($K$72,K48)))</xm:f>
            <xm:f>$K$72</xm:f>
            <x14:dxf>
              <fill>
                <patternFill>
                  <bgColor rgb="FFFFC000"/>
                </patternFill>
              </fill>
            </x14:dxf>
          </x14:cfRule>
          <x14:cfRule type="containsText" priority="312" operator="containsText" id="{F6D95CE9-7147-4200-B3D6-4FDB9732BB04}">
            <xm:f>NOT(ISERROR(SEARCH($K$71,K48)))</xm:f>
            <xm:f>$K$71</xm:f>
            <x14:dxf>
              <fill>
                <patternFill>
                  <bgColor rgb="FFFFFF00"/>
                </patternFill>
              </fill>
            </x14:dxf>
          </x14:cfRule>
          <x14:cfRule type="containsText" priority="313" operator="containsText" id="{52DBBA32-AF3B-4A69-9C68-5938388A368E}">
            <xm:f>NOT(ISERROR(SEARCH($K$70,K48)))</xm:f>
            <xm:f>$K$70</xm:f>
            <x14:dxf>
              <fill>
                <patternFill>
                  <bgColor rgb="FF00B050"/>
                </patternFill>
              </fill>
            </x14:dxf>
          </x14:cfRule>
          <x14:cfRule type="containsText" priority="314" operator="containsText" id="{826C6AC9-82CD-4D25-A0E5-D127E8088A80}">
            <xm:f>NOT(ISERROR(SEARCH($K$69,K48)))</xm:f>
            <xm:f>$K$69</xm:f>
            <x14:dxf>
              <fill>
                <patternFill>
                  <bgColor rgb="FF92D050"/>
                </patternFill>
              </fill>
            </x14:dxf>
          </x14:cfRule>
          <xm:sqref>K48</xm:sqref>
        </x14:conditionalFormatting>
        <x14:conditionalFormatting xmlns:xm="http://schemas.microsoft.com/office/excel/2006/main">
          <x14:cfRule type="containsText" priority="306" operator="containsText" id="{3B441B18-FEC3-4069-A784-6A51ECF2EB75}">
            <xm:f>NOT(ISERROR(SEARCH($M$72,M50)))</xm:f>
            <xm:f>$M$72</xm:f>
            <x14:dxf>
              <fill>
                <patternFill>
                  <bgColor rgb="FFFF0000"/>
                </patternFill>
              </fill>
            </x14:dxf>
          </x14:cfRule>
          <x14:cfRule type="containsText" priority="307" operator="containsText" id="{C2F9247F-EF38-4121-8C2D-F5451A04CC6A}">
            <xm:f>NOT(ISERROR(SEARCH($M$71,M50)))</xm:f>
            <xm:f>$M$71</xm:f>
            <x14:dxf>
              <fill>
                <patternFill>
                  <bgColor rgb="FFFFC000"/>
                </patternFill>
              </fill>
            </x14:dxf>
          </x14:cfRule>
          <x14:cfRule type="containsText" priority="308" operator="containsText" id="{8E122DB7-13AB-4B8F-B99A-47C7DD3A1957}">
            <xm:f>NOT(ISERROR(SEARCH($M$70,M50)))</xm:f>
            <xm:f>$M$70</xm:f>
            <x14:dxf>
              <fill>
                <patternFill>
                  <bgColor rgb="FFFFFF00"/>
                </patternFill>
              </fill>
            </x14:dxf>
          </x14:cfRule>
          <x14:cfRule type="containsText" priority="309" operator="containsText" id="{2391685A-D210-4039-8416-E423251C1644}">
            <xm:f>NOT(ISERROR(SEARCH($M$69,M50)))</xm:f>
            <xm:f>$M$69</xm:f>
            <x14:dxf>
              <fill>
                <patternFill>
                  <bgColor rgb="FF92D050"/>
                </patternFill>
              </fill>
            </x14:dxf>
          </x14:cfRule>
          <xm:sqref>M50</xm:sqref>
        </x14:conditionalFormatting>
        <x14:conditionalFormatting xmlns:xm="http://schemas.microsoft.com/office/excel/2006/main">
          <x14:cfRule type="containsText" priority="302" operator="containsText" id="{D7570A68-D090-4AC9-A1BC-F663B65ACF3C}">
            <xm:f>NOT(ISERROR(SEARCH($M$72,M48)))</xm:f>
            <xm:f>$M$72</xm:f>
            <x14:dxf>
              <fill>
                <patternFill>
                  <bgColor rgb="FFFF0000"/>
                </patternFill>
              </fill>
            </x14:dxf>
          </x14:cfRule>
          <x14:cfRule type="containsText" priority="303" operator="containsText" id="{8738EB57-B2AC-468D-837D-BAE4A7651D77}">
            <xm:f>NOT(ISERROR(SEARCH($M$71,M48)))</xm:f>
            <xm:f>$M$71</xm:f>
            <x14:dxf>
              <fill>
                <patternFill>
                  <bgColor rgb="FFFFC000"/>
                </patternFill>
              </fill>
            </x14:dxf>
          </x14:cfRule>
          <x14:cfRule type="containsText" priority="304" operator="containsText" id="{17C1094A-35CD-4101-B0D5-5F79D6E4AD36}">
            <xm:f>NOT(ISERROR(SEARCH($M$70,M48)))</xm:f>
            <xm:f>$M$70</xm:f>
            <x14:dxf>
              <fill>
                <patternFill>
                  <bgColor rgb="FFFFFF00"/>
                </patternFill>
              </fill>
            </x14:dxf>
          </x14:cfRule>
          <x14:cfRule type="containsText" priority="305" operator="containsText" id="{5F700433-7CA8-4C9A-9216-7C97B4C570A4}">
            <xm:f>NOT(ISERROR(SEARCH($M$69,M48)))</xm:f>
            <xm:f>$M$69</xm:f>
            <x14:dxf>
              <fill>
                <patternFill>
                  <bgColor rgb="FF92D050"/>
                </patternFill>
              </fill>
            </x14:dxf>
          </x14:cfRule>
          <xm:sqref>M48</xm:sqref>
        </x14:conditionalFormatting>
        <x14:conditionalFormatting xmlns:xm="http://schemas.microsoft.com/office/excel/2006/main">
          <x14:cfRule type="containsText" priority="298" operator="containsText" id="{D062C471-2E89-4EFF-AF64-49D46E36C10E}">
            <xm:f>NOT(ISERROR(SEARCH($M$72,M51)))</xm:f>
            <xm:f>$M$72</xm:f>
            <x14:dxf>
              <fill>
                <patternFill>
                  <bgColor rgb="FFFF0000"/>
                </patternFill>
              </fill>
            </x14:dxf>
          </x14:cfRule>
          <x14:cfRule type="containsText" priority="299" operator="containsText" id="{FB6D361E-E0CE-4071-A734-0DA8078751E4}">
            <xm:f>NOT(ISERROR(SEARCH($M$71,M51)))</xm:f>
            <xm:f>$M$71</xm:f>
            <x14:dxf>
              <fill>
                <patternFill>
                  <bgColor rgb="FFFFC000"/>
                </patternFill>
              </fill>
            </x14:dxf>
          </x14:cfRule>
          <x14:cfRule type="containsText" priority="300" operator="containsText" id="{25921AEB-DBF2-4B6D-A297-0D762E3F272E}">
            <xm:f>NOT(ISERROR(SEARCH($M$70,M51)))</xm:f>
            <xm:f>$M$70</xm:f>
            <x14:dxf>
              <fill>
                <patternFill>
                  <bgColor rgb="FFFFFF00"/>
                </patternFill>
              </fill>
            </x14:dxf>
          </x14:cfRule>
          <x14:cfRule type="containsText" priority="301" operator="containsText" id="{2CFE38FE-1DED-4BB0-8A3C-81D8DA1FC572}">
            <xm:f>NOT(ISERROR(SEARCH($M$69,M51)))</xm:f>
            <xm:f>$M$69</xm:f>
            <x14:dxf>
              <fill>
                <patternFill>
                  <bgColor rgb="FF92D050"/>
                </patternFill>
              </fill>
            </x14:dxf>
          </x14:cfRule>
          <xm:sqref>M51</xm:sqref>
        </x14:conditionalFormatting>
        <x14:conditionalFormatting xmlns:xm="http://schemas.microsoft.com/office/excel/2006/main">
          <x14:cfRule type="containsText" priority="294" operator="containsText" id="{FF1CD2A3-DC80-4B9B-8265-84BA478E2C12}">
            <xm:f>NOT(ISERROR(SEARCH($M$72,AB48)))</xm:f>
            <xm:f>$M$72</xm:f>
            <x14:dxf>
              <fill>
                <patternFill>
                  <bgColor rgb="FFFF0000"/>
                </patternFill>
              </fill>
            </x14:dxf>
          </x14:cfRule>
          <x14:cfRule type="containsText" priority="295" operator="containsText" id="{910E5D7E-2C0D-4212-9508-7C44CCA435D2}">
            <xm:f>NOT(ISERROR(SEARCH($M$71,AB48)))</xm:f>
            <xm:f>$M$71</xm:f>
            <x14:dxf>
              <fill>
                <patternFill>
                  <bgColor rgb="FFFFC000"/>
                </patternFill>
              </fill>
            </x14:dxf>
          </x14:cfRule>
          <x14:cfRule type="containsText" priority="296" operator="containsText" id="{DA73D263-A675-43C9-85C1-0F8E1E0469D9}">
            <xm:f>NOT(ISERROR(SEARCH($M$70,AB48)))</xm:f>
            <xm:f>$M$70</xm:f>
            <x14:dxf>
              <fill>
                <patternFill>
                  <bgColor rgb="FFFFFF00"/>
                </patternFill>
              </fill>
            </x14:dxf>
          </x14:cfRule>
          <x14:cfRule type="containsText" priority="297" operator="containsText" id="{DE045125-B906-4EA1-88B3-C6D90A3C20E1}">
            <xm:f>NOT(ISERROR(SEARCH($M$69,AB48)))</xm:f>
            <xm:f>$M$69</xm:f>
            <x14:dxf>
              <fill>
                <patternFill>
                  <bgColor rgb="FF92D050"/>
                </patternFill>
              </fill>
            </x14:dxf>
          </x14:cfRule>
          <xm:sqref>AB48</xm:sqref>
        </x14:conditionalFormatting>
        <x14:conditionalFormatting xmlns:xm="http://schemas.microsoft.com/office/excel/2006/main">
          <x14:cfRule type="containsText" priority="290" operator="containsText" id="{6B2C8C47-9349-47BD-AC83-E0AA4191D25C}">
            <xm:f>NOT(ISERROR(SEARCH($M$72,AB51)))</xm:f>
            <xm:f>$M$72</xm:f>
            <x14:dxf>
              <fill>
                <patternFill>
                  <bgColor rgb="FFFF0000"/>
                </patternFill>
              </fill>
            </x14:dxf>
          </x14:cfRule>
          <x14:cfRule type="containsText" priority="291" operator="containsText" id="{81D641D4-91EB-428F-8ED8-CCAF63D14B74}">
            <xm:f>NOT(ISERROR(SEARCH($M$71,AB51)))</xm:f>
            <xm:f>$M$71</xm:f>
            <x14:dxf>
              <fill>
                <patternFill>
                  <bgColor rgb="FFFFC000"/>
                </patternFill>
              </fill>
            </x14:dxf>
          </x14:cfRule>
          <x14:cfRule type="containsText" priority="292" operator="containsText" id="{C10C0F2B-5574-4B2B-8095-3CA9A2E46410}">
            <xm:f>NOT(ISERROR(SEARCH($M$70,AB51)))</xm:f>
            <xm:f>$M$70</xm:f>
            <x14:dxf>
              <fill>
                <patternFill>
                  <bgColor rgb="FFFFFF00"/>
                </patternFill>
              </fill>
            </x14:dxf>
          </x14:cfRule>
          <x14:cfRule type="containsText" priority="293" operator="containsText" id="{13F85A0A-0FC7-4102-A3BD-5CDF919FD62C}">
            <xm:f>NOT(ISERROR(SEARCH($M$69,AB51)))</xm:f>
            <xm:f>$M$69</xm:f>
            <x14:dxf>
              <fill>
                <patternFill>
                  <bgColor rgb="FF92D050"/>
                </patternFill>
              </fill>
            </x14:dxf>
          </x14:cfRule>
          <xm:sqref>AB51</xm:sqref>
        </x14:conditionalFormatting>
        <x14:conditionalFormatting xmlns:xm="http://schemas.microsoft.com/office/excel/2006/main">
          <x14:cfRule type="containsText" priority="286" operator="containsText" id="{2491D1B7-E40F-44EC-A8AC-B86A76F1A504}">
            <xm:f>NOT(ISERROR(SEARCH($M$72,AB50)))</xm:f>
            <xm:f>$M$72</xm:f>
            <x14:dxf>
              <fill>
                <patternFill>
                  <bgColor rgb="FFFF0000"/>
                </patternFill>
              </fill>
            </x14:dxf>
          </x14:cfRule>
          <x14:cfRule type="containsText" priority="287" operator="containsText" id="{74778609-F9A7-4C2F-89CB-46D342058B18}">
            <xm:f>NOT(ISERROR(SEARCH($M$71,AB50)))</xm:f>
            <xm:f>$M$71</xm:f>
            <x14:dxf>
              <fill>
                <patternFill>
                  <bgColor rgb="FFFFC000"/>
                </patternFill>
              </fill>
            </x14:dxf>
          </x14:cfRule>
          <x14:cfRule type="containsText" priority="288" operator="containsText" id="{D01C56D9-3292-4CF1-BC23-971F03BF8FE6}">
            <xm:f>NOT(ISERROR(SEARCH($M$70,AB50)))</xm:f>
            <xm:f>$M$70</xm:f>
            <x14:dxf>
              <fill>
                <patternFill>
                  <bgColor rgb="FFFFFF00"/>
                </patternFill>
              </fill>
            </x14:dxf>
          </x14:cfRule>
          <x14:cfRule type="containsText" priority="289" operator="containsText" id="{9A20E0A1-2E2E-4211-998A-5FE0C9B36CE4}">
            <xm:f>NOT(ISERROR(SEARCH($M$69,AB50)))</xm:f>
            <xm:f>$M$69</xm:f>
            <x14:dxf>
              <fill>
                <patternFill>
                  <bgColor rgb="FF92D050"/>
                </patternFill>
              </fill>
            </x14:dxf>
          </x14:cfRule>
          <xm:sqref>AB50</xm:sqref>
        </x14:conditionalFormatting>
        <x14:conditionalFormatting xmlns:xm="http://schemas.microsoft.com/office/excel/2006/main">
          <x14:cfRule type="containsText" priority="278" operator="containsText" id="{29A60537-1B38-4800-8D18-8C532F0C6EF6}">
            <xm:f>NOT(ISERROR(SEARCH($I$69,I53)))</xm:f>
            <xm:f>$I$69</xm:f>
            <x14:dxf>
              <fill>
                <patternFill>
                  <fgColor rgb="FF92D050"/>
                  <bgColor rgb="FF92D050"/>
                </patternFill>
              </fill>
            </x14:dxf>
          </x14:cfRule>
          <x14:cfRule type="containsText" priority="279" operator="containsText" id="{11430EB9-F4F6-4EAC-AAFC-EDAEBC1D3C02}">
            <xm:f>NOT(ISERROR(SEARCH($I$70,I53)))</xm:f>
            <xm:f>$I$70</xm:f>
            <x14:dxf>
              <fill>
                <patternFill>
                  <bgColor rgb="FF00B050"/>
                </patternFill>
              </fill>
            </x14:dxf>
          </x14:cfRule>
          <x14:cfRule type="containsText" priority="280" operator="containsText" id="{8CF44243-3EC8-487E-BB08-D0C9EC638891}">
            <xm:f>NOT(ISERROR(SEARCH($I$73,I53)))</xm:f>
            <xm:f>$I$73</xm:f>
            <x14:dxf>
              <fill>
                <patternFill>
                  <bgColor rgb="FFFF0000"/>
                </patternFill>
              </fill>
            </x14:dxf>
          </x14:cfRule>
          <x14:cfRule type="containsText" priority="281" operator="containsText" id="{BC658212-09A9-4111-9C8D-EBCDFCC320DD}">
            <xm:f>NOT(ISERROR(SEARCH($I$72,I53)))</xm:f>
            <xm:f>$I$72</xm:f>
            <x14:dxf>
              <fill>
                <patternFill>
                  <fgColor rgb="FFFFC000"/>
                  <bgColor rgb="FFFFC000"/>
                </patternFill>
              </fill>
            </x14:dxf>
          </x14:cfRule>
          <x14:cfRule type="containsText" priority="282" operator="containsText" id="{788B6884-AA45-4E16-9512-F8C37D5CEB1F}">
            <xm:f>NOT(ISERROR(SEARCH($I$71,I53)))</xm:f>
            <xm:f>$I$71</xm:f>
            <x14:dxf>
              <fill>
                <patternFill>
                  <fgColor rgb="FFFFFF00"/>
                  <bgColor rgb="FFFFFF00"/>
                </patternFill>
              </fill>
            </x14:dxf>
          </x14:cfRule>
          <x14:cfRule type="containsText" priority="283" operator="containsText" id="{7FFBF118-C94C-485B-BE19-DB9D2DF5BE9F}">
            <xm:f>NOT(ISERROR(SEARCH($I$70,I53)))</xm:f>
            <xm:f>$I$70</xm:f>
            <x14:dxf>
              <fill>
                <patternFill>
                  <bgColor theme="0" tint="-0.14996795556505021"/>
                </patternFill>
              </fill>
            </x14:dxf>
          </x14:cfRule>
          <x14:cfRule type="cellIs" priority="284" operator="equal" id="{8602A460-52AE-4AD5-843B-1626F55A43FA}">
            <xm:f>'\Users\marisol.viveros\Downloads\[MAPA_RIESGOS_UAEOS_2022_V3 -2.xlsx]Tabla probabiidad'!#REF!</xm:f>
            <x14:dxf>
              <fill>
                <patternFill>
                  <fgColor theme="6"/>
                </patternFill>
              </fill>
            </x14:dxf>
          </x14:cfRule>
          <x14:cfRule type="cellIs" priority="285" operator="equal" id="{66ADB70C-30D7-458C-B03C-9767F4D8A855}">
            <xm:f>'\Users\marisol.viveros\Downloads\[MAPA_RIESGOS_UAEOS_2022_V3 -2.xlsx]Tabla probabiidad'!#REF!</xm:f>
            <x14:dxf>
              <fill>
                <patternFill>
                  <fgColor rgb="FF92D050"/>
                  <bgColor theme="6" tint="0.59996337778862885"/>
                </patternFill>
              </fill>
            </x14:dxf>
          </x14:cfRule>
          <xm:sqref>I53:I54</xm:sqref>
        </x14:conditionalFormatting>
        <x14:conditionalFormatting xmlns:xm="http://schemas.microsoft.com/office/excel/2006/main">
          <x14:cfRule type="containsText" priority="270" operator="containsText" id="{F4A63B29-1262-4AC9-8AD8-EA23938B2FBF}">
            <xm:f>NOT(ISERROR(SEARCH($I$69,I56)))</xm:f>
            <xm:f>$I$69</xm:f>
            <x14:dxf>
              <fill>
                <patternFill>
                  <fgColor rgb="FF92D050"/>
                  <bgColor rgb="FF92D050"/>
                </patternFill>
              </fill>
            </x14:dxf>
          </x14:cfRule>
          <x14:cfRule type="containsText" priority="271" operator="containsText" id="{5DD9D602-9383-453E-8EF4-3375D84973C4}">
            <xm:f>NOT(ISERROR(SEARCH($I$70,I56)))</xm:f>
            <xm:f>$I$70</xm:f>
            <x14:dxf>
              <fill>
                <patternFill>
                  <bgColor rgb="FF00B050"/>
                </patternFill>
              </fill>
            </x14:dxf>
          </x14:cfRule>
          <x14:cfRule type="containsText" priority="272" operator="containsText" id="{E3C1B5D0-0AD4-4CA0-BC34-1B39850193B2}">
            <xm:f>NOT(ISERROR(SEARCH($I$73,I56)))</xm:f>
            <xm:f>$I$73</xm:f>
            <x14:dxf>
              <fill>
                <patternFill>
                  <bgColor rgb="FFFF0000"/>
                </patternFill>
              </fill>
            </x14:dxf>
          </x14:cfRule>
          <x14:cfRule type="containsText" priority="273" operator="containsText" id="{C7CB4952-9C95-4814-AD34-930D88199065}">
            <xm:f>NOT(ISERROR(SEARCH($I$72,I56)))</xm:f>
            <xm:f>$I$72</xm:f>
            <x14:dxf>
              <fill>
                <patternFill>
                  <fgColor rgb="FFFFC000"/>
                  <bgColor rgb="FFFFC000"/>
                </patternFill>
              </fill>
            </x14:dxf>
          </x14:cfRule>
          <x14:cfRule type="containsText" priority="274" operator="containsText" id="{FC036C6F-F506-4D3D-9770-44373F38A0A8}">
            <xm:f>NOT(ISERROR(SEARCH($I$71,I56)))</xm:f>
            <xm:f>$I$71</xm:f>
            <x14:dxf>
              <fill>
                <patternFill>
                  <fgColor rgb="FFFFFF00"/>
                  <bgColor rgb="FFFFFF00"/>
                </patternFill>
              </fill>
            </x14:dxf>
          </x14:cfRule>
          <x14:cfRule type="containsText" priority="275" operator="containsText" id="{4A33A86F-F794-432B-85EC-E994628B6B2D}">
            <xm:f>NOT(ISERROR(SEARCH($I$70,I56)))</xm:f>
            <xm:f>$I$70</xm:f>
            <x14:dxf>
              <fill>
                <patternFill>
                  <bgColor theme="0" tint="-0.14996795556505021"/>
                </patternFill>
              </fill>
            </x14:dxf>
          </x14:cfRule>
          <x14:cfRule type="cellIs" priority="276" operator="equal" id="{FA515C7B-C5C7-46EA-A691-67F5ED9FD48B}">
            <xm:f>'\Users\marisol.viveros\Downloads\[MAPA_RIESGOS_UAEOS_2022_V3 -2.xlsx]Tabla probabiidad'!#REF!</xm:f>
            <x14:dxf>
              <fill>
                <patternFill>
                  <fgColor theme="6"/>
                </patternFill>
              </fill>
            </x14:dxf>
          </x14:cfRule>
          <x14:cfRule type="cellIs" priority="277" operator="equal" id="{A72E3C55-3D2E-4FAE-BC57-CE41945A48AF}">
            <xm:f>'\Users\marisol.viveros\Downloads\[MAPA_RIESGOS_UAEOS_2022_V3 -2.xlsx]Tabla probabiidad'!#REF!</xm:f>
            <x14:dxf>
              <fill>
                <patternFill>
                  <fgColor rgb="FF92D050"/>
                  <bgColor theme="6" tint="0.59996337778862885"/>
                </patternFill>
              </fill>
            </x14:dxf>
          </x14:cfRule>
          <xm:sqref>I56</xm:sqref>
        </x14:conditionalFormatting>
        <x14:conditionalFormatting xmlns:xm="http://schemas.microsoft.com/office/excel/2006/main">
          <x14:cfRule type="containsText" priority="265" operator="containsText" id="{70C91600-51D6-4196-A9F2-24E79D8DFAD0}">
            <xm:f>NOT(ISERROR(SEARCH($K$73,K53)))</xm:f>
            <xm:f>$K$73</xm:f>
            <x14:dxf>
              <fill>
                <patternFill>
                  <bgColor rgb="FFFF0000"/>
                </patternFill>
              </fill>
            </x14:dxf>
          </x14:cfRule>
          <x14:cfRule type="containsText" priority="266" operator="containsText" id="{EE408622-0CF4-4B80-B7A0-E683F81971A6}">
            <xm:f>NOT(ISERROR(SEARCH($K$72,K53)))</xm:f>
            <xm:f>$K$72</xm:f>
            <x14:dxf>
              <fill>
                <patternFill>
                  <bgColor rgb="FFFFC000"/>
                </patternFill>
              </fill>
            </x14:dxf>
          </x14:cfRule>
          <x14:cfRule type="containsText" priority="267" operator="containsText" id="{0D772BD8-C3C2-4C6F-90FC-11E8584B95E4}">
            <xm:f>NOT(ISERROR(SEARCH($K$71,K53)))</xm:f>
            <xm:f>$K$71</xm:f>
            <x14:dxf>
              <fill>
                <patternFill>
                  <bgColor rgb="FFFFFF00"/>
                </patternFill>
              </fill>
            </x14:dxf>
          </x14:cfRule>
          <x14:cfRule type="containsText" priority="268" operator="containsText" id="{C72B846B-5B23-4D75-94AC-D02FAE513232}">
            <xm:f>NOT(ISERROR(SEARCH($K$70,K53)))</xm:f>
            <xm:f>$K$70</xm:f>
            <x14:dxf>
              <fill>
                <patternFill>
                  <bgColor rgb="FF00B050"/>
                </patternFill>
              </fill>
            </x14:dxf>
          </x14:cfRule>
          <x14:cfRule type="containsText" priority="269" operator="containsText" id="{4C13AD0B-042A-4EE8-9B99-AC7316B8C389}">
            <xm:f>NOT(ISERROR(SEARCH($K$69,K53)))</xm:f>
            <xm:f>$K$69</xm:f>
            <x14:dxf>
              <fill>
                <patternFill>
                  <bgColor rgb="FF92D050"/>
                </patternFill>
              </fill>
            </x14:dxf>
          </x14:cfRule>
          <xm:sqref>K53:K56</xm:sqref>
        </x14:conditionalFormatting>
        <x14:conditionalFormatting xmlns:xm="http://schemas.microsoft.com/office/excel/2006/main">
          <x14:cfRule type="containsText" priority="261" operator="containsText" id="{5AA959AC-D67E-4F8D-8071-F67FCDACD129}">
            <xm:f>NOT(ISERROR(SEARCH($M$72,M53)))</xm:f>
            <xm:f>$M$72</xm:f>
            <x14:dxf>
              <fill>
                <patternFill>
                  <bgColor rgb="FFFF0000"/>
                </patternFill>
              </fill>
            </x14:dxf>
          </x14:cfRule>
          <x14:cfRule type="containsText" priority="262" operator="containsText" id="{92E0DA4D-C646-4E94-8F68-9F92867D301B}">
            <xm:f>NOT(ISERROR(SEARCH($M$71,M53)))</xm:f>
            <xm:f>$M$71</xm:f>
            <x14:dxf>
              <fill>
                <patternFill>
                  <bgColor rgb="FFFFC000"/>
                </patternFill>
              </fill>
            </x14:dxf>
          </x14:cfRule>
          <x14:cfRule type="containsText" priority="263" operator="containsText" id="{68DF04F4-258A-4C12-BF51-33AC3535C535}">
            <xm:f>NOT(ISERROR(SEARCH($M$70,M53)))</xm:f>
            <xm:f>$M$70</xm:f>
            <x14:dxf>
              <fill>
                <patternFill>
                  <bgColor rgb="FFFFFF00"/>
                </patternFill>
              </fill>
            </x14:dxf>
          </x14:cfRule>
          <x14:cfRule type="containsText" priority="264" operator="containsText" id="{313FECB4-AD84-4507-91D6-FD30EC964354}">
            <xm:f>NOT(ISERROR(SEARCH($M$69,M53)))</xm:f>
            <xm:f>$M$69</xm:f>
            <x14:dxf>
              <fill>
                <patternFill>
                  <bgColor rgb="FF92D050"/>
                </patternFill>
              </fill>
            </x14:dxf>
          </x14:cfRule>
          <xm:sqref>M53:M56</xm:sqref>
        </x14:conditionalFormatting>
        <x14:conditionalFormatting xmlns:xm="http://schemas.microsoft.com/office/excel/2006/main">
          <x14:cfRule type="containsText" priority="253" operator="containsText" id="{08BF23B6-80C7-4E37-A6DE-0D1BEF15CD38}">
            <xm:f>NOT(ISERROR(SEARCH($I$69,X53)))</xm:f>
            <xm:f>$I$69</xm:f>
            <x14:dxf>
              <fill>
                <patternFill>
                  <fgColor rgb="FF92D050"/>
                  <bgColor rgb="FF92D050"/>
                </patternFill>
              </fill>
            </x14:dxf>
          </x14:cfRule>
          <x14:cfRule type="containsText" priority="254" operator="containsText" id="{310A5301-FAB1-4510-91A8-8055BBBBCCDB}">
            <xm:f>NOT(ISERROR(SEARCH($I$70,X53)))</xm:f>
            <xm:f>$I$70</xm:f>
            <x14:dxf>
              <fill>
                <patternFill>
                  <bgColor rgb="FF00B050"/>
                </patternFill>
              </fill>
            </x14:dxf>
          </x14:cfRule>
          <x14:cfRule type="containsText" priority="255" operator="containsText" id="{CF71FE69-5715-48F3-A74A-A77E33B97F31}">
            <xm:f>NOT(ISERROR(SEARCH($I$73,X53)))</xm:f>
            <xm:f>$I$73</xm:f>
            <x14:dxf>
              <fill>
                <patternFill>
                  <bgColor rgb="FFFF0000"/>
                </patternFill>
              </fill>
            </x14:dxf>
          </x14:cfRule>
          <x14:cfRule type="containsText" priority="256" operator="containsText" id="{FF4C5FF2-A196-49B8-8E2D-15B9460E1DFB}">
            <xm:f>NOT(ISERROR(SEARCH($I$72,X53)))</xm:f>
            <xm:f>$I$72</xm:f>
            <x14:dxf>
              <fill>
                <patternFill>
                  <fgColor rgb="FFFFC000"/>
                  <bgColor rgb="FFFFC000"/>
                </patternFill>
              </fill>
            </x14:dxf>
          </x14:cfRule>
          <x14:cfRule type="containsText" priority="257" operator="containsText" id="{35EBC942-9F6A-49F1-830C-B8E5868A57DE}">
            <xm:f>NOT(ISERROR(SEARCH($I$71,X53)))</xm:f>
            <xm:f>$I$71</xm:f>
            <x14:dxf>
              <fill>
                <patternFill>
                  <fgColor rgb="FFFFFF00"/>
                  <bgColor rgb="FFFFFF00"/>
                </patternFill>
              </fill>
            </x14:dxf>
          </x14:cfRule>
          <x14:cfRule type="containsText" priority="258" operator="containsText" id="{C99FCFDB-4F5E-4F9B-8262-F0283DB9D9C9}">
            <xm:f>NOT(ISERROR(SEARCH($I$70,X53)))</xm:f>
            <xm:f>$I$70</xm:f>
            <x14:dxf>
              <fill>
                <patternFill>
                  <bgColor theme="0" tint="-0.14996795556505021"/>
                </patternFill>
              </fill>
            </x14:dxf>
          </x14:cfRule>
          <x14:cfRule type="cellIs" priority="259" operator="equal" id="{7EF29AE5-07F9-48C8-AD30-C5758F02BEC5}">
            <xm:f>'\Users\marisol.viveros\Downloads\[MAPA_RIESGOS_UAEOS_2022_V3 -2.xlsx]Tabla probabiidad'!#REF!</xm:f>
            <x14:dxf>
              <fill>
                <patternFill>
                  <fgColor theme="6"/>
                </patternFill>
              </fill>
            </x14:dxf>
          </x14:cfRule>
          <x14:cfRule type="cellIs" priority="260" operator="equal" id="{9FBEB673-39DC-4B69-BFE1-557320AF43ED}">
            <xm:f>'\Users\marisol.viveros\Downloads\[MAPA_RIESGOS_UAEOS_2022_V3 -2.xlsx]Tabla probabiidad'!#REF!</xm:f>
            <x14:dxf>
              <fill>
                <patternFill>
                  <fgColor rgb="FF92D050"/>
                  <bgColor theme="6" tint="0.59996337778862885"/>
                </patternFill>
              </fill>
            </x14:dxf>
          </x14:cfRule>
          <xm:sqref>X53:X54</xm:sqref>
        </x14:conditionalFormatting>
        <x14:conditionalFormatting xmlns:xm="http://schemas.microsoft.com/office/excel/2006/main">
          <x14:cfRule type="containsText" priority="245" operator="containsText" id="{8ED83F27-338C-4F13-BFEC-2436F74D82C4}">
            <xm:f>NOT(ISERROR(SEARCH($I$69,X56)))</xm:f>
            <xm:f>$I$69</xm:f>
            <x14:dxf>
              <fill>
                <patternFill>
                  <fgColor rgb="FF92D050"/>
                  <bgColor rgb="FF92D050"/>
                </patternFill>
              </fill>
            </x14:dxf>
          </x14:cfRule>
          <x14:cfRule type="containsText" priority="246" operator="containsText" id="{5F8C2EE4-FBED-4D3B-9AFF-816E56197D50}">
            <xm:f>NOT(ISERROR(SEARCH($I$70,X56)))</xm:f>
            <xm:f>$I$70</xm:f>
            <x14:dxf>
              <fill>
                <patternFill>
                  <bgColor rgb="FF00B050"/>
                </patternFill>
              </fill>
            </x14:dxf>
          </x14:cfRule>
          <x14:cfRule type="containsText" priority="247" operator="containsText" id="{CC71DB8C-E9A2-460F-9166-B327D0EE69F7}">
            <xm:f>NOT(ISERROR(SEARCH($I$73,X56)))</xm:f>
            <xm:f>$I$73</xm:f>
            <x14:dxf>
              <fill>
                <patternFill>
                  <bgColor rgb="FFFF0000"/>
                </patternFill>
              </fill>
            </x14:dxf>
          </x14:cfRule>
          <x14:cfRule type="containsText" priority="248" operator="containsText" id="{0517A435-38DB-481A-95BB-B5796A5A230A}">
            <xm:f>NOT(ISERROR(SEARCH($I$72,X56)))</xm:f>
            <xm:f>$I$72</xm:f>
            <x14:dxf>
              <fill>
                <patternFill>
                  <fgColor rgb="FFFFC000"/>
                  <bgColor rgb="FFFFC000"/>
                </patternFill>
              </fill>
            </x14:dxf>
          </x14:cfRule>
          <x14:cfRule type="containsText" priority="249" operator="containsText" id="{15B9A82F-E332-4596-8569-AB1987C4624D}">
            <xm:f>NOT(ISERROR(SEARCH($I$71,X56)))</xm:f>
            <xm:f>$I$71</xm:f>
            <x14:dxf>
              <fill>
                <patternFill>
                  <fgColor rgb="FFFFFF00"/>
                  <bgColor rgb="FFFFFF00"/>
                </patternFill>
              </fill>
            </x14:dxf>
          </x14:cfRule>
          <x14:cfRule type="containsText" priority="250" operator="containsText" id="{102A6E21-B73E-44EB-9E72-FD2F1904965E}">
            <xm:f>NOT(ISERROR(SEARCH($I$70,X56)))</xm:f>
            <xm:f>$I$70</xm:f>
            <x14:dxf>
              <fill>
                <patternFill>
                  <bgColor theme="0" tint="-0.14996795556505021"/>
                </patternFill>
              </fill>
            </x14:dxf>
          </x14:cfRule>
          <x14:cfRule type="cellIs" priority="251" operator="equal" id="{BD4F51F0-80B0-477D-A508-EE95260A07B3}">
            <xm:f>'\Users\marisol.viveros\Downloads\[MAPA_RIESGOS_UAEOS_2022_V3 -2.xlsx]Tabla probabiidad'!#REF!</xm:f>
            <x14:dxf>
              <fill>
                <patternFill>
                  <fgColor theme="6"/>
                </patternFill>
              </fill>
            </x14:dxf>
          </x14:cfRule>
          <x14:cfRule type="cellIs" priority="252" operator="equal" id="{71283438-7D1B-422E-B94F-25C919B864B1}">
            <xm:f>'\Users\marisol.viveros\Downloads\[MAPA_RIESGOS_UAEOS_2022_V3 -2.xlsx]Tabla probabiidad'!#REF!</xm:f>
            <x14:dxf>
              <fill>
                <patternFill>
                  <fgColor rgb="FF92D050"/>
                  <bgColor theme="6" tint="0.59996337778862885"/>
                </patternFill>
              </fill>
            </x14:dxf>
          </x14:cfRule>
          <xm:sqref>X56</xm:sqref>
        </x14:conditionalFormatting>
        <x14:conditionalFormatting xmlns:xm="http://schemas.microsoft.com/office/excel/2006/main">
          <x14:cfRule type="containsText" priority="237" operator="containsText" id="{AD38492F-3289-4761-84CF-24023EDACA74}">
            <xm:f>NOT(ISERROR(SEARCH($I$69,I55)))</xm:f>
            <xm:f>$I$69</xm:f>
            <x14:dxf>
              <fill>
                <patternFill>
                  <fgColor rgb="FF92D050"/>
                  <bgColor rgb="FF92D050"/>
                </patternFill>
              </fill>
            </x14:dxf>
          </x14:cfRule>
          <x14:cfRule type="containsText" priority="238" operator="containsText" id="{25A26609-9941-419A-B36C-36043B0BFB46}">
            <xm:f>NOT(ISERROR(SEARCH($I$70,I55)))</xm:f>
            <xm:f>$I$70</xm:f>
            <x14:dxf>
              <fill>
                <patternFill>
                  <bgColor rgb="FF00B050"/>
                </patternFill>
              </fill>
            </x14:dxf>
          </x14:cfRule>
          <x14:cfRule type="containsText" priority="239" operator="containsText" id="{E4777500-A71B-4D51-8380-15D3FE54055F}">
            <xm:f>NOT(ISERROR(SEARCH($I$73,I55)))</xm:f>
            <xm:f>$I$73</xm:f>
            <x14:dxf>
              <fill>
                <patternFill>
                  <bgColor rgb="FFFF0000"/>
                </patternFill>
              </fill>
            </x14:dxf>
          </x14:cfRule>
          <x14:cfRule type="containsText" priority="240" operator="containsText" id="{26B51942-599A-495B-A6F5-971D937104AB}">
            <xm:f>NOT(ISERROR(SEARCH($I$72,I55)))</xm:f>
            <xm:f>$I$72</xm:f>
            <x14:dxf>
              <fill>
                <patternFill>
                  <fgColor rgb="FFFFC000"/>
                  <bgColor rgb="FFFFC000"/>
                </patternFill>
              </fill>
            </x14:dxf>
          </x14:cfRule>
          <x14:cfRule type="containsText" priority="241" operator="containsText" id="{F7B22D81-E2A3-4501-824C-70FB2989004C}">
            <xm:f>NOT(ISERROR(SEARCH($I$71,I55)))</xm:f>
            <xm:f>$I$71</xm:f>
            <x14:dxf>
              <fill>
                <patternFill>
                  <fgColor rgb="FFFFFF00"/>
                  <bgColor rgb="FFFFFF00"/>
                </patternFill>
              </fill>
            </x14:dxf>
          </x14:cfRule>
          <x14:cfRule type="containsText" priority="242" operator="containsText" id="{0FEF2E5B-0BF4-4755-80C4-C5BE1329D7C4}">
            <xm:f>NOT(ISERROR(SEARCH($I$70,I55)))</xm:f>
            <xm:f>$I$70</xm:f>
            <x14:dxf>
              <fill>
                <patternFill>
                  <bgColor theme="0" tint="-0.14996795556505021"/>
                </patternFill>
              </fill>
            </x14:dxf>
          </x14:cfRule>
          <x14:cfRule type="cellIs" priority="243" operator="equal" id="{971308E4-0555-403B-83C1-EEEE78EF4CF8}">
            <xm:f>'\Users\marisol.viveros\Downloads\[MAPA_RIESGOS_UAEOS_2022_V3 -2.xlsx]Tabla probabiidad'!#REF!</xm:f>
            <x14:dxf>
              <fill>
                <patternFill>
                  <fgColor theme="6"/>
                </patternFill>
              </fill>
            </x14:dxf>
          </x14:cfRule>
          <x14:cfRule type="cellIs" priority="244" operator="equal" id="{6229E5CC-8DF7-44FD-89BA-E793BD9C68EA}">
            <xm:f>'\Users\marisol.viveros\Downloads\[MAPA_RIESGOS_UAEOS_2022_V3 -2.xlsx]Tabla probabiidad'!#REF!</xm:f>
            <x14:dxf>
              <fill>
                <patternFill>
                  <fgColor rgb="FF92D050"/>
                  <bgColor theme="6" tint="0.59996337778862885"/>
                </patternFill>
              </fill>
            </x14:dxf>
          </x14:cfRule>
          <xm:sqref>I55</xm:sqref>
        </x14:conditionalFormatting>
        <x14:conditionalFormatting xmlns:xm="http://schemas.microsoft.com/office/excel/2006/main">
          <x14:cfRule type="containsText" priority="229" operator="containsText" id="{9171AE61-2AC3-4CC0-A4C5-0DF2059B3FE6}">
            <xm:f>NOT(ISERROR(SEARCH($I$69,X55)))</xm:f>
            <xm:f>$I$69</xm:f>
            <x14:dxf>
              <fill>
                <patternFill>
                  <fgColor rgb="FF92D050"/>
                  <bgColor rgb="FF92D050"/>
                </patternFill>
              </fill>
            </x14:dxf>
          </x14:cfRule>
          <x14:cfRule type="containsText" priority="230" operator="containsText" id="{50AA28E7-1AD6-4779-8432-F675CF3A5424}">
            <xm:f>NOT(ISERROR(SEARCH($I$70,X55)))</xm:f>
            <xm:f>$I$70</xm:f>
            <x14:dxf>
              <fill>
                <patternFill>
                  <bgColor rgb="FF00B050"/>
                </patternFill>
              </fill>
            </x14:dxf>
          </x14:cfRule>
          <x14:cfRule type="containsText" priority="231" operator="containsText" id="{11838164-0039-471D-B3C6-F0A1D5397232}">
            <xm:f>NOT(ISERROR(SEARCH($I$73,X55)))</xm:f>
            <xm:f>$I$73</xm:f>
            <x14:dxf>
              <fill>
                <patternFill>
                  <bgColor rgb="FFFF0000"/>
                </patternFill>
              </fill>
            </x14:dxf>
          </x14:cfRule>
          <x14:cfRule type="containsText" priority="232" operator="containsText" id="{208D441A-43F2-41CC-B541-5DCE7CA00368}">
            <xm:f>NOT(ISERROR(SEARCH($I$72,X55)))</xm:f>
            <xm:f>$I$72</xm:f>
            <x14:dxf>
              <fill>
                <patternFill>
                  <fgColor rgb="FFFFC000"/>
                  <bgColor rgb="FFFFC000"/>
                </patternFill>
              </fill>
            </x14:dxf>
          </x14:cfRule>
          <x14:cfRule type="containsText" priority="233" operator="containsText" id="{90077F83-3A56-40EE-8839-04BC0B8E547E}">
            <xm:f>NOT(ISERROR(SEARCH($I$71,X55)))</xm:f>
            <xm:f>$I$71</xm:f>
            <x14:dxf>
              <fill>
                <patternFill>
                  <fgColor rgb="FFFFFF00"/>
                  <bgColor rgb="FFFFFF00"/>
                </patternFill>
              </fill>
            </x14:dxf>
          </x14:cfRule>
          <x14:cfRule type="containsText" priority="234" operator="containsText" id="{688396ED-4216-4BD8-9006-431E2C01C665}">
            <xm:f>NOT(ISERROR(SEARCH($I$70,X55)))</xm:f>
            <xm:f>$I$70</xm:f>
            <x14:dxf>
              <fill>
                <patternFill>
                  <bgColor theme="0" tint="-0.14996795556505021"/>
                </patternFill>
              </fill>
            </x14:dxf>
          </x14:cfRule>
          <x14:cfRule type="cellIs" priority="235" operator="equal" id="{7B691573-4B22-47FF-9675-9660A7C08507}">
            <xm:f>'\Users\marisol.viveros\Downloads\[MAPA_RIESGOS_UAEOS_2022_V3 -2.xlsx]Tabla probabiidad'!#REF!</xm:f>
            <x14:dxf>
              <fill>
                <patternFill>
                  <fgColor theme="6"/>
                </patternFill>
              </fill>
            </x14:dxf>
          </x14:cfRule>
          <x14:cfRule type="cellIs" priority="236" operator="equal" id="{D94AA273-5DB4-43E8-AF68-43ACA68D0552}">
            <xm:f>'\Users\marisol.viveros\Downloads\[MAPA_RIESGOS_UAEOS_2022_V3 -2.xlsx]Tabla probabiidad'!#REF!</xm:f>
            <x14:dxf>
              <fill>
                <patternFill>
                  <fgColor rgb="FF92D050"/>
                  <bgColor theme="6" tint="0.59996337778862885"/>
                </patternFill>
              </fill>
            </x14:dxf>
          </x14:cfRule>
          <xm:sqref>X55</xm:sqref>
        </x14:conditionalFormatting>
        <x14:conditionalFormatting xmlns:xm="http://schemas.microsoft.com/office/excel/2006/main">
          <x14:cfRule type="containsText" priority="224" operator="containsText" id="{6A7F8084-8FA0-4950-8D86-D90D138E4B49}">
            <xm:f>NOT(ISERROR(SEARCH($K$73,Z53)))</xm:f>
            <xm:f>$K$73</xm:f>
            <x14:dxf>
              <fill>
                <patternFill>
                  <bgColor rgb="FFFF0000"/>
                </patternFill>
              </fill>
            </x14:dxf>
          </x14:cfRule>
          <x14:cfRule type="containsText" priority="225" operator="containsText" id="{928B4D6C-7713-482E-9D31-C54EE691924F}">
            <xm:f>NOT(ISERROR(SEARCH($K$72,Z53)))</xm:f>
            <xm:f>$K$72</xm:f>
            <x14:dxf>
              <fill>
                <patternFill>
                  <bgColor rgb="FFFFC000"/>
                </patternFill>
              </fill>
            </x14:dxf>
          </x14:cfRule>
          <x14:cfRule type="containsText" priority="226" operator="containsText" id="{F22EB2E5-BCD9-4CF1-AB55-7BF742F64757}">
            <xm:f>NOT(ISERROR(SEARCH($K$71,Z53)))</xm:f>
            <xm:f>$K$71</xm:f>
            <x14:dxf>
              <fill>
                <patternFill>
                  <bgColor rgb="FFFFFF00"/>
                </patternFill>
              </fill>
            </x14:dxf>
          </x14:cfRule>
          <x14:cfRule type="containsText" priority="227" operator="containsText" id="{BB36B7F3-700C-4F34-9F55-696AD659D357}">
            <xm:f>NOT(ISERROR(SEARCH($K$70,Z53)))</xm:f>
            <xm:f>$K$70</xm:f>
            <x14:dxf>
              <fill>
                <patternFill>
                  <bgColor rgb="FF00B050"/>
                </patternFill>
              </fill>
            </x14:dxf>
          </x14:cfRule>
          <x14:cfRule type="containsText" priority="228" operator="containsText" id="{4189BB16-A88B-41C7-9FE4-6AEA4977CFED}">
            <xm:f>NOT(ISERROR(SEARCH($K$69,Z53)))</xm:f>
            <xm:f>$K$69</xm:f>
            <x14:dxf>
              <fill>
                <patternFill>
                  <bgColor rgb="FF92D050"/>
                </patternFill>
              </fill>
            </x14:dxf>
          </x14:cfRule>
          <xm:sqref>Z53:Z56</xm:sqref>
        </x14:conditionalFormatting>
        <x14:conditionalFormatting xmlns:xm="http://schemas.microsoft.com/office/excel/2006/main">
          <x14:cfRule type="containsText" priority="220" operator="containsText" id="{301062BA-A9E7-4058-A20E-B24801CC3801}">
            <xm:f>NOT(ISERROR(SEARCH($M$72,AB53)))</xm:f>
            <xm:f>$M$72</xm:f>
            <x14:dxf>
              <fill>
                <patternFill>
                  <bgColor rgb="FFFF0000"/>
                </patternFill>
              </fill>
            </x14:dxf>
          </x14:cfRule>
          <x14:cfRule type="containsText" priority="221" operator="containsText" id="{D92FED10-D7CC-458A-8C0F-BCB5FE3D3A16}">
            <xm:f>NOT(ISERROR(SEARCH($M$71,AB53)))</xm:f>
            <xm:f>$M$71</xm:f>
            <x14:dxf>
              <fill>
                <patternFill>
                  <bgColor rgb="FFFFC000"/>
                </patternFill>
              </fill>
            </x14:dxf>
          </x14:cfRule>
          <x14:cfRule type="containsText" priority="222" operator="containsText" id="{B5EAD6ED-2ED3-4C02-A2DC-12A4AB62320E}">
            <xm:f>NOT(ISERROR(SEARCH($M$70,AB53)))</xm:f>
            <xm:f>$M$70</xm:f>
            <x14:dxf>
              <fill>
                <patternFill>
                  <bgColor rgb="FFFFFF00"/>
                </patternFill>
              </fill>
            </x14:dxf>
          </x14:cfRule>
          <x14:cfRule type="containsText" priority="223" operator="containsText" id="{91AB984F-AC7D-42AB-AC8B-6B4D6EC5E5F5}">
            <xm:f>NOT(ISERROR(SEARCH($M$69,AB53)))</xm:f>
            <xm:f>$M$69</xm:f>
            <x14:dxf>
              <fill>
                <patternFill>
                  <bgColor rgb="FF92D050"/>
                </patternFill>
              </fill>
            </x14:dxf>
          </x14:cfRule>
          <xm:sqref>AB53:AB56</xm:sqref>
        </x14:conditionalFormatting>
        <x14:conditionalFormatting xmlns:xm="http://schemas.microsoft.com/office/excel/2006/main">
          <x14:cfRule type="containsText" priority="212" operator="containsText" id="{A5D9AC07-A2AD-4B83-8B4A-DE1CF79CAB8D}">
            <xm:f>NOT(ISERROR(SEARCH($I$69,I59)))</xm:f>
            <xm:f>$I$69</xm:f>
            <x14:dxf>
              <fill>
                <patternFill>
                  <fgColor rgb="FF92D050"/>
                  <bgColor rgb="FF92D050"/>
                </patternFill>
              </fill>
            </x14:dxf>
          </x14:cfRule>
          <x14:cfRule type="containsText" priority="213" operator="containsText" id="{ED7B7919-43F2-408B-8612-208E06E08B91}">
            <xm:f>NOT(ISERROR(SEARCH($I$70,I59)))</xm:f>
            <xm:f>$I$70</xm:f>
            <x14:dxf>
              <fill>
                <patternFill>
                  <bgColor rgb="FF00B050"/>
                </patternFill>
              </fill>
            </x14:dxf>
          </x14:cfRule>
          <x14:cfRule type="containsText" priority="214" operator="containsText" id="{EA9A4BA0-3706-4AE7-A1FB-CE3803F70D8B}">
            <xm:f>NOT(ISERROR(SEARCH($I$73,I59)))</xm:f>
            <xm:f>$I$73</xm:f>
            <x14:dxf>
              <fill>
                <patternFill>
                  <bgColor rgb="FFFF0000"/>
                </patternFill>
              </fill>
            </x14:dxf>
          </x14:cfRule>
          <x14:cfRule type="containsText" priority="215" operator="containsText" id="{C92331D1-211F-4480-BA1A-6A3F9DA260A8}">
            <xm:f>NOT(ISERROR(SEARCH($I$72,I59)))</xm:f>
            <xm:f>$I$72</xm:f>
            <x14:dxf>
              <fill>
                <patternFill>
                  <fgColor rgb="FFFFC000"/>
                  <bgColor rgb="FFFFC000"/>
                </patternFill>
              </fill>
            </x14:dxf>
          </x14:cfRule>
          <x14:cfRule type="containsText" priority="216" operator="containsText" id="{8031B399-7318-4BEB-AE54-2701AA297F96}">
            <xm:f>NOT(ISERROR(SEARCH($I$71,I59)))</xm:f>
            <xm:f>$I$71</xm:f>
            <x14:dxf>
              <fill>
                <patternFill>
                  <fgColor rgb="FFFFFF00"/>
                  <bgColor rgb="FFFFFF00"/>
                </patternFill>
              </fill>
            </x14:dxf>
          </x14:cfRule>
          <x14:cfRule type="containsText" priority="217" operator="containsText" id="{D939A7B7-0E6F-449E-BFA6-50EF5E7328B3}">
            <xm:f>NOT(ISERROR(SEARCH($I$70,I59)))</xm:f>
            <xm:f>$I$70</xm:f>
            <x14:dxf>
              <fill>
                <patternFill>
                  <bgColor theme="0" tint="-0.14996795556505021"/>
                </patternFill>
              </fill>
            </x14:dxf>
          </x14:cfRule>
          <x14:cfRule type="cellIs" priority="218" operator="equal" id="{FDFF637D-F157-4EE0-98EB-0A1879A4A143}">
            <xm:f>'\Users\marisol.viveros\Downloads\[MAPA_RIESGOS_UAEOS_2022_V3 -2.xlsx]Tabla probabiidad'!#REF!</xm:f>
            <x14:dxf>
              <fill>
                <patternFill>
                  <fgColor theme="6"/>
                </patternFill>
              </fill>
            </x14:dxf>
          </x14:cfRule>
          <x14:cfRule type="cellIs" priority="219" operator="equal" id="{8D40D8E4-DCB0-4B29-9543-043DE9D82C69}">
            <xm:f>'\Users\marisol.viveros\Downloads\[MAPA_RIESGOS_UAEOS_2022_V3 -2.xlsx]Tabla probabiidad'!#REF!</xm:f>
            <x14:dxf>
              <fill>
                <patternFill>
                  <fgColor rgb="FF92D050"/>
                  <bgColor theme="6" tint="0.59996337778862885"/>
                </patternFill>
              </fill>
            </x14:dxf>
          </x14:cfRule>
          <xm:sqref>I59:I60</xm:sqref>
        </x14:conditionalFormatting>
        <x14:conditionalFormatting xmlns:xm="http://schemas.microsoft.com/office/excel/2006/main">
          <x14:cfRule type="containsText" priority="204" operator="containsText" id="{FBF02B2A-4245-41D3-92BE-28881F558FD6}">
            <xm:f>NOT(ISERROR(SEARCH($I$69,I57)))</xm:f>
            <xm:f>$I$69</xm:f>
            <x14:dxf>
              <fill>
                <patternFill>
                  <fgColor rgb="FF92D050"/>
                  <bgColor rgb="FF92D050"/>
                </patternFill>
              </fill>
            </x14:dxf>
          </x14:cfRule>
          <x14:cfRule type="containsText" priority="205" operator="containsText" id="{311AF926-A650-4F0C-8616-F50D78184AB8}">
            <xm:f>NOT(ISERROR(SEARCH($I$70,I57)))</xm:f>
            <xm:f>$I$70</xm:f>
            <x14:dxf>
              <fill>
                <patternFill>
                  <bgColor rgb="FF00B050"/>
                </patternFill>
              </fill>
            </x14:dxf>
          </x14:cfRule>
          <x14:cfRule type="containsText" priority="206" operator="containsText" id="{B49B03B4-0B7A-4F6F-96D0-B0F5D7207168}">
            <xm:f>NOT(ISERROR(SEARCH($I$73,I57)))</xm:f>
            <xm:f>$I$73</xm:f>
            <x14:dxf>
              <fill>
                <patternFill>
                  <bgColor rgb="FFFF0000"/>
                </patternFill>
              </fill>
            </x14:dxf>
          </x14:cfRule>
          <x14:cfRule type="containsText" priority="207" operator="containsText" id="{732E8A58-9CA9-43B7-BFEA-9F7B04ED922C}">
            <xm:f>NOT(ISERROR(SEARCH($I$72,I57)))</xm:f>
            <xm:f>$I$72</xm:f>
            <x14:dxf>
              <fill>
                <patternFill>
                  <fgColor rgb="FFFFC000"/>
                  <bgColor rgb="FFFFC000"/>
                </patternFill>
              </fill>
            </x14:dxf>
          </x14:cfRule>
          <x14:cfRule type="containsText" priority="208" operator="containsText" id="{04EA365A-E936-434E-833B-431B6B679236}">
            <xm:f>NOT(ISERROR(SEARCH($I$71,I57)))</xm:f>
            <xm:f>$I$71</xm:f>
            <x14:dxf>
              <fill>
                <patternFill>
                  <fgColor rgb="FFFFFF00"/>
                  <bgColor rgb="FFFFFF00"/>
                </patternFill>
              </fill>
            </x14:dxf>
          </x14:cfRule>
          <x14:cfRule type="containsText" priority="209" operator="containsText" id="{50153B52-3D8D-431D-9676-D3F0FEB14416}">
            <xm:f>NOT(ISERROR(SEARCH($I$70,I57)))</xm:f>
            <xm:f>$I$70</xm:f>
            <x14:dxf>
              <fill>
                <patternFill>
                  <bgColor theme="0" tint="-0.14996795556505021"/>
                </patternFill>
              </fill>
            </x14:dxf>
          </x14:cfRule>
          <x14:cfRule type="cellIs" priority="210" operator="equal" id="{90AB7DDC-4835-4871-ADF6-943FA98A633D}">
            <xm:f>'\Users\marisol.viveros\Downloads\[MAPA_RIESGOS_UAEOS_2022_V3 -2.xlsx]Tabla probabiidad'!#REF!</xm:f>
            <x14:dxf>
              <fill>
                <patternFill>
                  <fgColor theme="6"/>
                </patternFill>
              </fill>
            </x14:dxf>
          </x14:cfRule>
          <x14:cfRule type="cellIs" priority="211" operator="equal" id="{42D8773B-5FF7-4083-A49F-B94D2F7DA167}">
            <xm:f>'\Users\marisol.viveros\Downloads\[MAPA_RIESGOS_UAEOS_2022_V3 -2.xlsx]Tabla probabiidad'!#REF!</xm:f>
            <x14:dxf>
              <fill>
                <patternFill>
                  <fgColor rgb="FF92D050"/>
                  <bgColor theme="6" tint="0.59996337778862885"/>
                </patternFill>
              </fill>
            </x14:dxf>
          </x14:cfRule>
          <xm:sqref>I57</xm:sqref>
        </x14:conditionalFormatting>
        <x14:conditionalFormatting xmlns:xm="http://schemas.microsoft.com/office/excel/2006/main">
          <x14:cfRule type="containsText" priority="199" operator="containsText" id="{1E2B1786-E555-4546-A5C3-F8A735FD6F47}">
            <xm:f>NOT(ISERROR(SEARCH($K$73,K59)))</xm:f>
            <xm:f>$K$73</xm:f>
            <x14:dxf>
              <fill>
                <patternFill>
                  <bgColor rgb="FFFF0000"/>
                </patternFill>
              </fill>
            </x14:dxf>
          </x14:cfRule>
          <x14:cfRule type="containsText" priority="200" operator="containsText" id="{B23D1E1B-3B23-449F-A5C8-7EB24BF559B0}">
            <xm:f>NOT(ISERROR(SEARCH($K$72,K59)))</xm:f>
            <xm:f>$K$72</xm:f>
            <x14:dxf>
              <fill>
                <patternFill>
                  <bgColor rgb="FFFFC000"/>
                </patternFill>
              </fill>
            </x14:dxf>
          </x14:cfRule>
          <x14:cfRule type="containsText" priority="201" operator="containsText" id="{C854E45E-6C98-4109-B396-1129EFD5225B}">
            <xm:f>NOT(ISERROR(SEARCH($K$71,K59)))</xm:f>
            <xm:f>$K$71</xm:f>
            <x14:dxf>
              <fill>
                <patternFill>
                  <bgColor rgb="FFFFFF00"/>
                </patternFill>
              </fill>
            </x14:dxf>
          </x14:cfRule>
          <x14:cfRule type="containsText" priority="202" operator="containsText" id="{E0E0D66E-624B-438D-9FC7-CB16A31E78D8}">
            <xm:f>NOT(ISERROR(SEARCH($K$70,K59)))</xm:f>
            <xm:f>$K$70</xm:f>
            <x14:dxf>
              <fill>
                <patternFill>
                  <bgColor rgb="FF00B050"/>
                </patternFill>
              </fill>
            </x14:dxf>
          </x14:cfRule>
          <x14:cfRule type="containsText" priority="203" operator="containsText" id="{74189E63-20CB-41D6-A46D-EC4F3D21F488}">
            <xm:f>NOT(ISERROR(SEARCH($K$69,K59)))</xm:f>
            <xm:f>$K$69</xm:f>
            <x14:dxf>
              <fill>
                <patternFill>
                  <bgColor rgb="FF92D050"/>
                </patternFill>
              </fill>
            </x14:dxf>
          </x14:cfRule>
          <xm:sqref>K59</xm:sqref>
        </x14:conditionalFormatting>
        <x14:conditionalFormatting xmlns:xm="http://schemas.microsoft.com/office/excel/2006/main">
          <x14:cfRule type="containsText" priority="194" operator="containsText" id="{8877719D-14BC-478F-BFA5-EE223D7ED49E}">
            <xm:f>NOT(ISERROR(SEARCH($K$73,K57)))</xm:f>
            <xm:f>$K$73</xm:f>
            <x14:dxf>
              <fill>
                <patternFill>
                  <bgColor rgb="FFFF0000"/>
                </patternFill>
              </fill>
            </x14:dxf>
          </x14:cfRule>
          <x14:cfRule type="containsText" priority="195" operator="containsText" id="{85BEBEFD-D394-474C-B05D-B04DF1950827}">
            <xm:f>NOT(ISERROR(SEARCH($K$72,K57)))</xm:f>
            <xm:f>$K$72</xm:f>
            <x14:dxf>
              <fill>
                <patternFill>
                  <bgColor rgb="FFFFC000"/>
                </patternFill>
              </fill>
            </x14:dxf>
          </x14:cfRule>
          <x14:cfRule type="containsText" priority="196" operator="containsText" id="{107FB646-4F99-4D60-B796-4E66520659FB}">
            <xm:f>NOT(ISERROR(SEARCH($K$71,K57)))</xm:f>
            <xm:f>$K$71</xm:f>
            <x14:dxf>
              <fill>
                <patternFill>
                  <bgColor rgb="FFFFFF00"/>
                </patternFill>
              </fill>
            </x14:dxf>
          </x14:cfRule>
          <x14:cfRule type="containsText" priority="197" operator="containsText" id="{3A287B61-1845-4F25-94C1-C4C684B4DD8E}">
            <xm:f>NOT(ISERROR(SEARCH($K$70,K57)))</xm:f>
            <xm:f>$K$70</xm:f>
            <x14:dxf>
              <fill>
                <patternFill>
                  <bgColor rgb="FF00B050"/>
                </patternFill>
              </fill>
            </x14:dxf>
          </x14:cfRule>
          <x14:cfRule type="containsText" priority="198" operator="containsText" id="{577CEBE4-50EF-4681-B480-21DD41BDFC0B}">
            <xm:f>NOT(ISERROR(SEARCH($K$69,K57)))</xm:f>
            <xm:f>$K$69</xm:f>
            <x14:dxf>
              <fill>
                <patternFill>
                  <bgColor rgb="FF92D050"/>
                </patternFill>
              </fill>
            </x14:dxf>
          </x14:cfRule>
          <xm:sqref>K57</xm:sqref>
        </x14:conditionalFormatting>
        <x14:conditionalFormatting xmlns:xm="http://schemas.microsoft.com/office/excel/2006/main">
          <x14:cfRule type="containsText" priority="189" operator="containsText" id="{D0ED2CB5-C9BB-4038-9471-1747C5F0276B}">
            <xm:f>NOT(ISERROR(SEARCH($K$73,K60)))</xm:f>
            <xm:f>$K$73</xm:f>
            <x14:dxf>
              <fill>
                <patternFill>
                  <bgColor rgb="FFFF0000"/>
                </patternFill>
              </fill>
            </x14:dxf>
          </x14:cfRule>
          <x14:cfRule type="containsText" priority="190" operator="containsText" id="{265B500C-047E-47C8-B108-B04726FFC7B9}">
            <xm:f>NOT(ISERROR(SEARCH($K$72,K60)))</xm:f>
            <xm:f>$K$72</xm:f>
            <x14:dxf>
              <fill>
                <patternFill>
                  <bgColor rgb="FFFFC000"/>
                </patternFill>
              </fill>
            </x14:dxf>
          </x14:cfRule>
          <x14:cfRule type="containsText" priority="191" operator="containsText" id="{2D81A088-017D-475F-96E3-3FD39CF223AC}">
            <xm:f>NOT(ISERROR(SEARCH($K$71,K60)))</xm:f>
            <xm:f>$K$71</xm:f>
            <x14:dxf>
              <fill>
                <patternFill>
                  <bgColor rgb="FFFFFF00"/>
                </patternFill>
              </fill>
            </x14:dxf>
          </x14:cfRule>
          <x14:cfRule type="containsText" priority="192" operator="containsText" id="{B2128491-FFB9-468E-A4CB-48F8707AE337}">
            <xm:f>NOT(ISERROR(SEARCH($K$70,K60)))</xm:f>
            <xm:f>$K$70</xm:f>
            <x14:dxf>
              <fill>
                <patternFill>
                  <bgColor rgb="FF00B050"/>
                </patternFill>
              </fill>
            </x14:dxf>
          </x14:cfRule>
          <x14:cfRule type="containsText" priority="193" operator="containsText" id="{BC8CD519-96BE-450E-9B55-1ECB61390DA1}">
            <xm:f>NOT(ISERROR(SEARCH($K$69,K60)))</xm:f>
            <xm:f>$K$69</xm:f>
            <x14:dxf>
              <fill>
                <patternFill>
                  <bgColor rgb="FF92D050"/>
                </patternFill>
              </fill>
            </x14:dxf>
          </x14:cfRule>
          <xm:sqref>K60</xm:sqref>
        </x14:conditionalFormatting>
        <x14:conditionalFormatting xmlns:xm="http://schemas.microsoft.com/office/excel/2006/main">
          <x14:cfRule type="containsText" priority="185" operator="containsText" id="{A09C85A6-831B-48FC-8D83-54F6A50B0006}">
            <xm:f>NOT(ISERROR(SEARCH($M$72,M57)))</xm:f>
            <xm:f>$M$72</xm:f>
            <x14:dxf>
              <fill>
                <patternFill>
                  <bgColor rgb="FFFF0000"/>
                </patternFill>
              </fill>
            </x14:dxf>
          </x14:cfRule>
          <x14:cfRule type="containsText" priority="186" operator="containsText" id="{D3AF2F4C-C3D5-482E-9142-5DF98EF16AD1}">
            <xm:f>NOT(ISERROR(SEARCH($M$71,M57)))</xm:f>
            <xm:f>$M$71</xm:f>
            <x14:dxf>
              <fill>
                <patternFill>
                  <bgColor rgb="FFFFC000"/>
                </patternFill>
              </fill>
            </x14:dxf>
          </x14:cfRule>
          <x14:cfRule type="containsText" priority="187" operator="containsText" id="{3711D136-C1C2-43C2-BC8A-A278D8A668A3}">
            <xm:f>NOT(ISERROR(SEARCH($M$70,M57)))</xm:f>
            <xm:f>$M$70</xm:f>
            <x14:dxf>
              <fill>
                <patternFill>
                  <bgColor rgb="FFFFFF00"/>
                </patternFill>
              </fill>
            </x14:dxf>
          </x14:cfRule>
          <x14:cfRule type="containsText" priority="188" operator="containsText" id="{11FBF54E-0452-4B0C-A11C-4E46C6CF6D9D}">
            <xm:f>NOT(ISERROR(SEARCH($M$69,M57)))</xm:f>
            <xm:f>$M$69</xm:f>
            <x14:dxf>
              <fill>
                <patternFill>
                  <bgColor rgb="FF92D050"/>
                </patternFill>
              </fill>
            </x14:dxf>
          </x14:cfRule>
          <xm:sqref>M57</xm:sqref>
        </x14:conditionalFormatting>
        <x14:conditionalFormatting xmlns:xm="http://schemas.microsoft.com/office/excel/2006/main">
          <x14:cfRule type="containsText" priority="181" operator="containsText" id="{79BA7590-AB5D-454A-ABF0-8A42BDB066CB}">
            <xm:f>NOT(ISERROR(SEARCH($M$72,M59)))</xm:f>
            <xm:f>$M$72</xm:f>
            <x14:dxf>
              <fill>
                <patternFill>
                  <bgColor rgb="FFFF0000"/>
                </patternFill>
              </fill>
            </x14:dxf>
          </x14:cfRule>
          <x14:cfRule type="containsText" priority="182" operator="containsText" id="{6A1029D4-AF05-4264-BE85-A2C932E17A7F}">
            <xm:f>NOT(ISERROR(SEARCH($M$71,M59)))</xm:f>
            <xm:f>$M$71</xm:f>
            <x14:dxf>
              <fill>
                <patternFill>
                  <bgColor rgb="FFFFC000"/>
                </patternFill>
              </fill>
            </x14:dxf>
          </x14:cfRule>
          <x14:cfRule type="containsText" priority="183" operator="containsText" id="{9972777A-EB83-49B5-B5FF-CF499D194A74}">
            <xm:f>NOT(ISERROR(SEARCH($M$70,M59)))</xm:f>
            <xm:f>$M$70</xm:f>
            <x14:dxf>
              <fill>
                <patternFill>
                  <bgColor rgb="FFFFFF00"/>
                </patternFill>
              </fill>
            </x14:dxf>
          </x14:cfRule>
          <x14:cfRule type="containsText" priority="184" operator="containsText" id="{87BCD486-BCE8-4C1F-BE89-B9CC035FCD97}">
            <xm:f>NOT(ISERROR(SEARCH($M$69,M59)))</xm:f>
            <xm:f>$M$69</xm:f>
            <x14:dxf>
              <fill>
                <patternFill>
                  <bgColor rgb="FF92D050"/>
                </patternFill>
              </fill>
            </x14:dxf>
          </x14:cfRule>
          <xm:sqref>M59:M60</xm:sqref>
        </x14:conditionalFormatting>
        <x14:conditionalFormatting xmlns:xm="http://schemas.microsoft.com/office/excel/2006/main">
          <x14:cfRule type="containsText" priority="177" operator="containsText" id="{9BFDA20C-D0BF-4BD0-B57D-4E52560EBB1D}">
            <xm:f>NOT(ISERROR(SEARCH($M$72,AB57)))</xm:f>
            <xm:f>$M$72</xm:f>
            <x14:dxf>
              <fill>
                <patternFill>
                  <bgColor rgb="FFFF0000"/>
                </patternFill>
              </fill>
            </x14:dxf>
          </x14:cfRule>
          <x14:cfRule type="containsText" priority="178" operator="containsText" id="{46C726FF-0A00-416F-A3B0-9D4EC24BC0EC}">
            <xm:f>NOT(ISERROR(SEARCH($M$71,AB57)))</xm:f>
            <xm:f>$M$71</xm:f>
            <x14:dxf>
              <fill>
                <patternFill>
                  <bgColor rgb="FFFFC000"/>
                </patternFill>
              </fill>
            </x14:dxf>
          </x14:cfRule>
          <x14:cfRule type="containsText" priority="179" operator="containsText" id="{EE9D6D59-63A6-408A-B80F-A08BCEB2D39D}">
            <xm:f>NOT(ISERROR(SEARCH($M$70,AB57)))</xm:f>
            <xm:f>$M$70</xm:f>
            <x14:dxf>
              <fill>
                <patternFill>
                  <bgColor rgb="FFFFFF00"/>
                </patternFill>
              </fill>
            </x14:dxf>
          </x14:cfRule>
          <x14:cfRule type="containsText" priority="180" operator="containsText" id="{4BADB05E-36C9-4B71-B72A-AB09A84A8BA5}">
            <xm:f>NOT(ISERROR(SEARCH($M$69,AB57)))</xm:f>
            <xm:f>$M$69</xm:f>
            <x14:dxf>
              <fill>
                <patternFill>
                  <bgColor rgb="FF92D050"/>
                </patternFill>
              </fill>
            </x14:dxf>
          </x14:cfRule>
          <xm:sqref>AB57</xm:sqref>
        </x14:conditionalFormatting>
        <x14:conditionalFormatting xmlns:xm="http://schemas.microsoft.com/office/excel/2006/main">
          <x14:cfRule type="containsText" priority="173" operator="containsText" id="{3CD7DBBC-6458-4FCC-8174-8EB2EF5B3F3E}">
            <xm:f>NOT(ISERROR(SEARCH($M$72,AB59)))</xm:f>
            <xm:f>$M$72</xm:f>
            <x14:dxf>
              <fill>
                <patternFill>
                  <bgColor rgb="FFFF0000"/>
                </patternFill>
              </fill>
            </x14:dxf>
          </x14:cfRule>
          <x14:cfRule type="containsText" priority="174" operator="containsText" id="{88B60012-2079-4BF9-BB9A-3A70AF351A62}">
            <xm:f>NOT(ISERROR(SEARCH($M$71,AB59)))</xm:f>
            <xm:f>$M$71</xm:f>
            <x14:dxf>
              <fill>
                <patternFill>
                  <bgColor rgb="FFFFC000"/>
                </patternFill>
              </fill>
            </x14:dxf>
          </x14:cfRule>
          <x14:cfRule type="containsText" priority="175" operator="containsText" id="{DB859F04-CDF6-41A3-8B34-60F34E0021EF}">
            <xm:f>NOT(ISERROR(SEARCH($M$70,AB59)))</xm:f>
            <xm:f>$M$70</xm:f>
            <x14:dxf>
              <fill>
                <patternFill>
                  <bgColor rgb="FFFFFF00"/>
                </patternFill>
              </fill>
            </x14:dxf>
          </x14:cfRule>
          <x14:cfRule type="containsText" priority="176" operator="containsText" id="{B7DF9537-515A-4E3D-AD0C-950B39A5B107}">
            <xm:f>NOT(ISERROR(SEARCH($M$69,AB59)))</xm:f>
            <xm:f>$M$69</xm:f>
            <x14:dxf>
              <fill>
                <patternFill>
                  <bgColor rgb="FF92D050"/>
                </patternFill>
              </fill>
            </x14:dxf>
          </x14:cfRule>
          <xm:sqref>AB59:AB61</xm:sqref>
        </x14:conditionalFormatting>
        <x14:conditionalFormatting xmlns:xm="http://schemas.microsoft.com/office/excel/2006/main">
          <x14:cfRule type="containsText" priority="168" operator="containsText" id="{C6E81315-3FF8-43EC-B51E-5C3E22A52695}">
            <xm:f>NOT(ISERROR(SEARCH($H$25,X62)))</xm:f>
            <xm:f>$H$25</xm:f>
            <x14:dxf>
              <fill>
                <patternFill>
                  <bgColor rgb="FFFF0000"/>
                </patternFill>
              </fill>
            </x14:dxf>
          </x14:cfRule>
          <x14:cfRule type="containsText" priority="169" operator="containsText" id="{9A24B200-57B5-4EF8-9C6A-7A6E382EDAAC}">
            <xm:f>NOT(ISERROR(SEARCH($H$24,X62)))</xm:f>
            <xm:f>$H$24</xm:f>
            <x14:dxf>
              <fill>
                <patternFill>
                  <bgColor rgb="FFFFC000"/>
                </patternFill>
              </fill>
            </x14:dxf>
          </x14:cfRule>
          <x14:cfRule type="containsText" priority="170" operator="containsText" id="{D67259D7-75FC-4DCA-92DD-2139B8B86EE9}">
            <xm:f>NOT(ISERROR(SEARCH($H$23,X62)))</xm:f>
            <xm:f>$H$23</xm:f>
            <x14:dxf>
              <fill>
                <patternFill>
                  <bgColor rgb="FFFFFF00"/>
                </patternFill>
              </fill>
            </x14:dxf>
          </x14:cfRule>
          <x14:cfRule type="containsText" priority="171" operator="containsText" id="{C4DD67B9-248B-44BB-919C-BF00CAC3F29A}">
            <xm:f>NOT(ISERROR(SEARCH($H$22,X62)))</xm:f>
            <xm:f>$H$22</xm:f>
            <x14:dxf>
              <fill>
                <patternFill>
                  <bgColor rgb="FF00B050"/>
                </patternFill>
              </fill>
            </x14:dxf>
          </x14:cfRule>
          <x14:cfRule type="containsText" priority="172" operator="containsText" id="{1B4D6C6D-3D25-4E42-BB23-78D36850D040}">
            <xm:f>NOT(ISERROR(SEARCH($H$21,X62)))</xm:f>
            <xm:f>$H$21</xm:f>
            <x14:dxf>
              <fill>
                <patternFill>
                  <bgColor rgb="FFADDB7B"/>
                </patternFill>
              </fill>
            </x14:dxf>
          </x14:cfRule>
          <xm:sqref>X62:X63</xm:sqref>
        </x14:conditionalFormatting>
        <x14:conditionalFormatting xmlns:xm="http://schemas.microsoft.com/office/excel/2006/main">
          <x14:cfRule type="containsText" priority="163" operator="containsText" id="{665A395A-32DB-475C-8413-C4D48875C452}">
            <xm:f>NOT(ISERROR(SEARCH($H$25,X61)))</xm:f>
            <xm:f>$H$25</xm:f>
            <x14:dxf>
              <fill>
                <patternFill>
                  <bgColor rgb="FFFF0000"/>
                </patternFill>
              </fill>
            </x14:dxf>
          </x14:cfRule>
          <x14:cfRule type="containsText" priority="164" operator="containsText" id="{3EB60C66-ECE9-412E-A17D-7A60F3B6CE31}">
            <xm:f>NOT(ISERROR(SEARCH($H$24,X61)))</xm:f>
            <xm:f>$H$24</xm:f>
            <x14:dxf>
              <fill>
                <patternFill>
                  <bgColor rgb="FFFFC000"/>
                </patternFill>
              </fill>
            </x14:dxf>
          </x14:cfRule>
          <x14:cfRule type="containsText" priority="165" operator="containsText" id="{AC7BE293-8375-474C-98EA-8A8786B50F61}">
            <xm:f>NOT(ISERROR(SEARCH($H$23,X61)))</xm:f>
            <xm:f>$H$23</xm:f>
            <x14:dxf>
              <fill>
                <patternFill>
                  <bgColor rgb="FFFFFF00"/>
                </patternFill>
              </fill>
            </x14:dxf>
          </x14:cfRule>
          <x14:cfRule type="containsText" priority="166" operator="containsText" id="{79828B36-47D8-44EA-9727-D807D947D251}">
            <xm:f>NOT(ISERROR(SEARCH($H$22,X61)))</xm:f>
            <xm:f>$H$22</xm:f>
            <x14:dxf>
              <fill>
                <patternFill>
                  <bgColor rgb="FF00B050"/>
                </patternFill>
              </fill>
            </x14:dxf>
          </x14:cfRule>
          <x14:cfRule type="containsText" priority="167" operator="containsText" id="{98E0520B-D8A8-48A7-9437-86E3A7A6A94B}">
            <xm:f>NOT(ISERROR(SEARCH($H$21,X61)))</xm:f>
            <xm:f>$H$21</xm:f>
            <x14:dxf>
              <fill>
                <patternFill>
                  <bgColor rgb="FFADDB7B"/>
                </patternFill>
              </fill>
            </x14:dxf>
          </x14:cfRule>
          <xm:sqref>X61</xm:sqref>
        </x14:conditionalFormatting>
        <x14:conditionalFormatting xmlns:xm="http://schemas.microsoft.com/office/excel/2006/main">
          <x14:cfRule type="containsText" priority="158" operator="containsText" id="{EDDFA7FA-CEBE-4B43-9BA8-449D755DA38D}">
            <xm:f>NOT(ISERROR(SEARCH($J$25,Z61)))</xm:f>
            <xm:f>$J$25</xm:f>
            <x14:dxf>
              <fill>
                <patternFill>
                  <bgColor rgb="FFFF0000"/>
                </patternFill>
              </fill>
            </x14:dxf>
          </x14:cfRule>
          <x14:cfRule type="containsText" priority="159" operator="containsText" id="{0E5DF7AA-BD7A-49D9-9EF0-6800F7E23CF7}">
            <xm:f>NOT(ISERROR(SEARCH($J$24,Z61)))</xm:f>
            <xm:f>$J$24</xm:f>
            <x14:dxf>
              <fill>
                <patternFill>
                  <bgColor rgb="FFFFC000"/>
                </patternFill>
              </fill>
            </x14:dxf>
          </x14:cfRule>
          <x14:cfRule type="containsText" priority="160" operator="containsText" id="{4CF9495D-5EE0-4F01-BC33-DBF6F7D46048}">
            <xm:f>NOT(ISERROR(SEARCH($J$23,Z61)))</xm:f>
            <xm:f>$J$23</xm:f>
            <x14:dxf>
              <fill>
                <patternFill>
                  <bgColor rgb="FFFFFF00"/>
                </patternFill>
              </fill>
            </x14:dxf>
          </x14:cfRule>
          <x14:cfRule type="containsText" priority="161" operator="containsText" id="{2F064DEE-B6FE-455E-A459-91F4B451EDC7}">
            <xm:f>NOT(ISERROR(SEARCH($J$22,Z61)))</xm:f>
            <xm:f>$J$22</xm:f>
            <x14:dxf>
              <fill>
                <patternFill>
                  <bgColor rgb="FF00B050"/>
                </patternFill>
              </fill>
            </x14:dxf>
          </x14:cfRule>
          <x14:cfRule type="containsText" priority="162" operator="containsText" id="{5A932431-0D09-4567-8482-F71D758B8F2E}">
            <xm:f>NOT(ISERROR(SEARCH($J$21,Z61)))</xm:f>
            <xm:f>$J$21</xm:f>
            <x14:dxf>
              <fill>
                <patternFill>
                  <bgColor rgb="FF92D050"/>
                </patternFill>
              </fill>
            </x14:dxf>
          </x14:cfRule>
          <xm:sqref>Z61</xm:sqref>
        </x14:conditionalFormatting>
        <x14:conditionalFormatting xmlns:xm="http://schemas.microsoft.com/office/excel/2006/main">
          <x14:cfRule type="containsText" priority="153" operator="containsText" id="{A15A2750-5E66-4A74-9CF8-C2291DBD80A2}">
            <xm:f>NOT(ISERROR(SEARCH($J$25,Z62)))</xm:f>
            <xm:f>$J$25</xm:f>
            <x14:dxf>
              <fill>
                <patternFill>
                  <bgColor rgb="FFFF0000"/>
                </patternFill>
              </fill>
            </x14:dxf>
          </x14:cfRule>
          <x14:cfRule type="containsText" priority="154" operator="containsText" id="{92FD061B-E97E-4313-A6E8-4F687A1DC2FB}">
            <xm:f>NOT(ISERROR(SEARCH($J$24,Z62)))</xm:f>
            <xm:f>$J$24</xm:f>
            <x14:dxf>
              <fill>
                <patternFill>
                  <bgColor rgb="FFFFC000"/>
                </patternFill>
              </fill>
            </x14:dxf>
          </x14:cfRule>
          <x14:cfRule type="containsText" priority="155" operator="containsText" id="{8447C649-1E1C-476B-AC0D-6D02308403A3}">
            <xm:f>NOT(ISERROR(SEARCH($J$23,Z62)))</xm:f>
            <xm:f>$J$23</xm:f>
            <x14:dxf>
              <fill>
                <patternFill>
                  <bgColor rgb="FFFFFF00"/>
                </patternFill>
              </fill>
            </x14:dxf>
          </x14:cfRule>
          <x14:cfRule type="containsText" priority="156" operator="containsText" id="{E489CC34-24D6-491A-B62F-410946CD49E3}">
            <xm:f>NOT(ISERROR(SEARCH($J$22,Z62)))</xm:f>
            <xm:f>$J$22</xm:f>
            <x14:dxf>
              <fill>
                <patternFill>
                  <bgColor rgb="FF00B050"/>
                </patternFill>
              </fill>
            </x14:dxf>
          </x14:cfRule>
          <x14:cfRule type="containsText" priority="157" operator="containsText" id="{B3518F9E-81D6-4D3F-9822-746B7BBBD916}">
            <xm:f>NOT(ISERROR(SEARCH($J$21,Z62)))</xm:f>
            <xm:f>$J$21</xm:f>
            <x14:dxf>
              <fill>
                <patternFill>
                  <bgColor rgb="FF92D050"/>
                </patternFill>
              </fill>
            </x14:dxf>
          </x14:cfRule>
          <xm:sqref>Z62</xm:sqref>
        </x14:conditionalFormatting>
        <x14:conditionalFormatting xmlns:xm="http://schemas.microsoft.com/office/excel/2006/main">
          <x14:cfRule type="containsText" priority="148" operator="containsText" id="{58070EB1-4FBC-418E-B76C-83C4602FCF05}">
            <xm:f>NOT(ISERROR(SEARCH($J$25,Z63)))</xm:f>
            <xm:f>$J$25</xm:f>
            <x14:dxf>
              <fill>
                <patternFill>
                  <bgColor rgb="FFFF0000"/>
                </patternFill>
              </fill>
            </x14:dxf>
          </x14:cfRule>
          <x14:cfRule type="containsText" priority="149" operator="containsText" id="{0267109F-ECEA-4E65-BC2B-C39FD8CE3553}">
            <xm:f>NOT(ISERROR(SEARCH($J$24,Z63)))</xm:f>
            <xm:f>$J$24</xm:f>
            <x14:dxf>
              <fill>
                <patternFill>
                  <bgColor rgb="FFFFC000"/>
                </patternFill>
              </fill>
            </x14:dxf>
          </x14:cfRule>
          <x14:cfRule type="containsText" priority="150" operator="containsText" id="{3D1256BC-FE4D-4B64-8CDB-05495B4B2666}">
            <xm:f>NOT(ISERROR(SEARCH($J$23,Z63)))</xm:f>
            <xm:f>$J$23</xm:f>
            <x14:dxf>
              <fill>
                <patternFill>
                  <bgColor rgb="FFFFFF00"/>
                </patternFill>
              </fill>
            </x14:dxf>
          </x14:cfRule>
          <x14:cfRule type="containsText" priority="151" operator="containsText" id="{608A02F1-3152-4731-AF75-B4802CEB0807}">
            <xm:f>NOT(ISERROR(SEARCH($J$22,Z63)))</xm:f>
            <xm:f>$J$22</xm:f>
            <x14:dxf>
              <fill>
                <patternFill>
                  <bgColor rgb="FF00B050"/>
                </patternFill>
              </fill>
            </x14:dxf>
          </x14:cfRule>
          <x14:cfRule type="containsText" priority="152" operator="containsText" id="{90BB7FAA-DE58-44BD-A2D4-CA10B378E5B9}">
            <xm:f>NOT(ISERROR(SEARCH($J$21,Z63)))</xm:f>
            <xm:f>$J$21</xm:f>
            <x14:dxf>
              <fill>
                <patternFill>
                  <bgColor rgb="FF92D050"/>
                </patternFill>
              </fill>
            </x14:dxf>
          </x14:cfRule>
          <xm:sqref>Z63</xm:sqref>
        </x14:conditionalFormatting>
        <x14:conditionalFormatting xmlns:xm="http://schemas.microsoft.com/office/excel/2006/main">
          <x14:cfRule type="containsText" priority="140" operator="containsText" id="{EB176F06-D5C8-41B3-AC3D-36E56C0B40B1}">
            <xm:f>NOT(ISERROR(SEARCH($I$69,I61)))</xm:f>
            <xm:f>$I$69</xm:f>
            <x14:dxf>
              <fill>
                <patternFill>
                  <fgColor rgb="FF92D050"/>
                  <bgColor rgb="FF92D050"/>
                </patternFill>
              </fill>
            </x14:dxf>
          </x14:cfRule>
          <x14:cfRule type="containsText" priority="141" operator="containsText" id="{4AE62B71-9F47-4A10-884C-6F603A4BF241}">
            <xm:f>NOT(ISERROR(SEARCH($I$70,I61)))</xm:f>
            <xm:f>$I$70</xm:f>
            <x14:dxf>
              <fill>
                <patternFill>
                  <bgColor rgb="FF00B050"/>
                </patternFill>
              </fill>
            </x14:dxf>
          </x14:cfRule>
          <x14:cfRule type="containsText" priority="142" operator="containsText" id="{C83C2D89-60B2-4E42-8B50-B15695D26265}">
            <xm:f>NOT(ISERROR(SEARCH($I$73,I61)))</xm:f>
            <xm:f>$I$73</xm:f>
            <x14:dxf>
              <fill>
                <patternFill>
                  <bgColor rgb="FFFF0000"/>
                </patternFill>
              </fill>
            </x14:dxf>
          </x14:cfRule>
          <x14:cfRule type="containsText" priority="143" operator="containsText" id="{648898FB-16A6-4E23-95D4-67762252F80B}">
            <xm:f>NOT(ISERROR(SEARCH($I$72,I61)))</xm:f>
            <xm:f>$I$72</xm:f>
            <x14:dxf>
              <fill>
                <patternFill>
                  <fgColor rgb="FFFFC000"/>
                  <bgColor rgb="FFFFC000"/>
                </patternFill>
              </fill>
            </x14:dxf>
          </x14:cfRule>
          <x14:cfRule type="containsText" priority="144" operator="containsText" id="{D3D78472-281A-4E3C-B686-9F9E482335E2}">
            <xm:f>NOT(ISERROR(SEARCH($I$71,I61)))</xm:f>
            <xm:f>$I$71</xm:f>
            <x14:dxf>
              <fill>
                <patternFill>
                  <fgColor rgb="FFFFFF00"/>
                  <bgColor rgb="FFFFFF00"/>
                </patternFill>
              </fill>
            </x14:dxf>
          </x14:cfRule>
          <x14:cfRule type="containsText" priority="145" operator="containsText" id="{32080271-EF28-4881-9D20-E0A2AA837501}">
            <xm:f>NOT(ISERROR(SEARCH($I$70,I61)))</xm:f>
            <xm:f>$I$70</xm:f>
            <x14:dxf>
              <fill>
                <patternFill>
                  <bgColor theme="0" tint="-0.14996795556505021"/>
                </patternFill>
              </fill>
            </x14:dxf>
          </x14:cfRule>
          <x14:cfRule type="cellIs" priority="146" operator="equal" id="{E84BF6B8-F25C-4896-AD32-03191414DEB7}">
            <xm:f>'\Users\marisol.viveros\Downloads\[MAPA_RIESGOS_UAEOS_2022_V3 -2.xlsx]Tabla probabiidad'!#REF!</xm:f>
            <x14:dxf>
              <fill>
                <patternFill>
                  <fgColor theme="6"/>
                </patternFill>
              </fill>
            </x14:dxf>
          </x14:cfRule>
          <x14:cfRule type="cellIs" priority="147" operator="equal" id="{A2FC62D0-591E-4E91-A843-B748E2A8AA1A}">
            <xm:f>'\Users\marisol.viveros\Downloads\[MAPA_RIESGOS_UAEOS_2022_V3 -2.xlsx]Tabla probabiidad'!#REF!</xm:f>
            <x14:dxf>
              <fill>
                <patternFill>
                  <fgColor rgb="FF92D050"/>
                  <bgColor theme="6" tint="0.59996337778862885"/>
                </patternFill>
              </fill>
            </x14:dxf>
          </x14:cfRule>
          <xm:sqref>I61:I63</xm:sqref>
        </x14:conditionalFormatting>
        <x14:conditionalFormatting xmlns:xm="http://schemas.microsoft.com/office/excel/2006/main">
          <x14:cfRule type="containsText" priority="135" operator="containsText" id="{5034162F-628B-48C8-9B8A-92B6B16CDEDD}">
            <xm:f>NOT(ISERROR(SEARCH($K$73,K61)))</xm:f>
            <xm:f>$K$73</xm:f>
            <x14:dxf>
              <fill>
                <patternFill>
                  <bgColor rgb="FFFF0000"/>
                </patternFill>
              </fill>
            </x14:dxf>
          </x14:cfRule>
          <x14:cfRule type="containsText" priority="136" operator="containsText" id="{D5EAA14A-CFA1-4FF1-9F81-479C1D3010B4}">
            <xm:f>NOT(ISERROR(SEARCH($K$72,K61)))</xm:f>
            <xm:f>$K$72</xm:f>
            <x14:dxf>
              <fill>
                <patternFill>
                  <bgColor rgb="FFFFC000"/>
                </patternFill>
              </fill>
            </x14:dxf>
          </x14:cfRule>
          <x14:cfRule type="containsText" priority="137" operator="containsText" id="{A232520B-2BC2-4DBB-97A2-E9C24F8CE1FC}">
            <xm:f>NOT(ISERROR(SEARCH($K$71,K61)))</xm:f>
            <xm:f>$K$71</xm:f>
            <x14:dxf>
              <fill>
                <patternFill>
                  <bgColor rgb="FFFFFF00"/>
                </patternFill>
              </fill>
            </x14:dxf>
          </x14:cfRule>
          <x14:cfRule type="containsText" priority="138" operator="containsText" id="{2AB68C4B-113E-4175-B233-2C1F6585CC52}">
            <xm:f>NOT(ISERROR(SEARCH($K$70,K61)))</xm:f>
            <xm:f>$K$70</xm:f>
            <x14:dxf>
              <fill>
                <patternFill>
                  <bgColor rgb="FF00B050"/>
                </patternFill>
              </fill>
            </x14:dxf>
          </x14:cfRule>
          <x14:cfRule type="containsText" priority="139" operator="containsText" id="{327CA6FF-2A55-46C1-A871-02E80CA1CD1E}">
            <xm:f>NOT(ISERROR(SEARCH($K$69,K61)))</xm:f>
            <xm:f>$K$69</xm:f>
            <x14:dxf>
              <fill>
                <patternFill>
                  <bgColor rgb="FF92D050"/>
                </patternFill>
              </fill>
            </x14:dxf>
          </x14:cfRule>
          <xm:sqref>K61</xm:sqref>
        </x14:conditionalFormatting>
        <x14:conditionalFormatting xmlns:xm="http://schemas.microsoft.com/office/excel/2006/main">
          <x14:cfRule type="containsText" priority="130" operator="containsText" id="{646EC2CA-23CA-4CBB-A77F-24C038B0DDF2}">
            <xm:f>NOT(ISERROR(SEARCH($K$73,K62)))</xm:f>
            <xm:f>$K$73</xm:f>
            <x14:dxf>
              <fill>
                <patternFill>
                  <bgColor rgb="FFFF0000"/>
                </patternFill>
              </fill>
            </x14:dxf>
          </x14:cfRule>
          <x14:cfRule type="containsText" priority="131" operator="containsText" id="{48D7CA45-A5EC-4399-828A-F8437BCB021C}">
            <xm:f>NOT(ISERROR(SEARCH($K$72,K62)))</xm:f>
            <xm:f>$K$72</xm:f>
            <x14:dxf>
              <fill>
                <patternFill>
                  <bgColor rgb="FFFFC000"/>
                </patternFill>
              </fill>
            </x14:dxf>
          </x14:cfRule>
          <x14:cfRule type="containsText" priority="132" operator="containsText" id="{7AD3A06A-AD8C-40E0-B2D0-B1380E0B57F7}">
            <xm:f>NOT(ISERROR(SEARCH($K$71,K62)))</xm:f>
            <xm:f>$K$71</xm:f>
            <x14:dxf>
              <fill>
                <patternFill>
                  <bgColor rgb="FFFFFF00"/>
                </patternFill>
              </fill>
            </x14:dxf>
          </x14:cfRule>
          <x14:cfRule type="containsText" priority="133" operator="containsText" id="{B28F7453-2812-4B7E-A009-E778A625B484}">
            <xm:f>NOT(ISERROR(SEARCH($K$70,K62)))</xm:f>
            <xm:f>$K$70</xm:f>
            <x14:dxf>
              <fill>
                <patternFill>
                  <bgColor rgb="FF00B050"/>
                </patternFill>
              </fill>
            </x14:dxf>
          </x14:cfRule>
          <x14:cfRule type="containsText" priority="134" operator="containsText" id="{4009D779-6E72-41AD-94A7-B6CC5F571C14}">
            <xm:f>NOT(ISERROR(SEARCH($K$69,K62)))</xm:f>
            <xm:f>$K$69</xm:f>
            <x14:dxf>
              <fill>
                <patternFill>
                  <bgColor rgb="FF92D050"/>
                </patternFill>
              </fill>
            </x14:dxf>
          </x14:cfRule>
          <xm:sqref>K62</xm:sqref>
        </x14:conditionalFormatting>
        <x14:conditionalFormatting xmlns:xm="http://schemas.microsoft.com/office/excel/2006/main">
          <x14:cfRule type="containsText" priority="125" operator="containsText" id="{AC191357-4743-4FFA-A821-9E9F17361178}">
            <xm:f>NOT(ISERROR(SEARCH($K$73,K63)))</xm:f>
            <xm:f>$K$73</xm:f>
            <x14:dxf>
              <fill>
                <patternFill>
                  <bgColor rgb="FFFF0000"/>
                </patternFill>
              </fill>
            </x14:dxf>
          </x14:cfRule>
          <x14:cfRule type="containsText" priority="126" operator="containsText" id="{C3FC131B-6189-46EF-B2E3-5E924EC7E07E}">
            <xm:f>NOT(ISERROR(SEARCH($K$72,K63)))</xm:f>
            <xm:f>$K$72</xm:f>
            <x14:dxf>
              <fill>
                <patternFill>
                  <bgColor rgb="FFFFC000"/>
                </patternFill>
              </fill>
            </x14:dxf>
          </x14:cfRule>
          <x14:cfRule type="containsText" priority="127" operator="containsText" id="{5652625F-53CC-4BCC-83EA-B14377797B28}">
            <xm:f>NOT(ISERROR(SEARCH($K$71,K63)))</xm:f>
            <xm:f>$K$71</xm:f>
            <x14:dxf>
              <fill>
                <patternFill>
                  <bgColor rgb="FFFFFF00"/>
                </patternFill>
              </fill>
            </x14:dxf>
          </x14:cfRule>
          <x14:cfRule type="containsText" priority="128" operator="containsText" id="{FF21BB5E-CA6A-426C-9778-33FDEC739B9B}">
            <xm:f>NOT(ISERROR(SEARCH($K$70,K63)))</xm:f>
            <xm:f>$K$70</xm:f>
            <x14:dxf>
              <fill>
                <patternFill>
                  <bgColor rgb="FF00B050"/>
                </patternFill>
              </fill>
            </x14:dxf>
          </x14:cfRule>
          <x14:cfRule type="containsText" priority="129" operator="containsText" id="{8FF11C4A-2121-44A7-BE07-78335CD70FEE}">
            <xm:f>NOT(ISERROR(SEARCH($K$69,K63)))</xm:f>
            <xm:f>$K$69</xm:f>
            <x14:dxf>
              <fill>
                <patternFill>
                  <bgColor rgb="FF92D050"/>
                </patternFill>
              </fill>
            </x14:dxf>
          </x14:cfRule>
          <xm:sqref>K63</xm:sqref>
        </x14:conditionalFormatting>
        <x14:conditionalFormatting xmlns:xm="http://schemas.microsoft.com/office/excel/2006/main">
          <x14:cfRule type="containsText" priority="121" operator="containsText" id="{E713944D-3A34-4D77-A8EF-59A96817E0D1}">
            <xm:f>NOT(ISERROR(SEARCH($M$72,M61)))</xm:f>
            <xm:f>$M$72</xm:f>
            <x14:dxf>
              <fill>
                <patternFill>
                  <bgColor rgb="FFFF0000"/>
                </patternFill>
              </fill>
            </x14:dxf>
          </x14:cfRule>
          <x14:cfRule type="containsText" priority="122" operator="containsText" id="{F9A8B021-228D-4706-ADBA-45E2FF3752F2}">
            <xm:f>NOT(ISERROR(SEARCH($M$71,M61)))</xm:f>
            <xm:f>$M$71</xm:f>
            <x14:dxf>
              <fill>
                <patternFill>
                  <bgColor rgb="FFFFC000"/>
                </patternFill>
              </fill>
            </x14:dxf>
          </x14:cfRule>
          <x14:cfRule type="containsText" priority="123" operator="containsText" id="{9CE6863F-A98B-498D-B6D7-FC6EF9E852E6}">
            <xm:f>NOT(ISERROR(SEARCH($M$70,M61)))</xm:f>
            <xm:f>$M$70</xm:f>
            <x14:dxf>
              <fill>
                <patternFill>
                  <bgColor rgb="FFFFFF00"/>
                </patternFill>
              </fill>
            </x14:dxf>
          </x14:cfRule>
          <x14:cfRule type="containsText" priority="124" operator="containsText" id="{F3137B42-3915-4CEA-81C2-9B0F38542665}">
            <xm:f>NOT(ISERROR(SEARCH($M$69,M61)))</xm:f>
            <xm:f>$M$69</xm:f>
            <x14:dxf>
              <fill>
                <patternFill>
                  <bgColor rgb="FF92D050"/>
                </patternFill>
              </fill>
            </x14:dxf>
          </x14:cfRule>
          <xm:sqref>M61</xm:sqref>
        </x14:conditionalFormatting>
        <x14:conditionalFormatting xmlns:xm="http://schemas.microsoft.com/office/excel/2006/main">
          <x14:cfRule type="containsText" priority="117" operator="containsText" id="{8F8A6AB5-535F-4F5D-B047-633E2660C725}">
            <xm:f>NOT(ISERROR(SEARCH($M$72,M62)))</xm:f>
            <xm:f>$M$72</xm:f>
            <x14:dxf>
              <fill>
                <patternFill>
                  <bgColor rgb="FFFF0000"/>
                </patternFill>
              </fill>
            </x14:dxf>
          </x14:cfRule>
          <x14:cfRule type="containsText" priority="118" operator="containsText" id="{2EF55294-258B-43BD-B2F3-073C564584A3}">
            <xm:f>NOT(ISERROR(SEARCH($M$71,M62)))</xm:f>
            <xm:f>$M$71</xm:f>
            <x14:dxf>
              <fill>
                <patternFill>
                  <bgColor rgb="FFFFC000"/>
                </patternFill>
              </fill>
            </x14:dxf>
          </x14:cfRule>
          <x14:cfRule type="containsText" priority="119" operator="containsText" id="{AD5A2FBF-5B49-4011-AEEB-E252E5663B49}">
            <xm:f>NOT(ISERROR(SEARCH($M$70,M62)))</xm:f>
            <xm:f>$M$70</xm:f>
            <x14:dxf>
              <fill>
                <patternFill>
                  <bgColor rgb="FFFFFF00"/>
                </patternFill>
              </fill>
            </x14:dxf>
          </x14:cfRule>
          <x14:cfRule type="containsText" priority="120" operator="containsText" id="{491FFFA0-7A51-4A80-B62B-579D818C2C1D}">
            <xm:f>NOT(ISERROR(SEARCH($M$69,M62)))</xm:f>
            <xm:f>$M$69</xm:f>
            <x14:dxf>
              <fill>
                <patternFill>
                  <bgColor rgb="FF92D050"/>
                </patternFill>
              </fill>
            </x14:dxf>
          </x14:cfRule>
          <xm:sqref>M62:M63</xm:sqref>
        </x14:conditionalFormatting>
        <x14:conditionalFormatting xmlns:xm="http://schemas.microsoft.com/office/excel/2006/main">
          <x14:cfRule type="containsText" priority="109" operator="containsText" id="{57FA7D88-BC88-4107-9DA9-474527B3BFCE}">
            <xm:f>NOT(ISERROR(SEARCH($I$69,I40)))</xm:f>
            <xm:f>$I$69</xm:f>
            <x14:dxf>
              <fill>
                <patternFill>
                  <fgColor rgb="FF92D050"/>
                  <bgColor rgb="FF92D050"/>
                </patternFill>
              </fill>
            </x14:dxf>
          </x14:cfRule>
          <x14:cfRule type="containsText" priority="110" operator="containsText" id="{73EB4BF8-37F3-44D6-8BE5-634FF5D4AD5B}">
            <xm:f>NOT(ISERROR(SEARCH($I$70,I40)))</xm:f>
            <xm:f>$I$70</xm:f>
            <x14:dxf>
              <fill>
                <patternFill>
                  <bgColor rgb="FF00B050"/>
                </patternFill>
              </fill>
            </x14:dxf>
          </x14:cfRule>
          <x14:cfRule type="containsText" priority="111" operator="containsText" id="{4A497983-2ED9-48B9-A378-49CC87D7EDB6}">
            <xm:f>NOT(ISERROR(SEARCH($I$73,I40)))</xm:f>
            <xm:f>$I$73</xm:f>
            <x14:dxf>
              <fill>
                <patternFill>
                  <bgColor rgb="FFFF0000"/>
                </patternFill>
              </fill>
            </x14:dxf>
          </x14:cfRule>
          <x14:cfRule type="containsText" priority="112" operator="containsText" id="{F2BCA769-1D2A-45CE-933C-6AAECCB5EC41}">
            <xm:f>NOT(ISERROR(SEARCH($I$72,I40)))</xm:f>
            <xm:f>$I$72</xm:f>
            <x14:dxf>
              <fill>
                <patternFill>
                  <fgColor rgb="FFFFC000"/>
                  <bgColor rgb="FFFFC000"/>
                </patternFill>
              </fill>
            </x14:dxf>
          </x14:cfRule>
          <x14:cfRule type="containsText" priority="113" operator="containsText" id="{0D2C84DD-D486-4CC8-BDCC-DE51CF4FDE3D}">
            <xm:f>NOT(ISERROR(SEARCH($I$71,I40)))</xm:f>
            <xm:f>$I$71</xm:f>
            <x14:dxf>
              <fill>
                <patternFill>
                  <fgColor rgb="FFFFFF00"/>
                  <bgColor rgb="FFFFFF00"/>
                </patternFill>
              </fill>
            </x14:dxf>
          </x14:cfRule>
          <x14:cfRule type="containsText" priority="114" operator="containsText" id="{07CC30F9-F52B-4542-86C4-697A2C77F57B}">
            <xm:f>NOT(ISERROR(SEARCH($I$70,I40)))</xm:f>
            <xm:f>$I$70</xm:f>
            <x14:dxf>
              <fill>
                <patternFill>
                  <bgColor theme="0" tint="-0.14996795556505021"/>
                </patternFill>
              </fill>
            </x14:dxf>
          </x14:cfRule>
          <x14:cfRule type="cellIs" priority="115" operator="equal" id="{4DE023C4-6F73-40B7-A336-F1AFEB4B18F8}">
            <xm:f>'\Users\marisol.viveros\Downloads\[MAPA_RIESGOS_UAEOS_2022_V3 -2.xlsx]Tabla probabiidad'!#REF!</xm:f>
            <x14:dxf>
              <fill>
                <patternFill>
                  <fgColor theme="6"/>
                </patternFill>
              </fill>
            </x14:dxf>
          </x14:cfRule>
          <x14:cfRule type="cellIs" priority="116" operator="equal" id="{9D25C770-30CD-4176-ACC4-0540C7590068}">
            <xm:f>'\Users\marisol.viveros\Downloads\[MAPA_RIESGOS_UAEOS_2022_V3 -2.xlsx]Tabla probabiidad'!#REF!</xm:f>
            <x14:dxf>
              <fill>
                <patternFill>
                  <fgColor rgb="FF92D050"/>
                  <bgColor theme="6" tint="0.59996337778862885"/>
                </patternFill>
              </fill>
            </x14:dxf>
          </x14:cfRule>
          <xm:sqref>I40</xm:sqref>
        </x14:conditionalFormatting>
        <x14:conditionalFormatting xmlns:xm="http://schemas.microsoft.com/office/excel/2006/main">
          <x14:cfRule type="containsText" priority="101" operator="containsText" id="{BFEDF8C2-63A4-442D-A3D1-82693EC8A691}">
            <xm:f>NOT(ISERROR(SEARCH($I$69,I41)))</xm:f>
            <xm:f>$I$69</xm:f>
            <x14:dxf>
              <fill>
                <patternFill>
                  <fgColor rgb="FF92D050"/>
                  <bgColor rgb="FF92D050"/>
                </patternFill>
              </fill>
            </x14:dxf>
          </x14:cfRule>
          <x14:cfRule type="containsText" priority="102" operator="containsText" id="{60CAC129-AB78-4469-81A0-49393AF1E2A8}">
            <xm:f>NOT(ISERROR(SEARCH($I$70,I41)))</xm:f>
            <xm:f>$I$70</xm:f>
            <x14:dxf>
              <fill>
                <patternFill>
                  <bgColor rgb="FF00B050"/>
                </patternFill>
              </fill>
            </x14:dxf>
          </x14:cfRule>
          <x14:cfRule type="containsText" priority="103" operator="containsText" id="{8FEB4F89-67DE-4D07-AEED-9AE6BF0FD4FB}">
            <xm:f>NOT(ISERROR(SEARCH($I$73,I41)))</xm:f>
            <xm:f>$I$73</xm:f>
            <x14:dxf>
              <fill>
                <patternFill>
                  <bgColor rgb="FFFF0000"/>
                </patternFill>
              </fill>
            </x14:dxf>
          </x14:cfRule>
          <x14:cfRule type="containsText" priority="104" operator="containsText" id="{A04BC438-38E7-4BC1-B62A-C980DDD4235F}">
            <xm:f>NOT(ISERROR(SEARCH($I$72,I41)))</xm:f>
            <xm:f>$I$72</xm:f>
            <x14:dxf>
              <fill>
                <patternFill>
                  <fgColor rgb="FFFFC000"/>
                  <bgColor rgb="FFFFC000"/>
                </patternFill>
              </fill>
            </x14:dxf>
          </x14:cfRule>
          <x14:cfRule type="containsText" priority="105" operator="containsText" id="{A6549744-8243-4E81-A84B-0888CB1FF426}">
            <xm:f>NOT(ISERROR(SEARCH($I$71,I41)))</xm:f>
            <xm:f>$I$71</xm:f>
            <x14:dxf>
              <fill>
                <patternFill>
                  <fgColor rgb="FFFFFF00"/>
                  <bgColor rgb="FFFFFF00"/>
                </patternFill>
              </fill>
            </x14:dxf>
          </x14:cfRule>
          <x14:cfRule type="containsText" priority="106" operator="containsText" id="{AAECF16C-D44B-44FF-9556-5277A61B49F2}">
            <xm:f>NOT(ISERROR(SEARCH($I$70,I41)))</xm:f>
            <xm:f>$I$70</xm:f>
            <x14:dxf>
              <fill>
                <patternFill>
                  <bgColor theme="0" tint="-0.14996795556505021"/>
                </patternFill>
              </fill>
            </x14:dxf>
          </x14:cfRule>
          <x14:cfRule type="cellIs" priority="107" operator="equal" id="{CC2AE996-E2E4-4FBC-9030-D2EA456D653E}">
            <xm:f>'\Users\marisol.viveros\Downloads\[MAPA_RIESGOS_UAEOS_2022_V3 -2.xlsx]Tabla probabiidad'!#REF!</xm:f>
            <x14:dxf>
              <fill>
                <patternFill>
                  <fgColor theme="6"/>
                </patternFill>
              </fill>
            </x14:dxf>
          </x14:cfRule>
          <x14:cfRule type="cellIs" priority="108" operator="equal" id="{91794637-953F-4FBF-B580-4EB135FF4477}">
            <xm:f>'\Users\marisol.viveros\Downloads\[MAPA_RIESGOS_UAEOS_2022_V3 -2.xlsx]Tabla probabiidad'!#REF!</xm:f>
            <x14:dxf>
              <fill>
                <patternFill>
                  <fgColor rgb="FF92D050"/>
                  <bgColor theme="6" tint="0.59996337778862885"/>
                </patternFill>
              </fill>
            </x14:dxf>
          </x14:cfRule>
          <xm:sqref>I41</xm:sqref>
        </x14:conditionalFormatting>
        <x14:conditionalFormatting xmlns:xm="http://schemas.microsoft.com/office/excel/2006/main">
          <x14:cfRule type="containsText" priority="93" operator="containsText" id="{671070E7-BAE2-4822-84CB-E5509E7AEA47}">
            <xm:f>NOT(ISERROR(SEARCH($I$69,I42)))</xm:f>
            <xm:f>$I$69</xm:f>
            <x14:dxf>
              <fill>
                <patternFill>
                  <fgColor rgb="FF92D050"/>
                  <bgColor rgb="FF92D050"/>
                </patternFill>
              </fill>
            </x14:dxf>
          </x14:cfRule>
          <x14:cfRule type="containsText" priority="94" operator="containsText" id="{F68C3353-FF55-4021-8AE1-DFEE3EB48D8C}">
            <xm:f>NOT(ISERROR(SEARCH($I$70,I42)))</xm:f>
            <xm:f>$I$70</xm:f>
            <x14:dxf>
              <fill>
                <patternFill>
                  <bgColor rgb="FF00B050"/>
                </patternFill>
              </fill>
            </x14:dxf>
          </x14:cfRule>
          <x14:cfRule type="containsText" priority="95" operator="containsText" id="{2F2D7A51-3312-4A8C-A32D-A28A5154F428}">
            <xm:f>NOT(ISERROR(SEARCH($I$73,I42)))</xm:f>
            <xm:f>$I$73</xm:f>
            <x14:dxf>
              <fill>
                <patternFill>
                  <bgColor rgb="FFFF0000"/>
                </patternFill>
              </fill>
            </x14:dxf>
          </x14:cfRule>
          <x14:cfRule type="containsText" priority="96" operator="containsText" id="{B6225D58-98DE-477B-AE4B-873E5BB9B4B3}">
            <xm:f>NOT(ISERROR(SEARCH($I$72,I42)))</xm:f>
            <xm:f>$I$72</xm:f>
            <x14:dxf>
              <fill>
                <patternFill>
                  <fgColor rgb="FFFFC000"/>
                  <bgColor rgb="FFFFC000"/>
                </patternFill>
              </fill>
            </x14:dxf>
          </x14:cfRule>
          <x14:cfRule type="containsText" priority="97" operator="containsText" id="{4512F61C-FF6A-4C0D-A6A1-BD96738A5E02}">
            <xm:f>NOT(ISERROR(SEARCH($I$71,I42)))</xm:f>
            <xm:f>$I$71</xm:f>
            <x14:dxf>
              <fill>
                <patternFill>
                  <fgColor rgb="FFFFFF00"/>
                  <bgColor rgb="FFFFFF00"/>
                </patternFill>
              </fill>
            </x14:dxf>
          </x14:cfRule>
          <x14:cfRule type="containsText" priority="98" operator="containsText" id="{4549EF70-FE04-483C-9CB2-473218D78060}">
            <xm:f>NOT(ISERROR(SEARCH($I$70,I42)))</xm:f>
            <xm:f>$I$70</xm:f>
            <x14:dxf>
              <fill>
                <patternFill>
                  <bgColor theme="0" tint="-0.14996795556505021"/>
                </patternFill>
              </fill>
            </x14:dxf>
          </x14:cfRule>
          <x14:cfRule type="cellIs" priority="99" operator="equal" id="{E53A9FA8-9749-4588-8643-56F0E78B34D0}">
            <xm:f>'\Users\marisol.viveros\Downloads\[MAPA_RIESGOS_UAEOS_2022_V3 -2.xlsx]Tabla probabiidad'!#REF!</xm:f>
            <x14:dxf>
              <fill>
                <patternFill>
                  <fgColor theme="6"/>
                </patternFill>
              </fill>
            </x14:dxf>
          </x14:cfRule>
          <x14:cfRule type="cellIs" priority="100" operator="equal" id="{9E152A4A-77F7-4A7E-A331-9D79D54CBB95}">
            <xm:f>'\Users\marisol.viveros\Downloads\[MAPA_RIESGOS_UAEOS_2022_V3 -2.xlsx]Tabla probabiidad'!#REF!</xm:f>
            <x14:dxf>
              <fill>
                <patternFill>
                  <fgColor rgb="FF92D050"/>
                  <bgColor theme="6" tint="0.59996337778862885"/>
                </patternFill>
              </fill>
            </x14:dxf>
          </x14:cfRule>
          <xm:sqref>I42:I43</xm:sqref>
        </x14:conditionalFormatting>
        <x14:conditionalFormatting xmlns:xm="http://schemas.microsoft.com/office/excel/2006/main">
          <x14:cfRule type="containsText" priority="88" operator="containsText" id="{E2C32F40-E2BB-43FE-87F9-8E1BB8464A60}">
            <xm:f>NOT(ISERROR(SEARCH($K$73,K40)))</xm:f>
            <xm:f>$K$73</xm:f>
            <x14:dxf>
              <fill>
                <patternFill>
                  <bgColor rgb="FFFF0000"/>
                </patternFill>
              </fill>
            </x14:dxf>
          </x14:cfRule>
          <x14:cfRule type="containsText" priority="89" operator="containsText" id="{77E31A0E-BC1A-47C6-A2D6-DFE423D46C73}">
            <xm:f>NOT(ISERROR(SEARCH($K$72,K40)))</xm:f>
            <xm:f>$K$72</xm:f>
            <x14:dxf>
              <fill>
                <patternFill>
                  <bgColor rgb="FFFFC000"/>
                </patternFill>
              </fill>
            </x14:dxf>
          </x14:cfRule>
          <x14:cfRule type="containsText" priority="90" operator="containsText" id="{B37A7277-0D7F-4DD7-9494-E7DAD21CA806}">
            <xm:f>NOT(ISERROR(SEARCH($K$71,K40)))</xm:f>
            <xm:f>$K$71</xm:f>
            <x14:dxf>
              <fill>
                <patternFill>
                  <bgColor rgb="FFFFFF00"/>
                </patternFill>
              </fill>
            </x14:dxf>
          </x14:cfRule>
          <x14:cfRule type="containsText" priority="91" operator="containsText" id="{EA579690-E229-4B28-BABA-4A20B10F5C45}">
            <xm:f>NOT(ISERROR(SEARCH($K$70,K40)))</xm:f>
            <xm:f>$K$70</xm:f>
            <x14:dxf>
              <fill>
                <patternFill>
                  <bgColor rgb="FF00B050"/>
                </patternFill>
              </fill>
            </x14:dxf>
          </x14:cfRule>
          <x14:cfRule type="containsText" priority="92" operator="containsText" id="{57D36525-B09A-44D5-941E-CB3C4A66BC96}">
            <xm:f>NOT(ISERROR(SEARCH($K$69,K40)))</xm:f>
            <xm:f>$K$69</xm:f>
            <x14:dxf>
              <fill>
                <patternFill>
                  <bgColor rgb="FF92D050"/>
                </patternFill>
              </fill>
            </x14:dxf>
          </x14:cfRule>
          <xm:sqref>K40:K41</xm:sqref>
        </x14:conditionalFormatting>
        <x14:conditionalFormatting xmlns:xm="http://schemas.microsoft.com/office/excel/2006/main">
          <x14:cfRule type="containsText" priority="83" operator="containsText" id="{23C550B5-C889-4120-B4B1-A6934D350A81}">
            <xm:f>NOT(ISERROR(SEARCH($K$73,K42)))</xm:f>
            <xm:f>$K$73</xm:f>
            <x14:dxf>
              <fill>
                <patternFill>
                  <bgColor rgb="FFFF0000"/>
                </patternFill>
              </fill>
            </x14:dxf>
          </x14:cfRule>
          <x14:cfRule type="containsText" priority="84" operator="containsText" id="{BF423BFB-939D-4734-A5C5-8C501D536067}">
            <xm:f>NOT(ISERROR(SEARCH($K$72,K42)))</xm:f>
            <xm:f>$K$72</xm:f>
            <x14:dxf>
              <fill>
                <patternFill>
                  <bgColor rgb="FFFFC000"/>
                </patternFill>
              </fill>
            </x14:dxf>
          </x14:cfRule>
          <x14:cfRule type="containsText" priority="85" operator="containsText" id="{13DBE2BB-530F-4A4C-9412-14E016D2DAEC}">
            <xm:f>NOT(ISERROR(SEARCH($K$71,K42)))</xm:f>
            <xm:f>$K$71</xm:f>
            <x14:dxf>
              <fill>
                <patternFill>
                  <bgColor rgb="FFFFFF00"/>
                </patternFill>
              </fill>
            </x14:dxf>
          </x14:cfRule>
          <x14:cfRule type="containsText" priority="86" operator="containsText" id="{C7385207-1BA9-458C-A8F7-E4E41067D6F3}">
            <xm:f>NOT(ISERROR(SEARCH($K$70,K42)))</xm:f>
            <xm:f>$K$70</xm:f>
            <x14:dxf>
              <fill>
                <patternFill>
                  <bgColor rgb="FF00B050"/>
                </patternFill>
              </fill>
            </x14:dxf>
          </x14:cfRule>
          <x14:cfRule type="containsText" priority="87" operator="containsText" id="{AE683DF4-66B3-4F3B-A45A-8CB1715832EF}">
            <xm:f>NOT(ISERROR(SEARCH($K$69,K42)))</xm:f>
            <xm:f>$K$69</xm:f>
            <x14:dxf>
              <fill>
                <patternFill>
                  <bgColor rgb="FF92D050"/>
                </patternFill>
              </fill>
            </x14:dxf>
          </x14:cfRule>
          <xm:sqref>K42:K43</xm:sqref>
        </x14:conditionalFormatting>
        <x14:conditionalFormatting xmlns:xm="http://schemas.microsoft.com/office/excel/2006/main">
          <x14:cfRule type="containsText" priority="79" operator="containsText" id="{8D281B92-B0F7-417B-9A81-456369DE4B28}">
            <xm:f>NOT(ISERROR(SEARCH($M$72,M40)))</xm:f>
            <xm:f>$M$72</xm:f>
            <x14:dxf>
              <fill>
                <patternFill>
                  <bgColor rgb="FFFF0000"/>
                </patternFill>
              </fill>
            </x14:dxf>
          </x14:cfRule>
          <x14:cfRule type="containsText" priority="80" operator="containsText" id="{AA00A076-7FF3-4F21-A2EE-4EC4FFD5080E}">
            <xm:f>NOT(ISERROR(SEARCH($M$71,M40)))</xm:f>
            <xm:f>$M$71</xm:f>
            <x14:dxf>
              <fill>
                <patternFill>
                  <bgColor rgb="FFFFC000"/>
                </patternFill>
              </fill>
            </x14:dxf>
          </x14:cfRule>
          <x14:cfRule type="containsText" priority="81" operator="containsText" id="{8270B128-2CD0-4D9D-AAF0-83D9E493B7D7}">
            <xm:f>NOT(ISERROR(SEARCH($M$70,M40)))</xm:f>
            <xm:f>$M$70</xm:f>
            <x14:dxf>
              <fill>
                <patternFill>
                  <bgColor rgb="FFFFFF00"/>
                </patternFill>
              </fill>
            </x14:dxf>
          </x14:cfRule>
          <x14:cfRule type="containsText" priority="82" operator="containsText" id="{C52E448D-AED9-4927-A625-EFF145172A6E}">
            <xm:f>NOT(ISERROR(SEARCH($M$69,M40)))</xm:f>
            <xm:f>$M$69</xm:f>
            <x14:dxf>
              <fill>
                <patternFill>
                  <bgColor rgb="FF92D050"/>
                </patternFill>
              </fill>
            </x14:dxf>
          </x14:cfRule>
          <xm:sqref>M40</xm:sqref>
        </x14:conditionalFormatting>
        <x14:conditionalFormatting xmlns:xm="http://schemas.microsoft.com/office/excel/2006/main">
          <x14:cfRule type="containsText" priority="75" operator="containsText" id="{A5E7A624-A1E9-4FC6-89DC-8264781B3357}">
            <xm:f>NOT(ISERROR(SEARCH($M$72,M41)))</xm:f>
            <xm:f>$M$72</xm:f>
            <x14:dxf>
              <fill>
                <patternFill>
                  <bgColor rgb="FFFF0000"/>
                </patternFill>
              </fill>
            </x14:dxf>
          </x14:cfRule>
          <x14:cfRule type="containsText" priority="76" operator="containsText" id="{9C8F2A90-CFFC-4137-AE9E-EE469BA8C167}">
            <xm:f>NOT(ISERROR(SEARCH($M$71,M41)))</xm:f>
            <xm:f>$M$71</xm:f>
            <x14:dxf>
              <fill>
                <patternFill>
                  <bgColor rgb="FFFFC000"/>
                </patternFill>
              </fill>
            </x14:dxf>
          </x14:cfRule>
          <x14:cfRule type="containsText" priority="77" operator="containsText" id="{12C93486-7E94-4BD2-8FB0-0E95BB2B7109}">
            <xm:f>NOT(ISERROR(SEARCH($M$70,M41)))</xm:f>
            <xm:f>$M$70</xm:f>
            <x14:dxf>
              <fill>
                <patternFill>
                  <bgColor rgb="FFFFFF00"/>
                </patternFill>
              </fill>
            </x14:dxf>
          </x14:cfRule>
          <x14:cfRule type="containsText" priority="78" operator="containsText" id="{A1A8539E-C5FC-4CC8-A898-A33BAA6EA58A}">
            <xm:f>NOT(ISERROR(SEARCH($M$69,M41)))</xm:f>
            <xm:f>$M$69</xm:f>
            <x14:dxf>
              <fill>
                <patternFill>
                  <bgColor rgb="FF92D050"/>
                </patternFill>
              </fill>
            </x14:dxf>
          </x14:cfRule>
          <xm:sqref>M41:M42</xm:sqref>
        </x14:conditionalFormatting>
        <x14:conditionalFormatting xmlns:xm="http://schemas.microsoft.com/office/excel/2006/main">
          <x14:cfRule type="containsText" priority="67" operator="containsText" id="{9E3D035C-C710-4496-B74D-D26665F9489B}">
            <xm:f>NOT(ISERROR(SEARCH($I$69,X40)))</xm:f>
            <xm:f>$I$69</xm:f>
            <x14:dxf>
              <fill>
                <patternFill>
                  <fgColor rgb="FF92D050"/>
                  <bgColor rgb="FF92D050"/>
                </patternFill>
              </fill>
            </x14:dxf>
          </x14:cfRule>
          <x14:cfRule type="containsText" priority="68" operator="containsText" id="{0340C1A7-E79C-4C45-B825-315FE7213F3C}">
            <xm:f>NOT(ISERROR(SEARCH($I$70,X40)))</xm:f>
            <xm:f>$I$70</xm:f>
            <x14:dxf>
              <fill>
                <patternFill>
                  <bgColor rgb="FF00B050"/>
                </patternFill>
              </fill>
            </x14:dxf>
          </x14:cfRule>
          <x14:cfRule type="containsText" priority="69" operator="containsText" id="{588129EC-91AE-496A-95DC-B05FD8B3C72A}">
            <xm:f>NOT(ISERROR(SEARCH($I$73,X40)))</xm:f>
            <xm:f>$I$73</xm:f>
            <x14:dxf>
              <fill>
                <patternFill>
                  <bgColor rgb="FFFF0000"/>
                </patternFill>
              </fill>
            </x14:dxf>
          </x14:cfRule>
          <x14:cfRule type="containsText" priority="70" operator="containsText" id="{FF0BC153-7F2A-470E-B22E-33D4763AE3B8}">
            <xm:f>NOT(ISERROR(SEARCH($I$72,X40)))</xm:f>
            <xm:f>$I$72</xm:f>
            <x14:dxf>
              <fill>
                <patternFill>
                  <fgColor rgb="FFFFC000"/>
                  <bgColor rgb="FFFFC000"/>
                </patternFill>
              </fill>
            </x14:dxf>
          </x14:cfRule>
          <x14:cfRule type="containsText" priority="71" operator="containsText" id="{6330E8E7-EB84-4477-B820-73B3FA250373}">
            <xm:f>NOT(ISERROR(SEARCH($I$71,X40)))</xm:f>
            <xm:f>$I$71</xm:f>
            <x14:dxf>
              <fill>
                <patternFill>
                  <fgColor rgb="FFFFFF00"/>
                  <bgColor rgb="FFFFFF00"/>
                </patternFill>
              </fill>
            </x14:dxf>
          </x14:cfRule>
          <x14:cfRule type="containsText" priority="72" operator="containsText" id="{0B254035-279F-4329-8751-999CBA369A42}">
            <xm:f>NOT(ISERROR(SEARCH($I$70,X40)))</xm:f>
            <xm:f>$I$70</xm:f>
            <x14:dxf>
              <fill>
                <patternFill>
                  <bgColor theme="0" tint="-0.14996795556505021"/>
                </patternFill>
              </fill>
            </x14:dxf>
          </x14:cfRule>
          <x14:cfRule type="cellIs" priority="73" operator="equal" id="{882173B2-BDCB-4C9B-AA58-4130A23D7600}">
            <xm:f>'\Users\marisol.viveros\Downloads\[MAPA_RIESGOS_UAEOS_2022_V3 -2.xlsx]Tabla probabiidad'!#REF!</xm:f>
            <x14:dxf>
              <fill>
                <patternFill>
                  <fgColor theme="6"/>
                </patternFill>
              </fill>
            </x14:dxf>
          </x14:cfRule>
          <x14:cfRule type="cellIs" priority="74" operator="equal" id="{30999A36-869A-4CEA-BAD7-1552A4078646}">
            <xm:f>'\Users\marisol.viveros\Downloads\[MAPA_RIESGOS_UAEOS_2022_V3 -2.xlsx]Tabla probabiidad'!#REF!</xm:f>
            <x14:dxf>
              <fill>
                <patternFill>
                  <fgColor rgb="FF92D050"/>
                  <bgColor theme="6" tint="0.59996337778862885"/>
                </patternFill>
              </fill>
            </x14:dxf>
          </x14:cfRule>
          <xm:sqref>X40</xm:sqref>
        </x14:conditionalFormatting>
        <x14:conditionalFormatting xmlns:xm="http://schemas.microsoft.com/office/excel/2006/main">
          <x14:cfRule type="containsText" priority="59" operator="containsText" id="{DFFC8A22-CBAC-4D1E-B0B9-A896BC851F5C}">
            <xm:f>NOT(ISERROR(SEARCH($I$69,X41)))</xm:f>
            <xm:f>$I$69</xm:f>
            <x14:dxf>
              <fill>
                <patternFill>
                  <fgColor rgb="FF92D050"/>
                  <bgColor rgb="FF92D050"/>
                </patternFill>
              </fill>
            </x14:dxf>
          </x14:cfRule>
          <x14:cfRule type="containsText" priority="60" operator="containsText" id="{D4C4C3E8-B41E-40AC-AE0A-6C1BD95FB651}">
            <xm:f>NOT(ISERROR(SEARCH($I$70,X41)))</xm:f>
            <xm:f>$I$70</xm:f>
            <x14:dxf>
              <fill>
                <patternFill>
                  <bgColor rgb="FF00B050"/>
                </patternFill>
              </fill>
            </x14:dxf>
          </x14:cfRule>
          <x14:cfRule type="containsText" priority="61" operator="containsText" id="{1299523F-6D7B-432E-A292-209526B2EDF6}">
            <xm:f>NOT(ISERROR(SEARCH($I$73,X41)))</xm:f>
            <xm:f>$I$73</xm:f>
            <x14:dxf>
              <fill>
                <patternFill>
                  <bgColor rgb="FFFF0000"/>
                </patternFill>
              </fill>
            </x14:dxf>
          </x14:cfRule>
          <x14:cfRule type="containsText" priority="62" operator="containsText" id="{D76C2077-AC7D-49C9-8837-94FAD4646FEE}">
            <xm:f>NOT(ISERROR(SEARCH($I$72,X41)))</xm:f>
            <xm:f>$I$72</xm:f>
            <x14:dxf>
              <fill>
                <patternFill>
                  <fgColor rgb="FFFFC000"/>
                  <bgColor rgb="FFFFC000"/>
                </patternFill>
              </fill>
            </x14:dxf>
          </x14:cfRule>
          <x14:cfRule type="containsText" priority="63" operator="containsText" id="{7CE9148C-2064-43F0-A19F-EFD78C5257F8}">
            <xm:f>NOT(ISERROR(SEARCH($I$71,X41)))</xm:f>
            <xm:f>$I$71</xm:f>
            <x14:dxf>
              <fill>
                <patternFill>
                  <fgColor rgb="FFFFFF00"/>
                  <bgColor rgb="FFFFFF00"/>
                </patternFill>
              </fill>
            </x14:dxf>
          </x14:cfRule>
          <x14:cfRule type="containsText" priority="64" operator="containsText" id="{56E8854D-0F2A-418B-96D7-C0784AAB2B80}">
            <xm:f>NOT(ISERROR(SEARCH($I$70,X41)))</xm:f>
            <xm:f>$I$70</xm:f>
            <x14:dxf>
              <fill>
                <patternFill>
                  <bgColor theme="0" tint="-0.14996795556505021"/>
                </patternFill>
              </fill>
            </x14:dxf>
          </x14:cfRule>
          <x14:cfRule type="cellIs" priority="65" operator="equal" id="{772E8402-037F-462F-9C8E-E681E5C5F3EB}">
            <xm:f>'\Users\marisol.viveros\Downloads\[MAPA_RIESGOS_UAEOS_2022_V3 -2.xlsx]Tabla probabiidad'!#REF!</xm:f>
            <x14:dxf>
              <fill>
                <patternFill>
                  <fgColor theme="6"/>
                </patternFill>
              </fill>
            </x14:dxf>
          </x14:cfRule>
          <x14:cfRule type="cellIs" priority="66" operator="equal" id="{1B05A3C7-F150-4959-A687-2344AEDEEA63}">
            <xm:f>'\Users\marisol.viveros\Downloads\[MAPA_RIESGOS_UAEOS_2022_V3 -2.xlsx]Tabla probabiidad'!#REF!</xm:f>
            <x14:dxf>
              <fill>
                <patternFill>
                  <fgColor rgb="FF92D050"/>
                  <bgColor theme="6" tint="0.59996337778862885"/>
                </patternFill>
              </fill>
            </x14:dxf>
          </x14:cfRule>
          <xm:sqref>X41</xm:sqref>
        </x14:conditionalFormatting>
        <x14:conditionalFormatting xmlns:xm="http://schemas.microsoft.com/office/excel/2006/main">
          <x14:cfRule type="containsText" priority="54" operator="containsText" id="{AEE9E54D-EAFE-44F4-A2C3-650C2ECFA859}">
            <xm:f>NOT(ISERROR(SEARCH($K$73,Z40)))</xm:f>
            <xm:f>$K$73</xm:f>
            <x14:dxf>
              <fill>
                <patternFill>
                  <bgColor rgb="FFFF0000"/>
                </patternFill>
              </fill>
            </x14:dxf>
          </x14:cfRule>
          <x14:cfRule type="containsText" priority="55" operator="containsText" id="{33F1230F-486A-4716-98C3-9D9C33086DC0}">
            <xm:f>NOT(ISERROR(SEARCH($K$72,Z40)))</xm:f>
            <xm:f>$K$72</xm:f>
            <x14:dxf>
              <fill>
                <patternFill>
                  <bgColor rgb="FFFFC000"/>
                </patternFill>
              </fill>
            </x14:dxf>
          </x14:cfRule>
          <x14:cfRule type="containsText" priority="56" operator="containsText" id="{4B1B0EA8-2000-4E53-818E-1926C13D97BD}">
            <xm:f>NOT(ISERROR(SEARCH($K$71,Z40)))</xm:f>
            <xm:f>$K$71</xm:f>
            <x14:dxf>
              <fill>
                <patternFill>
                  <bgColor rgb="FFFFFF00"/>
                </patternFill>
              </fill>
            </x14:dxf>
          </x14:cfRule>
          <x14:cfRule type="containsText" priority="57" operator="containsText" id="{D520F606-3D0C-4485-ACCB-352BA7402965}">
            <xm:f>NOT(ISERROR(SEARCH($K$70,Z40)))</xm:f>
            <xm:f>$K$70</xm:f>
            <x14:dxf>
              <fill>
                <patternFill>
                  <bgColor rgb="FF00B050"/>
                </patternFill>
              </fill>
            </x14:dxf>
          </x14:cfRule>
          <x14:cfRule type="containsText" priority="58" operator="containsText" id="{7AB40087-4F49-4ADE-925C-018DCDBBA286}">
            <xm:f>NOT(ISERROR(SEARCH($K$69,Z40)))</xm:f>
            <xm:f>$K$69</xm:f>
            <x14:dxf>
              <fill>
                <patternFill>
                  <bgColor rgb="FF92D050"/>
                </patternFill>
              </fill>
            </x14:dxf>
          </x14:cfRule>
          <xm:sqref>Z40:Z41</xm:sqref>
        </x14:conditionalFormatting>
        <x14:conditionalFormatting xmlns:xm="http://schemas.microsoft.com/office/excel/2006/main">
          <x14:cfRule type="containsText" priority="49" operator="containsText" id="{8FF1E8E0-35CF-4DE2-8094-B42CFC5FCEEB}">
            <xm:f>NOT(ISERROR(SEARCH($K$73,Z42)))</xm:f>
            <xm:f>$K$73</xm:f>
            <x14:dxf>
              <fill>
                <patternFill>
                  <bgColor rgb="FFFF0000"/>
                </patternFill>
              </fill>
            </x14:dxf>
          </x14:cfRule>
          <x14:cfRule type="containsText" priority="50" operator="containsText" id="{CEE364A1-4651-41FC-937A-2C600CA798E4}">
            <xm:f>NOT(ISERROR(SEARCH($K$72,Z42)))</xm:f>
            <xm:f>$K$72</xm:f>
            <x14:dxf>
              <fill>
                <patternFill>
                  <bgColor rgb="FFFFC000"/>
                </patternFill>
              </fill>
            </x14:dxf>
          </x14:cfRule>
          <x14:cfRule type="containsText" priority="51" operator="containsText" id="{13AFF443-5CA5-444D-8A1D-0E5F825D6DA4}">
            <xm:f>NOT(ISERROR(SEARCH($K$71,Z42)))</xm:f>
            <xm:f>$K$71</xm:f>
            <x14:dxf>
              <fill>
                <patternFill>
                  <bgColor rgb="FFFFFF00"/>
                </patternFill>
              </fill>
            </x14:dxf>
          </x14:cfRule>
          <x14:cfRule type="containsText" priority="52" operator="containsText" id="{94C0C313-DEE6-40CB-9205-076AADDE2298}">
            <xm:f>NOT(ISERROR(SEARCH($K$70,Z42)))</xm:f>
            <xm:f>$K$70</xm:f>
            <x14:dxf>
              <fill>
                <patternFill>
                  <bgColor rgb="FF00B050"/>
                </patternFill>
              </fill>
            </x14:dxf>
          </x14:cfRule>
          <x14:cfRule type="containsText" priority="53" operator="containsText" id="{97072EAD-8F4B-4171-A510-885819617777}">
            <xm:f>NOT(ISERROR(SEARCH($K$69,Z42)))</xm:f>
            <xm:f>$K$69</xm:f>
            <x14:dxf>
              <fill>
                <patternFill>
                  <bgColor rgb="FF92D050"/>
                </patternFill>
              </fill>
            </x14:dxf>
          </x14:cfRule>
          <xm:sqref>Z42:Z43</xm:sqref>
        </x14:conditionalFormatting>
        <x14:conditionalFormatting xmlns:xm="http://schemas.microsoft.com/office/excel/2006/main">
          <x14:cfRule type="containsText" priority="41" operator="containsText" id="{474C8A54-13F5-4B19-A6D0-FF7CE75072FD}">
            <xm:f>NOT(ISERROR(SEARCH($I$69,X42)))</xm:f>
            <xm:f>$I$69</xm:f>
            <x14:dxf>
              <fill>
                <patternFill>
                  <fgColor rgb="FF92D050"/>
                  <bgColor rgb="FF92D050"/>
                </patternFill>
              </fill>
            </x14:dxf>
          </x14:cfRule>
          <x14:cfRule type="containsText" priority="42" operator="containsText" id="{33F8E65E-C2C0-4B86-BD1A-A8C912207D56}">
            <xm:f>NOT(ISERROR(SEARCH($I$70,X42)))</xm:f>
            <xm:f>$I$70</xm:f>
            <x14:dxf>
              <fill>
                <patternFill>
                  <bgColor rgb="FF00B050"/>
                </patternFill>
              </fill>
            </x14:dxf>
          </x14:cfRule>
          <x14:cfRule type="containsText" priority="43" operator="containsText" id="{39005045-A6DE-4CB2-97D7-EB5E804A5090}">
            <xm:f>NOT(ISERROR(SEARCH($I$73,X42)))</xm:f>
            <xm:f>$I$73</xm:f>
            <x14:dxf>
              <fill>
                <patternFill>
                  <bgColor rgb="FFFF0000"/>
                </patternFill>
              </fill>
            </x14:dxf>
          </x14:cfRule>
          <x14:cfRule type="containsText" priority="44" operator="containsText" id="{822B5052-F742-462C-BF2F-E3186DCC5E29}">
            <xm:f>NOT(ISERROR(SEARCH($I$72,X42)))</xm:f>
            <xm:f>$I$72</xm:f>
            <x14:dxf>
              <fill>
                <patternFill>
                  <fgColor rgb="FFFFC000"/>
                  <bgColor rgb="FFFFC000"/>
                </patternFill>
              </fill>
            </x14:dxf>
          </x14:cfRule>
          <x14:cfRule type="containsText" priority="45" operator="containsText" id="{2AE3DE7C-8AFE-4A86-9148-E5BEF7D3C8D3}">
            <xm:f>NOT(ISERROR(SEARCH($I$71,X42)))</xm:f>
            <xm:f>$I$71</xm:f>
            <x14:dxf>
              <fill>
                <patternFill>
                  <fgColor rgb="FFFFFF00"/>
                  <bgColor rgb="FFFFFF00"/>
                </patternFill>
              </fill>
            </x14:dxf>
          </x14:cfRule>
          <x14:cfRule type="containsText" priority="46" operator="containsText" id="{9F74ED21-ED2B-4713-AE10-2DF0ED7733B4}">
            <xm:f>NOT(ISERROR(SEARCH($I$70,X42)))</xm:f>
            <xm:f>$I$70</xm:f>
            <x14:dxf>
              <fill>
                <patternFill>
                  <bgColor theme="0" tint="-0.14996795556505021"/>
                </patternFill>
              </fill>
            </x14:dxf>
          </x14:cfRule>
          <x14:cfRule type="cellIs" priority="47" operator="equal" id="{8BA76E04-ABF8-4AC6-BBDA-28DA9F1CC327}">
            <xm:f>'\Users\marisol.viveros\Downloads\[MAPA_RIESGOS_UAEOS_2022_V3 -2.xlsx]Tabla probabiidad'!#REF!</xm:f>
            <x14:dxf>
              <fill>
                <patternFill>
                  <fgColor theme="6"/>
                </patternFill>
              </fill>
            </x14:dxf>
          </x14:cfRule>
          <x14:cfRule type="cellIs" priority="48" operator="equal" id="{8151EABC-D2A9-4BC8-A7C3-6ED4DA4CF0E8}">
            <xm:f>'\Users\marisol.viveros\Downloads\[MAPA_RIESGOS_UAEOS_2022_V3 -2.xlsx]Tabla probabiidad'!#REF!</xm:f>
            <x14:dxf>
              <fill>
                <patternFill>
                  <fgColor rgb="FF92D050"/>
                  <bgColor theme="6" tint="0.59996337778862885"/>
                </patternFill>
              </fill>
            </x14:dxf>
          </x14:cfRule>
          <xm:sqref>X42:X43</xm:sqref>
        </x14:conditionalFormatting>
        <x14:conditionalFormatting xmlns:xm="http://schemas.microsoft.com/office/excel/2006/main">
          <x14:cfRule type="containsText" priority="37" operator="containsText" id="{C654C240-6E86-455F-85DB-6F3D8F123FC2}">
            <xm:f>NOT(ISERROR(SEARCH($M$72,AB40)))</xm:f>
            <xm:f>$M$72</xm:f>
            <x14:dxf>
              <fill>
                <patternFill>
                  <bgColor rgb="FFFF0000"/>
                </patternFill>
              </fill>
            </x14:dxf>
          </x14:cfRule>
          <x14:cfRule type="containsText" priority="38" operator="containsText" id="{0D70744D-7DA0-4025-92B1-250F305A320F}">
            <xm:f>NOT(ISERROR(SEARCH($M$71,AB40)))</xm:f>
            <xm:f>$M$71</xm:f>
            <x14:dxf>
              <fill>
                <patternFill>
                  <bgColor rgb="FFFFC000"/>
                </patternFill>
              </fill>
            </x14:dxf>
          </x14:cfRule>
          <x14:cfRule type="containsText" priority="39" operator="containsText" id="{7D8D9BF1-01E8-466B-83C8-9B72C03FED85}">
            <xm:f>NOT(ISERROR(SEARCH($M$70,AB40)))</xm:f>
            <xm:f>$M$70</xm:f>
            <x14:dxf>
              <fill>
                <patternFill>
                  <bgColor rgb="FFFFFF00"/>
                </patternFill>
              </fill>
            </x14:dxf>
          </x14:cfRule>
          <x14:cfRule type="containsText" priority="40" operator="containsText" id="{6308816E-1D0D-4274-AFEA-CD3B1281C06E}">
            <xm:f>NOT(ISERROR(SEARCH($M$69,AB40)))</xm:f>
            <xm:f>$M$69</xm:f>
            <x14:dxf>
              <fill>
                <patternFill>
                  <bgColor rgb="FF92D050"/>
                </patternFill>
              </fill>
            </x14:dxf>
          </x14:cfRule>
          <xm:sqref>AB40:AB43</xm:sqref>
        </x14:conditionalFormatting>
        <x14:conditionalFormatting xmlns:xm="http://schemas.microsoft.com/office/excel/2006/main">
          <x14:cfRule type="containsText" priority="1203" operator="containsText" id="{443F5129-CA72-45D1-BC6D-93BA06ECF7DB}">
            <xm:f>NOT(ISERROR(SEARCH($I$69,I66)))</xm:f>
            <xm:f>$I$69</xm:f>
            <x14:dxf>
              <fill>
                <patternFill>
                  <fgColor rgb="FF92D050"/>
                  <bgColor rgb="FF92D050"/>
                </patternFill>
              </fill>
            </x14:dxf>
          </x14:cfRule>
          <x14:cfRule type="containsText" priority="1204" operator="containsText" id="{A2B57F20-8205-46A6-9037-72F9F95FC8D0}">
            <xm:f>NOT(ISERROR(SEARCH($I$73,I66)))</xm:f>
            <xm:f>$I$73</xm:f>
            <x14:dxf>
              <fill>
                <patternFill>
                  <bgColor rgb="FFFF0000"/>
                </patternFill>
              </fill>
            </x14:dxf>
          </x14:cfRule>
          <x14:cfRule type="containsText" priority="1205" operator="containsText" id="{D8875D26-657F-4EE4-9902-3E7262CFDA35}">
            <xm:f>NOT(ISERROR(SEARCH($I$72,I66)))</xm:f>
            <xm:f>$I$72</xm:f>
            <x14:dxf>
              <fill>
                <patternFill>
                  <fgColor rgb="FFFFFF00"/>
                  <bgColor rgb="FFFFFF00"/>
                </patternFill>
              </fill>
            </x14:dxf>
          </x14:cfRule>
          <x14:cfRule type="containsText" priority="1206" operator="containsText" id="{E9F9106E-BB9D-4D9B-8277-905A3601B3B8}">
            <xm:f>NOT(ISERROR(SEARCH($I$71,I66)))</xm:f>
            <xm:f>$I$71</xm:f>
            <x14:dxf>
              <fill>
                <patternFill>
                  <fgColor rgb="FFFFC000"/>
                  <bgColor rgb="FFFFC000"/>
                </patternFill>
              </fill>
            </x14:dxf>
          </x14:cfRule>
          <x14:cfRule type="containsText" priority="1207" operator="containsText" id="{0450A1FB-F67E-478C-99E8-E54A7395CDB8}">
            <xm:f>NOT(ISERROR(SEARCH($I$70,I66)))</xm:f>
            <xm:f>$I$70</xm:f>
            <x14:dxf>
              <fill>
                <patternFill>
                  <bgColor theme="0" tint="-0.14996795556505021"/>
                </patternFill>
              </fill>
            </x14:dxf>
          </x14:cfRule>
          <x14:cfRule type="cellIs" priority="1208" operator="equal" id="{14D0BC56-E830-411E-BE89-B18FE1B4F8DD}">
            <xm:f>'\Users\marisol.viveros\Downloads\[MAPA_RIESGOS_UAEOS_2022_V3 -2.xlsx]Tabla probabiidad'!#REF!</xm:f>
            <x14:dxf>
              <fill>
                <patternFill>
                  <fgColor theme="6"/>
                </patternFill>
              </fill>
            </x14:dxf>
          </x14:cfRule>
          <x14:cfRule type="cellIs" priority="1209" operator="equal" id="{2B7D721C-A437-435A-8F96-A6E8F156AA66}">
            <xm:f>'\Users\marisol.viveros\Downloads\[MAPA_RIESGOS_UAEOS_2022_V3 -2.xlsx]Tabla probabiidad'!#REF!</xm:f>
            <x14:dxf>
              <fill>
                <patternFill>
                  <fgColor rgb="FF92D050"/>
                  <bgColor theme="6" tint="0.59996337778862885"/>
                </patternFill>
              </fill>
            </x14:dxf>
          </x14:cfRule>
          <xm:sqref>I66</xm:sqref>
        </x14:conditionalFormatting>
        <x14:conditionalFormatting xmlns:xm="http://schemas.microsoft.com/office/excel/2006/main">
          <x14:cfRule type="containsText" priority="33" operator="containsText" id="{856C1D38-E627-4273-8DE4-BD0F8EB7E62D}">
            <xm:f>NOT(ISERROR(SEARCH($M$72,AB63)))</xm:f>
            <xm:f>$M$72</xm:f>
            <x14:dxf>
              <fill>
                <patternFill>
                  <bgColor rgb="FFFF0000"/>
                </patternFill>
              </fill>
            </x14:dxf>
          </x14:cfRule>
          <x14:cfRule type="containsText" priority="34" operator="containsText" id="{D05BF391-8577-48E7-83F0-7C3313A98561}">
            <xm:f>NOT(ISERROR(SEARCH($M$71,AB63)))</xm:f>
            <xm:f>$M$71</xm:f>
            <x14:dxf>
              <fill>
                <patternFill>
                  <bgColor rgb="FFFFC000"/>
                </patternFill>
              </fill>
            </x14:dxf>
          </x14:cfRule>
          <x14:cfRule type="containsText" priority="35" operator="containsText" id="{A05830B1-7246-4974-B6A0-9AE4CC0A7D05}">
            <xm:f>NOT(ISERROR(SEARCH($M$70,AB63)))</xm:f>
            <xm:f>$M$70</xm:f>
            <x14:dxf>
              <fill>
                <patternFill>
                  <bgColor rgb="FFFFFF00"/>
                </patternFill>
              </fill>
            </x14:dxf>
          </x14:cfRule>
          <x14:cfRule type="containsText" priority="36" operator="containsText" id="{D970D086-BA68-4E12-9661-9C3F4748DCE9}">
            <xm:f>NOT(ISERROR(SEARCH($M$69,AB63)))</xm:f>
            <xm:f>$M$69</xm:f>
            <x14:dxf>
              <fill>
                <patternFill>
                  <bgColor rgb="FF92D050"/>
                </patternFill>
              </fill>
            </x14:dxf>
          </x14:cfRule>
          <xm:sqref>AB63</xm:sqref>
        </x14:conditionalFormatting>
        <x14:conditionalFormatting xmlns:xm="http://schemas.microsoft.com/office/excel/2006/main">
          <x14:cfRule type="containsText" priority="29" operator="containsText" id="{1B8C0FB9-AACF-48C0-A331-E71FE16352F8}">
            <xm:f>NOT(ISERROR(SEARCH($M$72,AB62)))</xm:f>
            <xm:f>$M$72</xm:f>
            <x14:dxf>
              <fill>
                <patternFill>
                  <bgColor rgb="FFFF0000"/>
                </patternFill>
              </fill>
            </x14:dxf>
          </x14:cfRule>
          <x14:cfRule type="containsText" priority="30" operator="containsText" id="{5341497A-0EE6-46AB-AB1C-7A39DB8067E2}">
            <xm:f>NOT(ISERROR(SEARCH($M$71,AB62)))</xm:f>
            <xm:f>$M$71</xm:f>
            <x14:dxf>
              <fill>
                <patternFill>
                  <bgColor rgb="FFFFC000"/>
                </patternFill>
              </fill>
            </x14:dxf>
          </x14:cfRule>
          <x14:cfRule type="containsText" priority="31" operator="containsText" id="{38EE386C-60F5-4341-93FC-7267D085B024}">
            <xm:f>NOT(ISERROR(SEARCH($M$70,AB62)))</xm:f>
            <xm:f>$M$70</xm:f>
            <x14:dxf>
              <fill>
                <patternFill>
                  <bgColor rgb="FFFFFF00"/>
                </patternFill>
              </fill>
            </x14:dxf>
          </x14:cfRule>
          <x14:cfRule type="containsText" priority="32" operator="containsText" id="{3DB13110-F3E6-48C3-9E85-450DA58B73BF}">
            <xm:f>NOT(ISERROR(SEARCH($M$69,AB62)))</xm:f>
            <xm:f>$M$69</xm:f>
            <x14:dxf>
              <fill>
                <patternFill>
                  <bgColor rgb="FF92D050"/>
                </patternFill>
              </fill>
            </x14:dxf>
          </x14:cfRule>
          <xm:sqref>AB62</xm:sqref>
        </x14:conditionalFormatting>
        <x14:conditionalFormatting xmlns:xm="http://schemas.microsoft.com/office/excel/2006/main">
          <x14:cfRule type="containsText" priority="25" operator="containsText" id="{02538676-C530-4D38-898F-0B86CBE754B7}">
            <xm:f>NOT(ISERROR(SEARCH($M$72,AB16)))</xm:f>
            <xm:f>$M$72</xm:f>
            <x14:dxf>
              <fill>
                <patternFill>
                  <bgColor rgb="FFFF0000"/>
                </patternFill>
              </fill>
            </x14:dxf>
          </x14:cfRule>
          <x14:cfRule type="containsText" priority="26" operator="containsText" id="{56217FA0-4D81-4BF1-A1CD-6012385EE82E}">
            <xm:f>NOT(ISERROR(SEARCH($M$71,AB16)))</xm:f>
            <xm:f>$M$71</xm:f>
            <x14:dxf>
              <fill>
                <patternFill>
                  <bgColor rgb="FFFFC000"/>
                </patternFill>
              </fill>
            </x14:dxf>
          </x14:cfRule>
          <x14:cfRule type="containsText" priority="27" operator="containsText" id="{118185B8-8894-4BDD-925E-9362B6572D3D}">
            <xm:f>NOT(ISERROR(SEARCH($M$70,AB16)))</xm:f>
            <xm:f>$M$70</xm:f>
            <x14:dxf>
              <fill>
                <patternFill>
                  <bgColor rgb="FFFFFF00"/>
                </patternFill>
              </fill>
            </x14:dxf>
          </x14:cfRule>
          <x14:cfRule type="containsText" priority="28" operator="containsText" id="{A810941B-416E-4FAD-AB80-C550C5851DFD}">
            <xm:f>NOT(ISERROR(SEARCH($M$69,AB16)))</xm:f>
            <xm:f>$M$69</xm:f>
            <x14:dxf>
              <fill>
                <patternFill>
                  <bgColor rgb="FF92D050"/>
                </patternFill>
              </fill>
            </x14:dxf>
          </x14:cfRule>
          <xm:sqref>AB16</xm:sqref>
        </x14:conditionalFormatting>
        <x14:conditionalFormatting xmlns:xm="http://schemas.microsoft.com/office/excel/2006/main">
          <x14:cfRule type="containsText" priority="21" operator="containsText" id="{7FBE6F1E-E166-4300-BC85-9EEC02C48CE6}">
            <xm:f>NOT(ISERROR(SEARCH($M$72,AB15)))</xm:f>
            <xm:f>$M$72</xm:f>
            <x14:dxf>
              <fill>
                <patternFill>
                  <bgColor rgb="FFFF0000"/>
                </patternFill>
              </fill>
            </x14:dxf>
          </x14:cfRule>
          <x14:cfRule type="containsText" priority="22" operator="containsText" id="{0C0348AF-F0AE-41BF-A21E-E2E592D1ED14}">
            <xm:f>NOT(ISERROR(SEARCH($M$71,AB15)))</xm:f>
            <xm:f>$M$71</xm:f>
            <x14:dxf>
              <fill>
                <patternFill>
                  <bgColor rgb="FFFFC000"/>
                </patternFill>
              </fill>
            </x14:dxf>
          </x14:cfRule>
          <x14:cfRule type="containsText" priority="23" operator="containsText" id="{675B4A59-4354-4C0A-A402-14A17607F44C}">
            <xm:f>NOT(ISERROR(SEARCH($M$70,AB15)))</xm:f>
            <xm:f>$M$70</xm:f>
            <x14:dxf>
              <fill>
                <patternFill>
                  <bgColor rgb="FFFFFF00"/>
                </patternFill>
              </fill>
            </x14:dxf>
          </x14:cfRule>
          <x14:cfRule type="containsText" priority="24" operator="containsText" id="{66FC23D6-69A5-493A-B45E-A867A47044B1}">
            <xm:f>NOT(ISERROR(SEARCH($M$69,AB15)))</xm:f>
            <xm:f>$M$69</xm:f>
            <x14:dxf>
              <fill>
                <patternFill>
                  <bgColor rgb="FF92D050"/>
                </patternFill>
              </fill>
            </x14:dxf>
          </x14:cfRule>
          <xm:sqref>AB15</xm:sqref>
        </x14:conditionalFormatting>
        <x14:conditionalFormatting xmlns:xm="http://schemas.microsoft.com/office/excel/2006/main">
          <x14:cfRule type="containsText" priority="17" operator="containsText" id="{1D95EA71-D0AC-43D6-9A42-85C15B06F019}">
            <xm:f>NOT(ISERROR(SEARCH($M$72,AB13)))</xm:f>
            <xm:f>$M$72</xm:f>
            <x14:dxf>
              <fill>
                <patternFill>
                  <bgColor rgb="FFFF0000"/>
                </patternFill>
              </fill>
            </x14:dxf>
          </x14:cfRule>
          <x14:cfRule type="containsText" priority="18" operator="containsText" id="{46AAE140-6124-43E0-A8B8-6B4228BAEFFF}">
            <xm:f>NOT(ISERROR(SEARCH($M$71,AB13)))</xm:f>
            <xm:f>$M$71</xm:f>
            <x14:dxf>
              <fill>
                <patternFill>
                  <bgColor rgb="FFFFC000"/>
                </patternFill>
              </fill>
            </x14:dxf>
          </x14:cfRule>
          <x14:cfRule type="containsText" priority="19" operator="containsText" id="{5BBA2A9E-D769-4009-86C0-27A3B8DC8F8A}">
            <xm:f>NOT(ISERROR(SEARCH($M$70,AB13)))</xm:f>
            <xm:f>$M$70</xm:f>
            <x14:dxf>
              <fill>
                <patternFill>
                  <bgColor rgb="FFFFFF00"/>
                </patternFill>
              </fill>
            </x14:dxf>
          </x14:cfRule>
          <x14:cfRule type="containsText" priority="20" operator="containsText" id="{4F256D5A-99A6-4686-8670-A921B195C6E3}">
            <xm:f>NOT(ISERROR(SEARCH($M$69,AB13)))</xm:f>
            <xm:f>$M$69</xm:f>
            <x14:dxf>
              <fill>
                <patternFill>
                  <bgColor rgb="FF92D050"/>
                </patternFill>
              </fill>
            </x14:dxf>
          </x14:cfRule>
          <xm:sqref>AB13</xm:sqref>
        </x14:conditionalFormatting>
        <x14:conditionalFormatting xmlns:xm="http://schemas.microsoft.com/office/excel/2006/main">
          <x14:cfRule type="containsText" priority="13" operator="containsText" id="{6C1A6254-8131-4B18-B5B0-BB76756F5F23}">
            <xm:f>NOT(ISERROR(SEARCH($M$72,AB12)))</xm:f>
            <xm:f>$M$72</xm:f>
            <x14:dxf>
              <fill>
                <patternFill>
                  <bgColor rgb="FFFF0000"/>
                </patternFill>
              </fill>
            </x14:dxf>
          </x14:cfRule>
          <x14:cfRule type="containsText" priority="14" operator="containsText" id="{5FDEC1B1-C665-4110-98AB-1DA3E2DAC0D9}">
            <xm:f>NOT(ISERROR(SEARCH($M$71,AB12)))</xm:f>
            <xm:f>$M$71</xm:f>
            <x14:dxf>
              <fill>
                <patternFill>
                  <bgColor rgb="FFFFC000"/>
                </patternFill>
              </fill>
            </x14:dxf>
          </x14:cfRule>
          <x14:cfRule type="containsText" priority="15" operator="containsText" id="{121B3FE0-9DF9-4316-A10E-438DB5389FAC}">
            <xm:f>NOT(ISERROR(SEARCH($M$70,AB12)))</xm:f>
            <xm:f>$M$70</xm:f>
            <x14:dxf>
              <fill>
                <patternFill>
                  <bgColor rgb="FFFFFF00"/>
                </patternFill>
              </fill>
            </x14:dxf>
          </x14:cfRule>
          <x14:cfRule type="containsText" priority="16" operator="containsText" id="{19BEC561-E83E-4A3E-B5BC-4A59C3F5A69B}">
            <xm:f>NOT(ISERROR(SEARCH($M$69,AB12)))</xm:f>
            <xm:f>$M$69</xm:f>
            <x14:dxf>
              <fill>
                <patternFill>
                  <bgColor rgb="FF92D050"/>
                </patternFill>
              </fill>
            </x14:dxf>
          </x14:cfRule>
          <xm:sqref>AB12</xm:sqref>
        </x14:conditionalFormatting>
        <x14:conditionalFormatting xmlns:xm="http://schemas.microsoft.com/office/excel/2006/main">
          <x14:cfRule type="containsText" priority="9" operator="containsText" id="{70B36E71-4A67-48C3-9FDD-E085CB949DF3}">
            <xm:f>NOT(ISERROR(SEARCH($M$72,AB17)))</xm:f>
            <xm:f>$M$72</xm:f>
            <x14:dxf>
              <fill>
                <patternFill>
                  <bgColor rgb="FFFF0000"/>
                </patternFill>
              </fill>
            </x14:dxf>
          </x14:cfRule>
          <x14:cfRule type="containsText" priority="10" operator="containsText" id="{E1D12B2D-9EFC-4A21-936A-D6C2F0785E20}">
            <xm:f>NOT(ISERROR(SEARCH($M$71,AB17)))</xm:f>
            <xm:f>$M$71</xm:f>
            <x14:dxf>
              <fill>
                <patternFill>
                  <bgColor rgb="FFFFC000"/>
                </patternFill>
              </fill>
            </x14:dxf>
          </x14:cfRule>
          <x14:cfRule type="containsText" priority="11" operator="containsText" id="{B60899F1-0244-4435-953B-B30AF732FC93}">
            <xm:f>NOT(ISERROR(SEARCH($M$70,AB17)))</xm:f>
            <xm:f>$M$70</xm:f>
            <x14:dxf>
              <fill>
                <patternFill>
                  <bgColor rgb="FFFFFF00"/>
                </patternFill>
              </fill>
            </x14:dxf>
          </x14:cfRule>
          <x14:cfRule type="containsText" priority="12" operator="containsText" id="{13C7E8EC-08D9-4EA6-986E-04BAE86110C1}">
            <xm:f>NOT(ISERROR(SEARCH($M$69,AB17)))</xm:f>
            <xm:f>$M$69</xm:f>
            <x14:dxf>
              <fill>
                <patternFill>
                  <bgColor rgb="FF92D050"/>
                </patternFill>
              </fill>
            </x14:dxf>
          </x14:cfRule>
          <xm:sqref>AB17</xm:sqref>
        </x14:conditionalFormatting>
        <x14:conditionalFormatting xmlns:xm="http://schemas.microsoft.com/office/excel/2006/main">
          <x14:cfRule type="containsText" priority="5" operator="containsText" id="{6B85E5EB-F073-4EB7-BACE-8C8AC9821FAC}">
            <xm:f>NOT(ISERROR(SEARCH($M$72,AB18)))</xm:f>
            <xm:f>$M$72</xm:f>
            <x14:dxf>
              <fill>
                <patternFill>
                  <bgColor rgb="FFFF0000"/>
                </patternFill>
              </fill>
            </x14:dxf>
          </x14:cfRule>
          <x14:cfRule type="containsText" priority="6" operator="containsText" id="{0440316C-E6EA-4AC2-811F-8CDDF288AF51}">
            <xm:f>NOT(ISERROR(SEARCH($M$71,AB18)))</xm:f>
            <xm:f>$M$71</xm:f>
            <x14:dxf>
              <fill>
                <patternFill>
                  <bgColor rgb="FFFFC000"/>
                </patternFill>
              </fill>
            </x14:dxf>
          </x14:cfRule>
          <x14:cfRule type="containsText" priority="7" operator="containsText" id="{AD13EDE3-2CCF-4A22-ADA1-02FCBA7354BA}">
            <xm:f>NOT(ISERROR(SEARCH($M$70,AB18)))</xm:f>
            <xm:f>$M$70</xm:f>
            <x14:dxf>
              <fill>
                <patternFill>
                  <bgColor rgb="FFFFFF00"/>
                </patternFill>
              </fill>
            </x14:dxf>
          </x14:cfRule>
          <x14:cfRule type="containsText" priority="8" operator="containsText" id="{381AAD45-93B8-45D0-9180-7D053D3326D5}">
            <xm:f>NOT(ISERROR(SEARCH($M$69,AB18)))</xm:f>
            <xm:f>$M$69</xm:f>
            <x14:dxf>
              <fill>
                <patternFill>
                  <bgColor rgb="FF92D050"/>
                </patternFill>
              </fill>
            </x14:dxf>
          </x14:cfRule>
          <xm:sqref>AB18:AB19</xm:sqref>
        </x14:conditionalFormatting>
        <x14:conditionalFormatting xmlns:xm="http://schemas.microsoft.com/office/excel/2006/main">
          <x14:cfRule type="containsText" priority="1" operator="containsText" id="{4525894B-676D-4FB2-884A-6C8829532790}">
            <xm:f>NOT(ISERROR(SEARCH($M$72,M43)))</xm:f>
            <xm:f>$M$72</xm:f>
            <x14:dxf>
              <fill>
                <patternFill>
                  <bgColor rgb="FFFF0000"/>
                </patternFill>
              </fill>
            </x14:dxf>
          </x14:cfRule>
          <x14:cfRule type="containsText" priority="2" operator="containsText" id="{1DEA2782-1C64-4A6F-A5A7-58B04B15AC56}">
            <xm:f>NOT(ISERROR(SEARCH($M$71,M43)))</xm:f>
            <xm:f>$M$71</xm:f>
            <x14:dxf>
              <fill>
                <patternFill>
                  <bgColor rgb="FFFFC000"/>
                </patternFill>
              </fill>
            </x14:dxf>
          </x14:cfRule>
          <x14:cfRule type="containsText" priority="3" operator="containsText" id="{DB6A4456-28E8-474A-BC32-36ED8F2B661A}">
            <xm:f>NOT(ISERROR(SEARCH($M$70,M43)))</xm:f>
            <xm:f>$M$70</xm:f>
            <x14:dxf>
              <fill>
                <patternFill>
                  <bgColor rgb="FFFFFF00"/>
                </patternFill>
              </fill>
            </x14:dxf>
          </x14:cfRule>
          <x14:cfRule type="containsText" priority="4" operator="containsText" id="{4BB4D044-9531-4717-92A9-84194DAEA30B}">
            <xm:f>NOT(ISERROR(SEARCH($M$69,M43)))</xm:f>
            <xm:f>$M$69</xm:f>
            <x14:dxf>
              <fill>
                <patternFill>
                  <bgColor rgb="FF92D050"/>
                </patternFill>
              </fill>
            </x14:dxf>
          </x14:cfRule>
          <xm:sqref>M43</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14:formula1>
            <xm:f>'[5]Clasificacion riesgo'!#REF!</xm:f>
          </x14:formula1>
          <xm:sqref>G10:G48 G50:G51 G53:G57 G59:G63</xm:sqref>
        </x14:dataValidation>
        <x14:dataValidation type="list" allowBlank="1" showInputMessage="1" showErrorMessage="1">
          <x14:formula1>
            <xm:f>'[10]Atributos controles'!#REF!</xm:f>
          </x14:formula1>
          <xm:sqref>U61:W63 R61:S63</xm:sqref>
        </x14:dataValidation>
        <x14:dataValidation type="list" allowBlank="1" showInputMessage="1" showErrorMessage="1">
          <x14:formula1>
            <xm:f>'[11]Atributos controles'!#REF!</xm:f>
          </x14:formula1>
          <xm:sqref>U57:W60 R57:S60</xm:sqref>
        </x14:dataValidation>
        <x14:dataValidation type="list" allowBlank="1" showInputMessage="1" showErrorMessage="1">
          <x14:formula1>
            <xm:f>'[12]Atributos controles'!#REF!</xm:f>
          </x14:formula1>
          <xm:sqref>R48:S56 U48:W56</xm:sqref>
        </x14:dataValidation>
        <x14:dataValidation type="list" allowBlank="1" showInputMessage="1" showErrorMessage="1">
          <x14:formula1>
            <xm:f>'[13]Atributos controles'!#REF!</xm:f>
          </x14:formula1>
          <xm:sqref>U44:W47 R44:S47</xm:sqref>
        </x14:dataValidation>
        <x14:dataValidation type="list" allowBlank="1" showInputMessage="1" showErrorMessage="1">
          <x14:formula1>
            <xm:f>'[14]Atributos controles'!#REF!</xm:f>
          </x14:formula1>
          <xm:sqref>R20:S24 U20:W24</xm:sqref>
        </x14:dataValidation>
        <x14:dataValidation type="list" allowBlank="1" showInputMessage="1" showErrorMessage="1">
          <x14:formula1>
            <xm:f>'[15]Atributos controles'!#REF!</xm:f>
          </x14:formula1>
          <xm:sqref>U30:W31 R30:S31</xm:sqref>
        </x14:dataValidation>
        <x14:dataValidation type="list" allowBlank="1" showInputMessage="1" showErrorMessage="1">
          <x14:formula1>
            <xm:f>'[16]Atributos controles'!#REF!</xm:f>
          </x14:formula1>
          <xm:sqref>U25:W29 R25:S29</xm:sqref>
        </x14:dataValidation>
        <x14:dataValidation type="list" allowBlank="1" showInputMessage="1" showErrorMessage="1">
          <x14:formula1>
            <xm:f>'[17]Atributos controles'!#REF!</xm:f>
          </x14:formula1>
          <xm:sqref>U17:W19 R17:S19</xm:sqref>
        </x14:dataValidation>
        <x14:dataValidation type="list" allowBlank="1" showInputMessage="1" showErrorMessage="1">
          <x14:formula1>
            <xm:f>'[18]Atributos controles'!#REF!</xm:f>
          </x14:formula1>
          <xm:sqref>U15:W16 R15:S16</xm:sqref>
        </x14:dataValidation>
        <x14:dataValidation type="list" allowBlank="1" showInputMessage="1" showErrorMessage="1">
          <x14:formula1>
            <xm:f>'[18]Tabla probabiidad'!#REF!</xm:f>
          </x14:formula1>
          <xm:sqref>I14:I15</xm:sqref>
        </x14:dataValidation>
        <x14:dataValidation type="list" allowBlank="1" showInputMessage="1" showErrorMessage="1">
          <x14:formula1>
            <xm:f>'[5]Atributos controles'!#REF!</xm:f>
          </x14:formula1>
          <xm:sqref>U10:W11 R10:S11</xm:sqref>
        </x14:dataValidation>
        <x14:dataValidation type="list" allowBlank="1" showInputMessage="1" showErrorMessage="1">
          <x14:formula1>
            <xm:f>'[5]Tabla probabiidad'!#REF!</xm:f>
          </x14:formula1>
          <xm:sqref>I10:I13 I17 I19:I38 X50:X51 I50:I51 X53:X56 I53:I57 X10:X38 I65:I66 X64:X65 I59:I63 I40:I48 X40:X48</xm:sqref>
        </x14:dataValidation>
        <x14:dataValidation type="list" allowBlank="1" showInputMessage="1" showErrorMessage="1">
          <x14:formula1>
            <xm:f>'[5]Clasificacion riesgo'!#REF!</xm:f>
          </x14:formula1>
          <xm:sqref>G65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P59"/>
  <sheetViews>
    <sheetView zoomScaleNormal="100" workbookViewId="0">
      <selection activeCell="C7" sqref="C7:C14"/>
    </sheetView>
  </sheetViews>
  <sheetFormatPr baseColWidth="10" defaultColWidth="11.42578125" defaultRowHeight="16.5" x14ac:dyDescent="0.3"/>
  <cols>
    <col min="1" max="1" width="4" style="171" bestFit="1" customWidth="1"/>
    <col min="2" max="2" width="18.42578125" style="171" customWidth="1"/>
    <col min="3" max="3" width="20.42578125" style="171" customWidth="1"/>
    <col min="4" max="4" width="17.85546875" style="171" customWidth="1"/>
    <col min="5" max="5" width="22.5703125" style="5" customWidth="1"/>
    <col min="6" max="6" width="18.42578125" style="172" customWidth="1"/>
    <col min="7" max="7" width="13.42578125" style="5" customWidth="1"/>
    <col min="8" max="8" width="9" style="5" customWidth="1"/>
    <col min="9" max="9" width="13.42578125" style="5" customWidth="1"/>
    <col min="10" max="10" width="7" style="5" customWidth="1"/>
    <col min="11" max="11" width="14.85546875" style="5" customWidth="1"/>
    <col min="12" max="12" width="7.85546875" style="5" customWidth="1"/>
    <col min="13" max="13" width="45.42578125" style="5" customWidth="1"/>
    <col min="14" max="14" width="7.140625" style="5" bestFit="1" customWidth="1"/>
    <col min="15" max="15" width="7.42578125" style="5" customWidth="1"/>
    <col min="16" max="16" width="6.85546875" style="5" customWidth="1"/>
    <col min="17" max="18" width="5" style="5" customWidth="1"/>
    <col min="19" max="19" width="7.140625" style="5" customWidth="1"/>
    <col min="20" max="20" width="6.5703125" style="5" customWidth="1"/>
    <col min="21" max="21" width="6.42578125" style="5" customWidth="1"/>
    <col min="22" max="22" width="8.85546875" style="5" customWidth="1"/>
    <col min="23" max="23" width="6.42578125" style="5" customWidth="1"/>
    <col min="24" max="24" width="8.85546875" style="5" customWidth="1"/>
    <col min="25" max="25" width="6.85546875" style="5" customWidth="1"/>
    <col min="26" max="26" width="9.5703125" style="5" customWidth="1"/>
    <col min="27" max="27" width="7.42578125" style="5" customWidth="1"/>
    <col min="28" max="28" width="43.85546875" style="5" customWidth="1"/>
    <col min="29" max="29" width="48" style="5" customWidth="1"/>
    <col min="30" max="30" width="18.85546875" style="5" customWidth="1"/>
    <col min="31" max="31" width="19.42578125" style="5" customWidth="1"/>
    <col min="32" max="32" width="18.42578125" style="172" customWidth="1"/>
    <col min="33" max="33" width="18.42578125" style="5" customWidth="1"/>
    <col min="34" max="34" width="21" style="5" customWidth="1"/>
    <col min="35" max="42" width="11.42578125" style="432"/>
    <col min="43" max="16384" width="11.42578125" style="5"/>
  </cols>
  <sheetData>
    <row r="1" spans="1:42" ht="18" x14ac:dyDescent="0.3">
      <c r="B1" s="174" t="s">
        <v>948</v>
      </c>
    </row>
    <row r="2" spans="1:42" x14ac:dyDescent="0.3">
      <c r="B2" s="173"/>
    </row>
    <row r="3" spans="1:42" x14ac:dyDescent="0.3">
      <c r="B3" s="173"/>
    </row>
    <row r="4" spans="1:42" x14ac:dyDescent="0.3">
      <c r="A4" s="624" t="s">
        <v>287</v>
      </c>
      <c r="B4" s="626"/>
      <c r="C4" s="175" t="s">
        <v>949</v>
      </c>
      <c r="D4" s="176"/>
      <c r="E4" s="176"/>
      <c r="F4" s="177"/>
      <c r="G4" s="177"/>
      <c r="H4" s="177"/>
      <c r="I4" s="177"/>
      <c r="J4" s="177"/>
      <c r="K4" s="177"/>
      <c r="L4" s="179"/>
      <c r="M4" s="180"/>
      <c r="N4" s="180"/>
      <c r="O4" s="180"/>
      <c r="P4" s="180"/>
      <c r="Q4" s="180"/>
      <c r="R4" s="180"/>
      <c r="S4" s="180"/>
      <c r="T4" s="180"/>
      <c r="U4" s="180"/>
      <c r="V4" s="180"/>
      <c r="W4" s="180"/>
      <c r="X4" s="180"/>
      <c r="Y4" s="180"/>
      <c r="Z4" s="180"/>
      <c r="AA4" s="180"/>
      <c r="AB4" s="180"/>
      <c r="AC4" s="180"/>
      <c r="AD4" s="180"/>
      <c r="AE4" s="180"/>
      <c r="AF4" s="385"/>
      <c r="AG4" s="180"/>
      <c r="AH4" s="180"/>
    </row>
    <row r="5" spans="1:42" ht="29.1" customHeight="1" x14ac:dyDescent="0.3">
      <c r="A5" s="624" t="s">
        <v>289</v>
      </c>
      <c r="B5" s="626"/>
      <c r="C5" s="627" t="s">
        <v>950</v>
      </c>
      <c r="D5" s="628"/>
      <c r="E5" s="628"/>
      <c r="F5" s="628"/>
      <c r="G5" s="628"/>
      <c r="H5" s="628"/>
      <c r="I5" s="628"/>
      <c r="J5" s="628"/>
      <c r="K5" s="628"/>
      <c r="L5" s="629"/>
      <c r="M5" s="180"/>
      <c r="N5" s="180"/>
      <c r="O5" s="180"/>
      <c r="P5" s="180"/>
      <c r="Q5" s="180"/>
      <c r="R5" s="180"/>
      <c r="S5" s="180"/>
      <c r="T5" s="180"/>
      <c r="U5" s="180"/>
      <c r="V5" s="180"/>
      <c r="W5" s="180"/>
      <c r="X5" s="180"/>
      <c r="Y5" s="180"/>
      <c r="Z5" s="180"/>
      <c r="AA5" s="180"/>
      <c r="AB5" s="180"/>
      <c r="AC5" s="180"/>
      <c r="AD5" s="180"/>
      <c r="AE5" s="180"/>
      <c r="AF5" s="385"/>
      <c r="AG5" s="180"/>
      <c r="AH5" s="180"/>
    </row>
    <row r="6" spans="1:42" ht="32.25" customHeight="1" x14ac:dyDescent="0.3">
      <c r="A6" s="624" t="s">
        <v>291</v>
      </c>
      <c r="B6" s="626"/>
      <c r="C6" s="627" t="s">
        <v>951</v>
      </c>
      <c r="D6" s="628"/>
      <c r="E6" s="628"/>
      <c r="F6" s="628"/>
      <c r="G6" s="628"/>
      <c r="H6" s="628"/>
      <c r="I6" s="628"/>
      <c r="J6" s="628"/>
      <c r="K6" s="628"/>
      <c r="L6" s="629"/>
      <c r="M6" s="180"/>
      <c r="N6" s="180"/>
      <c r="O6" s="180"/>
      <c r="P6" s="180"/>
      <c r="Q6" s="180"/>
      <c r="R6" s="180"/>
      <c r="S6" s="180"/>
      <c r="T6" s="180"/>
      <c r="U6" s="180"/>
      <c r="V6" s="180"/>
      <c r="W6" s="180"/>
      <c r="X6" s="180"/>
      <c r="Y6" s="180"/>
      <c r="Z6" s="180"/>
      <c r="AA6" s="180"/>
      <c r="AB6" s="180"/>
      <c r="AC6" s="180"/>
      <c r="AD6" s="180"/>
      <c r="AE6" s="180"/>
      <c r="AF6" s="385"/>
      <c r="AG6" s="180"/>
      <c r="AH6" s="180"/>
    </row>
    <row r="7" spans="1:42" ht="16.5" customHeight="1" x14ac:dyDescent="0.3">
      <c r="A7" s="610" t="s">
        <v>298</v>
      </c>
      <c r="B7" s="612" t="s">
        <v>952</v>
      </c>
      <c r="C7" s="613" t="s">
        <v>953</v>
      </c>
      <c r="D7" s="613" t="s">
        <v>323</v>
      </c>
      <c r="E7" s="614" t="s">
        <v>954</v>
      </c>
      <c r="F7" s="615" t="s">
        <v>955</v>
      </c>
      <c r="G7" s="616" t="s">
        <v>305</v>
      </c>
      <c r="H7" s="621" t="s">
        <v>306</v>
      </c>
      <c r="I7" s="623" t="s">
        <v>307</v>
      </c>
      <c r="J7" s="621" t="s">
        <v>306</v>
      </c>
      <c r="K7" s="613" t="s">
        <v>308</v>
      </c>
      <c r="L7" s="604" t="s">
        <v>309</v>
      </c>
      <c r="M7" s="599" t="s">
        <v>956</v>
      </c>
      <c r="N7" s="599" t="s">
        <v>311</v>
      </c>
      <c r="O7" s="599"/>
      <c r="P7" s="606" t="s">
        <v>312</v>
      </c>
      <c r="Q7" s="607"/>
      <c r="R7" s="607"/>
      <c r="S7" s="607"/>
      <c r="T7" s="607"/>
      <c r="U7" s="608"/>
      <c r="V7" s="617" t="s">
        <v>957</v>
      </c>
      <c r="W7" s="663"/>
      <c r="X7" s="617" t="s">
        <v>958</v>
      </c>
      <c r="Y7" s="663"/>
      <c r="Z7" s="603" t="s">
        <v>315</v>
      </c>
      <c r="AA7" s="604" t="s">
        <v>316</v>
      </c>
      <c r="AB7" s="599" t="s">
        <v>959</v>
      </c>
      <c r="AC7" s="599" t="s">
        <v>297</v>
      </c>
      <c r="AD7" s="599" t="s">
        <v>16</v>
      </c>
      <c r="AE7" s="599" t="s">
        <v>317</v>
      </c>
      <c r="AF7" s="599" t="s">
        <v>318</v>
      </c>
      <c r="AG7" s="599" t="s">
        <v>319</v>
      </c>
      <c r="AH7" s="599" t="s">
        <v>320</v>
      </c>
    </row>
    <row r="8" spans="1:42" s="182" customFormat="1" ht="78.75" customHeight="1" x14ac:dyDescent="0.25">
      <c r="A8" s="611"/>
      <c r="B8" s="612"/>
      <c r="C8" s="599"/>
      <c r="D8" s="599"/>
      <c r="E8" s="612"/>
      <c r="F8" s="613"/>
      <c r="G8" s="613"/>
      <c r="H8" s="622"/>
      <c r="I8" s="622"/>
      <c r="J8" s="622"/>
      <c r="K8" s="599"/>
      <c r="L8" s="605"/>
      <c r="M8" s="599"/>
      <c r="N8" s="400" t="s">
        <v>322</v>
      </c>
      <c r="O8" s="400" t="s">
        <v>299</v>
      </c>
      <c r="P8" s="181" t="s">
        <v>323</v>
      </c>
      <c r="Q8" s="181" t="s">
        <v>324</v>
      </c>
      <c r="R8" s="181" t="s">
        <v>325</v>
      </c>
      <c r="S8" s="181" t="s">
        <v>326</v>
      </c>
      <c r="T8" s="181" t="s">
        <v>327</v>
      </c>
      <c r="U8" s="181" t="s">
        <v>328</v>
      </c>
      <c r="V8" s="618"/>
      <c r="W8" s="664"/>
      <c r="X8" s="618"/>
      <c r="Y8" s="664"/>
      <c r="Z8" s="603"/>
      <c r="AA8" s="605"/>
      <c r="AB8" s="599"/>
      <c r="AC8" s="599"/>
      <c r="AD8" s="599"/>
      <c r="AE8" s="599"/>
      <c r="AF8" s="599"/>
      <c r="AG8" s="599"/>
      <c r="AH8" s="599"/>
      <c r="AI8" s="433"/>
      <c r="AJ8" s="433"/>
      <c r="AK8" s="433"/>
      <c r="AL8" s="433"/>
      <c r="AM8" s="433"/>
      <c r="AN8" s="433"/>
      <c r="AO8" s="433"/>
      <c r="AP8" s="433"/>
    </row>
    <row r="9" spans="1:42" s="198" customFormat="1" ht="117.6" customHeight="1" x14ac:dyDescent="0.25">
      <c r="A9" s="574">
        <v>1</v>
      </c>
      <c r="B9" s="560" t="s">
        <v>960</v>
      </c>
      <c r="C9" s="657" t="s">
        <v>961</v>
      </c>
      <c r="D9" s="558" t="s">
        <v>962</v>
      </c>
      <c r="E9" s="558" t="s">
        <v>963</v>
      </c>
      <c r="F9" s="195" t="s">
        <v>964</v>
      </c>
      <c r="G9" s="660" t="s">
        <v>335</v>
      </c>
      <c r="H9" s="564">
        <f t="shared" ref="H9" si="0">IF(G9="MUY BAJA",20%,IF(G9="BAJA",40%,IF(G9="MEDIA",60%,IF(G9="ALTA",80%,IF(G9="MUY ALTA",100%,IF(G9="",""))))))</f>
        <v>0.2</v>
      </c>
      <c r="I9" s="650" t="s">
        <v>363</v>
      </c>
      <c r="J9" s="564">
        <f>IF(I9="LEVE",20%,IF(I9="MENOR",40%,IF(I9="MODERADO",60%,IF(I9="MAYOR",80%,IF(I9="CATASTROFICO",100%,IF(G9="",""))))))</f>
        <v>0.8</v>
      </c>
      <c r="K9" s="651" t="s">
        <v>364</v>
      </c>
      <c r="L9" s="186" t="s">
        <v>965</v>
      </c>
      <c r="M9" s="195" t="s">
        <v>966</v>
      </c>
      <c r="N9" s="195" t="s">
        <v>339</v>
      </c>
      <c r="O9" s="186" t="s">
        <v>339</v>
      </c>
      <c r="P9" s="189" t="s">
        <v>340</v>
      </c>
      <c r="Q9" s="189" t="s">
        <v>576</v>
      </c>
      <c r="R9" s="208">
        <f>[19]ValoraciónControles!F14</f>
        <v>0.5</v>
      </c>
      <c r="S9" s="189" t="s">
        <v>507</v>
      </c>
      <c r="T9" s="189" t="s">
        <v>343</v>
      </c>
      <c r="U9" s="189" t="s">
        <v>344</v>
      </c>
      <c r="V9" s="654" t="s">
        <v>335</v>
      </c>
      <c r="W9" s="184">
        <v>0.1</v>
      </c>
      <c r="X9" s="665" t="s">
        <v>363</v>
      </c>
      <c r="Y9" s="184">
        <f>IF(X9="LEVE",20%,IF(X9="MENOR",40%,IF(X9="MODERADO",60%,IF(X9="MAYOR",80%,IF(X9="CATASTROFICO",100%,IF(X9="",""))))))</f>
        <v>0.8</v>
      </c>
      <c r="Z9" s="638" t="s">
        <v>364</v>
      </c>
      <c r="AA9" s="193" t="s">
        <v>345</v>
      </c>
      <c r="AB9" s="187" t="s">
        <v>967</v>
      </c>
      <c r="AC9" s="187" t="s">
        <v>968</v>
      </c>
      <c r="AD9" s="195" t="s">
        <v>548</v>
      </c>
      <c r="AE9" s="438">
        <v>44774</v>
      </c>
      <c r="AF9" s="439" t="s">
        <v>969</v>
      </c>
      <c r="AG9" s="197"/>
      <c r="AH9" s="186"/>
      <c r="AI9" s="434"/>
      <c r="AJ9" s="434"/>
      <c r="AK9" s="434"/>
      <c r="AL9" s="434"/>
      <c r="AM9" s="434"/>
      <c r="AN9" s="434"/>
      <c r="AO9" s="434"/>
      <c r="AP9" s="434"/>
    </row>
    <row r="10" spans="1:42" ht="127.5" x14ac:dyDescent="0.3">
      <c r="A10" s="641"/>
      <c r="B10" s="593"/>
      <c r="C10" s="658"/>
      <c r="D10" s="642"/>
      <c r="E10" s="642"/>
      <c r="F10" s="558" t="s">
        <v>970</v>
      </c>
      <c r="G10" s="661"/>
      <c r="H10" s="643"/>
      <c r="I10" s="636"/>
      <c r="J10" s="643"/>
      <c r="K10" s="652"/>
      <c r="L10" s="186" t="s">
        <v>971</v>
      </c>
      <c r="M10" s="328" t="s">
        <v>972</v>
      </c>
      <c r="N10" s="186" t="s">
        <v>339</v>
      </c>
      <c r="O10" s="186" t="s">
        <v>339</v>
      </c>
      <c r="P10" s="189" t="s">
        <v>340</v>
      </c>
      <c r="Q10" s="189" t="s">
        <v>341</v>
      </c>
      <c r="R10" s="208">
        <f>[19]ValoraciónControles!F29</f>
        <v>0.4</v>
      </c>
      <c r="S10" s="189" t="s">
        <v>342</v>
      </c>
      <c r="T10" s="189" t="s">
        <v>343</v>
      </c>
      <c r="U10" s="189" t="s">
        <v>366</v>
      </c>
      <c r="V10" s="655"/>
      <c r="W10" s="184">
        <v>0.04</v>
      </c>
      <c r="X10" s="666"/>
      <c r="Y10" s="184">
        <v>0.8</v>
      </c>
      <c r="Z10" s="639"/>
      <c r="AA10" s="193" t="s">
        <v>345</v>
      </c>
      <c r="AB10" s="187" t="s">
        <v>973</v>
      </c>
      <c r="AC10" s="187" t="s">
        <v>974</v>
      </c>
      <c r="AD10" s="440" t="s">
        <v>975</v>
      </c>
      <c r="AE10" s="438">
        <v>44774</v>
      </c>
      <c r="AF10" s="439" t="s">
        <v>969</v>
      </c>
      <c r="AG10" s="186"/>
      <c r="AH10" s="186"/>
    </row>
    <row r="11" spans="1:42" ht="104.45" customHeight="1" x14ac:dyDescent="0.3">
      <c r="A11" s="641"/>
      <c r="B11" s="593"/>
      <c r="C11" s="658"/>
      <c r="D11" s="642"/>
      <c r="E11" s="642"/>
      <c r="F11" s="559"/>
      <c r="G11" s="661"/>
      <c r="H11" s="643"/>
      <c r="I11" s="636"/>
      <c r="J11" s="643"/>
      <c r="K11" s="652"/>
      <c r="L11" s="186" t="s">
        <v>976</v>
      </c>
      <c r="M11" s="328" t="s">
        <v>977</v>
      </c>
      <c r="N11" s="186" t="s">
        <v>339</v>
      </c>
      <c r="O11" s="186" t="s">
        <v>339</v>
      </c>
      <c r="P11" s="189" t="s">
        <v>340</v>
      </c>
      <c r="Q11" s="189" t="s">
        <v>341</v>
      </c>
      <c r="R11" s="208">
        <v>0.4</v>
      </c>
      <c r="S11" s="189" t="s">
        <v>507</v>
      </c>
      <c r="T11" s="189" t="s">
        <v>343</v>
      </c>
      <c r="U11" s="189" t="s">
        <v>978</v>
      </c>
      <c r="V11" s="655"/>
      <c r="W11" s="184">
        <v>1.6E-2</v>
      </c>
      <c r="X11" s="666"/>
      <c r="Y11" s="184">
        <v>0.8</v>
      </c>
      <c r="Z11" s="639"/>
      <c r="AA11" s="193" t="s">
        <v>345</v>
      </c>
      <c r="AB11" s="187" t="s">
        <v>979</v>
      </c>
      <c r="AC11" s="187" t="s">
        <v>980</v>
      </c>
      <c r="AD11" s="195" t="s">
        <v>548</v>
      </c>
      <c r="AE11" s="438">
        <v>44774</v>
      </c>
      <c r="AF11" s="195" t="s">
        <v>981</v>
      </c>
      <c r="AG11" s="186"/>
      <c r="AH11" s="186"/>
    </row>
    <row r="12" spans="1:42" ht="127.5" x14ac:dyDescent="0.3">
      <c r="A12" s="641"/>
      <c r="B12" s="593"/>
      <c r="C12" s="658"/>
      <c r="D12" s="642"/>
      <c r="E12" s="642"/>
      <c r="F12" s="195" t="s">
        <v>982</v>
      </c>
      <c r="G12" s="661"/>
      <c r="H12" s="643"/>
      <c r="I12" s="636"/>
      <c r="J12" s="643"/>
      <c r="K12" s="652"/>
      <c r="L12" s="186" t="s">
        <v>983</v>
      </c>
      <c r="M12" s="328" t="s">
        <v>984</v>
      </c>
      <c r="N12" s="186" t="s">
        <v>339</v>
      </c>
      <c r="O12" s="186" t="s">
        <v>339</v>
      </c>
      <c r="P12" s="189" t="s">
        <v>340</v>
      </c>
      <c r="Q12" s="189" t="s">
        <v>341</v>
      </c>
      <c r="R12" s="208">
        <f>[19]ValoraciónControles!F44</f>
        <v>0.4</v>
      </c>
      <c r="S12" s="189" t="s">
        <v>342</v>
      </c>
      <c r="T12" s="189" t="s">
        <v>343</v>
      </c>
      <c r="U12" s="189" t="s">
        <v>366</v>
      </c>
      <c r="V12" s="655"/>
      <c r="W12" s="212">
        <v>8.0000000000000002E-3</v>
      </c>
      <c r="X12" s="666"/>
      <c r="Y12" s="184">
        <v>0.8</v>
      </c>
      <c r="Z12" s="639"/>
      <c r="AA12" s="193" t="s">
        <v>345</v>
      </c>
      <c r="AB12" s="187" t="s">
        <v>985</v>
      </c>
      <c r="AC12" s="187" t="s">
        <v>986</v>
      </c>
      <c r="AD12" s="195" t="s">
        <v>578</v>
      </c>
      <c r="AE12" s="438">
        <v>44774</v>
      </c>
      <c r="AF12" s="439" t="s">
        <v>981</v>
      </c>
      <c r="AG12" s="186"/>
      <c r="AH12" s="186"/>
    </row>
    <row r="13" spans="1:42" ht="140.25" x14ac:dyDescent="0.3">
      <c r="A13" s="641"/>
      <c r="B13" s="593"/>
      <c r="C13" s="658"/>
      <c r="D13" s="642"/>
      <c r="E13" s="642"/>
      <c r="F13" s="227" t="s">
        <v>987</v>
      </c>
      <c r="G13" s="661"/>
      <c r="H13" s="643"/>
      <c r="I13" s="636"/>
      <c r="J13" s="643"/>
      <c r="K13" s="652"/>
      <c r="L13" s="197" t="s">
        <v>988</v>
      </c>
      <c r="M13" s="215" t="s">
        <v>989</v>
      </c>
      <c r="N13" s="215" t="s">
        <v>339</v>
      </c>
      <c r="O13" s="197" t="s">
        <v>339</v>
      </c>
      <c r="P13" s="189" t="s">
        <v>340</v>
      </c>
      <c r="Q13" s="189" t="s">
        <v>341</v>
      </c>
      <c r="R13" s="208">
        <f>[19]ValoraciónControles!F59</f>
        <v>0.4</v>
      </c>
      <c r="S13" s="189" t="s">
        <v>342</v>
      </c>
      <c r="T13" s="189" t="s">
        <v>343</v>
      </c>
      <c r="U13" s="189" t="s">
        <v>344</v>
      </c>
      <c r="V13" s="655"/>
      <c r="W13" s="184">
        <v>4.0000000000000001E-3</v>
      </c>
      <c r="X13" s="666"/>
      <c r="Y13" s="184">
        <v>0.8</v>
      </c>
      <c r="Z13" s="639"/>
      <c r="AA13" s="193" t="s">
        <v>345</v>
      </c>
      <c r="AB13" s="187" t="s">
        <v>990</v>
      </c>
      <c r="AC13" s="187" t="s">
        <v>991</v>
      </c>
      <c r="AD13" s="195" t="s">
        <v>992</v>
      </c>
      <c r="AE13" s="438">
        <v>44774</v>
      </c>
      <c r="AF13" s="439" t="s">
        <v>981</v>
      </c>
      <c r="AG13" s="197"/>
      <c r="AH13" s="197"/>
    </row>
    <row r="14" spans="1:42" ht="76.5" x14ac:dyDescent="0.3">
      <c r="A14" s="575"/>
      <c r="B14" s="561"/>
      <c r="C14" s="659"/>
      <c r="D14" s="559"/>
      <c r="E14" s="559"/>
      <c r="F14" s="227" t="s">
        <v>993</v>
      </c>
      <c r="G14" s="662"/>
      <c r="H14" s="565"/>
      <c r="I14" s="637"/>
      <c r="J14" s="565"/>
      <c r="K14" s="653"/>
      <c r="L14" s="197" t="s">
        <v>994</v>
      </c>
      <c r="M14" s="215" t="s">
        <v>995</v>
      </c>
      <c r="N14" s="197" t="s">
        <v>339</v>
      </c>
      <c r="O14" s="197" t="s">
        <v>339</v>
      </c>
      <c r="P14" s="189" t="s">
        <v>340</v>
      </c>
      <c r="Q14" s="189" t="s">
        <v>341</v>
      </c>
      <c r="R14" s="441">
        <v>0.4</v>
      </c>
      <c r="S14" s="189" t="s">
        <v>342</v>
      </c>
      <c r="T14" s="189" t="s">
        <v>343</v>
      </c>
      <c r="U14" s="189" t="s">
        <v>344</v>
      </c>
      <c r="V14" s="656"/>
      <c r="W14" s="184">
        <v>0</v>
      </c>
      <c r="X14" s="667"/>
      <c r="Y14" s="184">
        <v>0.8</v>
      </c>
      <c r="Z14" s="640"/>
      <c r="AA14" s="193" t="s">
        <v>345</v>
      </c>
      <c r="AB14" s="187" t="s">
        <v>996</v>
      </c>
      <c r="AC14" s="187" t="s">
        <v>997</v>
      </c>
      <c r="AD14" s="440" t="s">
        <v>563</v>
      </c>
      <c r="AE14" s="438">
        <v>44774</v>
      </c>
      <c r="AF14" s="195" t="s">
        <v>969</v>
      </c>
      <c r="AG14" s="197"/>
      <c r="AH14" s="197"/>
    </row>
    <row r="15" spans="1:42" ht="127.5" x14ac:dyDescent="0.3">
      <c r="A15" s="574">
        <v>2</v>
      </c>
      <c r="B15" s="560" t="s">
        <v>998</v>
      </c>
      <c r="C15" s="560" t="s">
        <v>999</v>
      </c>
      <c r="D15" s="558" t="s">
        <v>962</v>
      </c>
      <c r="E15" s="558" t="s">
        <v>1000</v>
      </c>
      <c r="F15" s="227" t="s">
        <v>1001</v>
      </c>
      <c r="G15" s="635" t="s">
        <v>353</v>
      </c>
      <c r="H15" s="564">
        <f t="shared" ref="H15" si="1">IF(G15="MUY BAJA",20%,IF(G15="BAJA",40%,IF(G15="MEDIA",60%,IF(G15="ALTA",80%,IF(G15="MUY ALTA",100%,IF(G15="",""))))))</f>
        <v>0.4</v>
      </c>
      <c r="I15" s="646" t="s">
        <v>354</v>
      </c>
      <c r="J15" s="564">
        <f t="shared" ref="J15" si="2">IF(I15="LEVE",20%,IF(I15="MENOR",40%,IF(I15="MODERADO",60%,IF(I15="MAYOR",80%,IF(I15="CATASTROFICO",100%,IF(G15="",""))))))</f>
        <v>0.6</v>
      </c>
      <c r="K15" s="633" t="s">
        <v>354</v>
      </c>
      <c r="L15" s="186" t="s">
        <v>971</v>
      </c>
      <c r="M15" s="328" t="s">
        <v>1002</v>
      </c>
      <c r="N15" s="197" t="s">
        <v>339</v>
      </c>
      <c r="O15" s="197" t="s">
        <v>339</v>
      </c>
      <c r="P15" s="189" t="s">
        <v>340</v>
      </c>
      <c r="Q15" s="189" t="s">
        <v>576</v>
      </c>
      <c r="R15" s="216">
        <v>0.5</v>
      </c>
      <c r="S15" s="189" t="s">
        <v>342</v>
      </c>
      <c r="T15" s="189" t="s">
        <v>343</v>
      </c>
      <c r="U15" s="189" t="s">
        <v>344</v>
      </c>
      <c r="V15" s="635" t="s">
        <v>335</v>
      </c>
      <c r="W15" s="224">
        <v>0.2</v>
      </c>
      <c r="X15" s="635" t="s">
        <v>354</v>
      </c>
      <c r="Y15" s="184">
        <f t="shared" ref="Y15" si="3">IF(X15="LEVE",20%,IF(X15="MENOR",40%,IF(X15="MODERADO",60%,IF(X15="MAYOR",80%,IF(X15="CATASTROFICO",100%,IF(X15="",""))))))</f>
        <v>0.6</v>
      </c>
      <c r="Z15" s="638" t="s">
        <v>354</v>
      </c>
      <c r="AA15" s="193" t="s">
        <v>345</v>
      </c>
      <c r="AB15" s="187" t="s">
        <v>973</v>
      </c>
      <c r="AC15" s="187" t="s">
        <v>974</v>
      </c>
      <c r="AD15" s="440" t="s">
        <v>975</v>
      </c>
      <c r="AE15" s="438">
        <v>44774</v>
      </c>
      <c r="AF15" s="195" t="s">
        <v>1003</v>
      </c>
      <c r="AG15" s="197"/>
      <c r="AH15" s="197"/>
    </row>
    <row r="16" spans="1:42" ht="140.25" x14ac:dyDescent="0.3">
      <c r="A16" s="641"/>
      <c r="B16" s="593"/>
      <c r="C16" s="593"/>
      <c r="D16" s="642"/>
      <c r="E16" s="642"/>
      <c r="F16" s="195" t="s">
        <v>1004</v>
      </c>
      <c r="G16" s="636"/>
      <c r="H16" s="643"/>
      <c r="I16" s="647"/>
      <c r="J16" s="643"/>
      <c r="K16" s="634"/>
      <c r="L16" s="171" t="s">
        <v>1005</v>
      </c>
      <c r="M16" s="197" t="s">
        <v>1006</v>
      </c>
      <c r="N16" s="197" t="s">
        <v>339</v>
      </c>
      <c r="O16" s="197" t="s">
        <v>339</v>
      </c>
      <c r="P16" s="189" t="s">
        <v>340</v>
      </c>
      <c r="Q16" s="189" t="s">
        <v>341</v>
      </c>
      <c r="R16" s="441">
        <v>0.4</v>
      </c>
      <c r="S16" s="189" t="s">
        <v>507</v>
      </c>
      <c r="T16" s="189" t="s">
        <v>343</v>
      </c>
      <c r="U16" s="189" t="s">
        <v>366</v>
      </c>
      <c r="V16" s="636"/>
      <c r="W16" s="224">
        <v>0.2</v>
      </c>
      <c r="X16" s="636"/>
      <c r="Y16" s="184">
        <v>0.6</v>
      </c>
      <c r="Z16" s="639"/>
      <c r="AA16" s="193" t="s">
        <v>345</v>
      </c>
      <c r="AB16" s="187" t="s">
        <v>1007</v>
      </c>
      <c r="AC16" s="187" t="s">
        <v>1008</v>
      </c>
      <c r="AD16" s="195" t="s">
        <v>548</v>
      </c>
      <c r="AE16" s="438">
        <v>44774</v>
      </c>
      <c r="AF16" s="195" t="s">
        <v>1009</v>
      </c>
      <c r="AG16" s="197"/>
      <c r="AH16" s="197"/>
    </row>
    <row r="17" spans="1:34" ht="48.95" customHeight="1" x14ac:dyDescent="0.3">
      <c r="A17" s="641"/>
      <c r="B17" s="593"/>
      <c r="C17" s="593"/>
      <c r="D17" s="642"/>
      <c r="E17" s="642"/>
      <c r="F17" s="195" t="s">
        <v>1010</v>
      </c>
      <c r="G17" s="636"/>
      <c r="H17" s="643"/>
      <c r="I17" s="647"/>
      <c r="J17" s="643"/>
      <c r="K17" s="634"/>
      <c r="L17" s="197" t="s">
        <v>971</v>
      </c>
      <c r="M17" s="197" t="s">
        <v>1011</v>
      </c>
      <c r="N17" s="197" t="s">
        <v>339</v>
      </c>
      <c r="O17" s="197" t="s">
        <v>339</v>
      </c>
      <c r="P17" s="189" t="s">
        <v>340</v>
      </c>
      <c r="Q17" s="189" t="s">
        <v>341</v>
      </c>
      <c r="R17" s="216">
        <v>0.4</v>
      </c>
      <c r="S17" s="189" t="s">
        <v>342</v>
      </c>
      <c r="T17" s="189" t="s">
        <v>343</v>
      </c>
      <c r="U17" s="189" t="s">
        <v>366</v>
      </c>
      <c r="V17" s="636"/>
      <c r="W17" s="224">
        <v>0.12</v>
      </c>
      <c r="X17" s="636"/>
      <c r="Y17" s="184">
        <v>0.6</v>
      </c>
      <c r="Z17" s="639"/>
      <c r="AA17" s="193" t="s">
        <v>345</v>
      </c>
      <c r="AB17" s="187" t="s">
        <v>1012</v>
      </c>
      <c r="AC17" s="187" t="s">
        <v>1013</v>
      </c>
      <c r="AD17" s="440" t="s">
        <v>1014</v>
      </c>
      <c r="AE17" s="438">
        <v>44774</v>
      </c>
      <c r="AF17" s="440" t="s">
        <v>1015</v>
      </c>
      <c r="AG17" s="197"/>
      <c r="AH17" s="197"/>
    </row>
    <row r="18" spans="1:34" ht="86.25" x14ac:dyDescent="0.3">
      <c r="A18" s="641"/>
      <c r="B18" s="593"/>
      <c r="C18" s="593"/>
      <c r="D18" s="642"/>
      <c r="E18" s="642"/>
      <c r="F18" s="195" t="s">
        <v>1016</v>
      </c>
      <c r="G18" s="636"/>
      <c r="H18" s="643"/>
      <c r="I18" s="647"/>
      <c r="J18" s="643"/>
      <c r="K18" s="634"/>
      <c r="L18" s="197" t="s">
        <v>1005</v>
      </c>
      <c r="M18" s="197" t="s">
        <v>1006</v>
      </c>
      <c r="N18" s="197" t="s">
        <v>339</v>
      </c>
      <c r="O18" s="197" t="s">
        <v>339</v>
      </c>
      <c r="P18" s="189" t="s">
        <v>340</v>
      </c>
      <c r="Q18" s="189" t="s">
        <v>341</v>
      </c>
      <c r="R18" s="216">
        <v>0.4</v>
      </c>
      <c r="S18" s="189" t="s">
        <v>507</v>
      </c>
      <c r="T18" s="189" t="s">
        <v>343</v>
      </c>
      <c r="U18" s="189" t="s">
        <v>366</v>
      </c>
      <c r="V18" s="636"/>
      <c r="W18" s="224">
        <v>7.1999999999999995E-2</v>
      </c>
      <c r="X18" s="636"/>
      <c r="Y18" s="184">
        <v>0.6</v>
      </c>
      <c r="Z18" s="639"/>
      <c r="AA18" s="193" t="s">
        <v>345</v>
      </c>
      <c r="AB18" s="187" t="s">
        <v>1017</v>
      </c>
      <c r="AC18" s="187" t="s">
        <v>1018</v>
      </c>
      <c r="AD18" s="440" t="s">
        <v>1019</v>
      </c>
      <c r="AE18" s="438">
        <v>44774</v>
      </c>
      <c r="AF18" s="195" t="s">
        <v>969</v>
      </c>
      <c r="AG18" s="197"/>
      <c r="AH18" s="197"/>
    </row>
    <row r="19" spans="1:34" ht="51.95" customHeight="1" x14ac:dyDescent="0.3">
      <c r="A19" s="641"/>
      <c r="B19" s="593"/>
      <c r="C19" s="593"/>
      <c r="D19" s="642"/>
      <c r="E19" s="642"/>
      <c r="F19" s="393" t="s">
        <v>1020</v>
      </c>
      <c r="G19" s="636"/>
      <c r="H19" s="643"/>
      <c r="I19" s="647"/>
      <c r="J19" s="643"/>
      <c r="K19" s="634"/>
      <c r="L19" s="197" t="s">
        <v>965</v>
      </c>
      <c r="M19" s="442" t="s">
        <v>1021</v>
      </c>
      <c r="N19" s="197" t="s">
        <v>339</v>
      </c>
      <c r="O19" s="197" t="s">
        <v>339</v>
      </c>
      <c r="P19" s="189" t="s">
        <v>340</v>
      </c>
      <c r="Q19" s="189" t="s">
        <v>576</v>
      </c>
      <c r="R19" s="216">
        <v>0.5</v>
      </c>
      <c r="S19" s="189" t="s">
        <v>507</v>
      </c>
      <c r="T19" s="189" t="s">
        <v>343</v>
      </c>
      <c r="U19" s="189" t="s">
        <v>366</v>
      </c>
      <c r="V19" s="636"/>
      <c r="W19" s="443">
        <v>7.1639999999999996E-4</v>
      </c>
      <c r="X19" s="636"/>
      <c r="Y19" s="184">
        <v>0.6</v>
      </c>
      <c r="Z19" s="639"/>
      <c r="AA19" s="193" t="s">
        <v>345</v>
      </c>
      <c r="AB19" s="187" t="s">
        <v>1022</v>
      </c>
      <c r="AC19" s="187" t="s">
        <v>1023</v>
      </c>
      <c r="AD19" s="195" t="s">
        <v>548</v>
      </c>
      <c r="AE19" s="438">
        <v>44774</v>
      </c>
      <c r="AF19" s="195" t="s">
        <v>981</v>
      </c>
      <c r="AG19" s="197"/>
      <c r="AH19" s="197"/>
    </row>
    <row r="20" spans="1:34" ht="86.25" x14ac:dyDescent="0.3">
      <c r="A20" s="641"/>
      <c r="B20" s="593"/>
      <c r="C20" s="593"/>
      <c r="D20" s="642"/>
      <c r="E20" s="642"/>
      <c r="F20" s="558" t="s">
        <v>1024</v>
      </c>
      <c r="G20" s="636"/>
      <c r="H20" s="643"/>
      <c r="I20" s="647"/>
      <c r="J20" s="643"/>
      <c r="K20" s="634"/>
      <c r="L20" s="197" t="s">
        <v>1025</v>
      </c>
      <c r="M20" s="197" t="s">
        <v>1026</v>
      </c>
      <c r="N20" s="197" t="s">
        <v>339</v>
      </c>
      <c r="O20" s="197" t="s">
        <v>339</v>
      </c>
      <c r="P20" s="189" t="s">
        <v>340</v>
      </c>
      <c r="Q20" s="189" t="s">
        <v>576</v>
      </c>
      <c r="R20" s="216">
        <v>0.5</v>
      </c>
      <c r="S20" s="189" t="s">
        <v>507</v>
      </c>
      <c r="T20" s="189" t="s">
        <v>343</v>
      </c>
      <c r="U20" s="189" t="s">
        <v>366</v>
      </c>
      <c r="V20" s="636"/>
      <c r="W20" s="224">
        <v>0</v>
      </c>
      <c r="X20" s="636"/>
      <c r="Y20" s="184">
        <v>0.6</v>
      </c>
      <c r="Z20" s="639"/>
      <c r="AA20" s="193" t="s">
        <v>345</v>
      </c>
      <c r="AB20" s="187" t="s">
        <v>1027</v>
      </c>
      <c r="AC20" s="187" t="s">
        <v>1028</v>
      </c>
      <c r="AD20" s="195" t="s">
        <v>1029</v>
      </c>
      <c r="AE20" s="438">
        <v>44774</v>
      </c>
      <c r="AF20" s="195" t="s">
        <v>969</v>
      </c>
      <c r="AG20" s="197"/>
      <c r="AH20" s="197"/>
    </row>
    <row r="21" spans="1:34" ht="114.75" x14ac:dyDescent="0.3">
      <c r="A21" s="575"/>
      <c r="B21" s="561"/>
      <c r="C21" s="561"/>
      <c r="D21" s="559"/>
      <c r="E21" s="559"/>
      <c r="F21" s="559"/>
      <c r="G21" s="637"/>
      <c r="H21" s="565"/>
      <c r="I21" s="648"/>
      <c r="J21" s="565"/>
      <c r="K21" s="649"/>
      <c r="L21" s="197" t="s">
        <v>994</v>
      </c>
      <c r="M21" s="197" t="s">
        <v>995</v>
      </c>
      <c r="N21" s="197" t="s">
        <v>339</v>
      </c>
      <c r="O21" s="197" t="s">
        <v>339</v>
      </c>
      <c r="P21" s="189" t="s">
        <v>340</v>
      </c>
      <c r="Q21" s="189" t="s">
        <v>341</v>
      </c>
      <c r="R21" s="216">
        <v>0.4</v>
      </c>
      <c r="S21" s="189" t="s">
        <v>507</v>
      </c>
      <c r="T21" s="189" t="s">
        <v>343</v>
      </c>
      <c r="U21" s="189" t="s">
        <v>366</v>
      </c>
      <c r="V21" s="637"/>
      <c r="W21" s="224">
        <v>0</v>
      </c>
      <c r="X21" s="637"/>
      <c r="Y21" s="184">
        <v>0.6</v>
      </c>
      <c r="Z21" s="640"/>
      <c r="AA21" s="193" t="s">
        <v>345</v>
      </c>
      <c r="AB21" s="187" t="s">
        <v>1030</v>
      </c>
      <c r="AC21" s="187" t="s">
        <v>1031</v>
      </c>
      <c r="AD21" s="440" t="s">
        <v>563</v>
      </c>
      <c r="AE21" s="438">
        <v>44774</v>
      </c>
      <c r="AF21" s="195" t="s">
        <v>969</v>
      </c>
      <c r="AG21" s="197"/>
      <c r="AH21" s="197"/>
    </row>
    <row r="22" spans="1:34" ht="127.5" x14ac:dyDescent="0.3">
      <c r="A22" s="574">
        <v>3</v>
      </c>
      <c r="B22" s="560" t="s">
        <v>998</v>
      </c>
      <c r="C22" s="560" t="s">
        <v>1032</v>
      </c>
      <c r="D22" s="558" t="s">
        <v>962</v>
      </c>
      <c r="E22" s="558" t="s">
        <v>1033</v>
      </c>
      <c r="F22" s="227" t="s">
        <v>1001</v>
      </c>
      <c r="G22" s="635" t="s">
        <v>353</v>
      </c>
      <c r="H22" s="564">
        <f t="shared" ref="H22" si="4">IF(G22="MUY BAJA",20%,IF(G22="BAJA",40%,IF(G22="MEDIA",60%,IF(G22="ALTA",80%,IF(G22="MUY ALTA",100%,IF(G22="",""))))))</f>
        <v>0.4</v>
      </c>
      <c r="I22" s="646" t="s">
        <v>354</v>
      </c>
      <c r="J22" s="564">
        <f t="shared" ref="J22" si="5">IF(I22="LEVE",20%,IF(I22="MENOR",40%,IF(I22="MODERADO",60%,IF(I22="MAYOR",80%,IF(I22="CATASTROFICO",100%,IF(G22="",""))))))</f>
        <v>0.6</v>
      </c>
      <c r="K22" s="633" t="s">
        <v>354</v>
      </c>
      <c r="L22" s="186" t="s">
        <v>971</v>
      </c>
      <c r="M22" s="328" t="s">
        <v>1002</v>
      </c>
      <c r="N22" s="197" t="s">
        <v>339</v>
      </c>
      <c r="O22" s="197" t="s">
        <v>339</v>
      </c>
      <c r="P22" s="189" t="s">
        <v>340</v>
      </c>
      <c r="Q22" s="189" t="s">
        <v>576</v>
      </c>
      <c r="R22" s="441">
        <v>0.5</v>
      </c>
      <c r="S22" s="189" t="s">
        <v>507</v>
      </c>
      <c r="T22" s="189" t="s">
        <v>343</v>
      </c>
      <c r="U22" s="189" t="s">
        <v>366</v>
      </c>
      <c r="V22" s="635" t="s">
        <v>335</v>
      </c>
      <c r="W22" s="224">
        <v>0.2</v>
      </c>
      <c r="X22" s="635" t="s">
        <v>354</v>
      </c>
      <c r="Y22" s="184">
        <f t="shared" ref="Y22" si="6">IF(X22="LEVE",20%,IF(X22="MENOR",40%,IF(X22="MODERADO",60%,IF(X22="MAYOR",80%,IF(X22="CATASTROFICO",100%,IF(X22="",""))))))</f>
        <v>0.6</v>
      </c>
      <c r="Z22" s="638" t="s">
        <v>354</v>
      </c>
      <c r="AA22" s="193" t="s">
        <v>345</v>
      </c>
      <c r="AB22" s="187" t="s">
        <v>973</v>
      </c>
      <c r="AC22" s="187" t="s">
        <v>974</v>
      </c>
      <c r="AD22" s="440" t="s">
        <v>975</v>
      </c>
      <c r="AE22" s="438">
        <v>44774</v>
      </c>
      <c r="AF22" s="195" t="s">
        <v>969</v>
      </c>
      <c r="AG22" s="197"/>
      <c r="AH22" s="197"/>
    </row>
    <row r="23" spans="1:34" ht="140.25" x14ac:dyDescent="0.3">
      <c r="A23" s="641"/>
      <c r="B23" s="593"/>
      <c r="C23" s="593"/>
      <c r="D23" s="642"/>
      <c r="E23" s="642"/>
      <c r="F23" s="195" t="s">
        <v>1004</v>
      </c>
      <c r="G23" s="636"/>
      <c r="H23" s="643"/>
      <c r="I23" s="647"/>
      <c r="J23" s="643"/>
      <c r="K23" s="634"/>
      <c r="L23" s="171" t="s">
        <v>1005</v>
      </c>
      <c r="M23" s="197" t="s">
        <v>1006</v>
      </c>
      <c r="N23" s="197" t="s">
        <v>339</v>
      </c>
      <c r="O23" s="197" t="s">
        <v>339</v>
      </c>
      <c r="P23" s="189" t="s">
        <v>340</v>
      </c>
      <c r="Q23" s="189" t="s">
        <v>576</v>
      </c>
      <c r="R23" s="216">
        <v>0.5</v>
      </c>
      <c r="S23" s="189" t="s">
        <v>507</v>
      </c>
      <c r="T23" s="189" t="s">
        <v>343</v>
      </c>
      <c r="U23" s="189" t="s">
        <v>366</v>
      </c>
      <c r="V23" s="636"/>
      <c r="W23" s="224">
        <v>0.2</v>
      </c>
      <c r="X23" s="636"/>
      <c r="Y23" s="184">
        <v>0.6</v>
      </c>
      <c r="Z23" s="639"/>
      <c r="AA23" s="193" t="s">
        <v>345</v>
      </c>
      <c r="AB23" s="187" t="s">
        <v>1007</v>
      </c>
      <c r="AC23" s="187" t="s">
        <v>1008</v>
      </c>
      <c r="AD23" s="195" t="s">
        <v>548</v>
      </c>
      <c r="AE23" s="438">
        <v>44774</v>
      </c>
      <c r="AF23" s="195" t="s">
        <v>1009</v>
      </c>
      <c r="AG23" s="197"/>
      <c r="AH23" s="197"/>
    </row>
    <row r="24" spans="1:34" ht="86.25" x14ac:dyDescent="0.3">
      <c r="A24" s="641"/>
      <c r="B24" s="593"/>
      <c r="C24" s="593"/>
      <c r="D24" s="642"/>
      <c r="E24" s="642"/>
      <c r="F24" s="195" t="s">
        <v>1010</v>
      </c>
      <c r="G24" s="636"/>
      <c r="H24" s="643"/>
      <c r="I24" s="647"/>
      <c r="J24" s="643"/>
      <c r="K24" s="634"/>
      <c r="L24" s="197" t="s">
        <v>971</v>
      </c>
      <c r="M24" s="197" t="s">
        <v>1011</v>
      </c>
      <c r="N24" s="197" t="s">
        <v>339</v>
      </c>
      <c r="O24" s="197" t="s">
        <v>339</v>
      </c>
      <c r="P24" s="189" t="s">
        <v>340</v>
      </c>
      <c r="Q24" s="189" t="s">
        <v>341</v>
      </c>
      <c r="R24" s="216">
        <v>0.4</v>
      </c>
      <c r="S24" s="189" t="s">
        <v>507</v>
      </c>
      <c r="T24" s="189" t="s">
        <v>343</v>
      </c>
      <c r="U24" s="189" t="s">
        <v>366</v>
      </c>
      <c r="V24" s="636"/>
      <c r="W24" s="224">
        <v>0.12</v>
      </c>
      <c r="X24" s="636"/>
      <c r="Y24" s="184">
        <v>0.6</v>
      </c>
      <c r="Z24" s="639"/>
      <c r="AA24" s="193" t="s">
        <v>345</v>
      </c>
      <c r="AB24" s="187" t="s">
        <v>1012</v>
      </c>
      <c r="AC24" s="187" t="s">
        <v>1013</v>
      </c>
      <c r="AD24" s="440" t="s">
        <v>1014</v>
      </c>
      <c r="AE24" s="438">
        <v>44774</v>
      </c>
      <c r="AF24" s="440" t="s">
        <v>1015</v>
      </c>
      <c r="AG24" s="197"/>
      <c r="AH24" s="197"/>
    </row>
    <row r="25" spans="1:34" ht="86.25" x14ac:dyDescent="0.3">
      <c r="A25" s="641"/>
      <c r="B25" s="593"/>
      <c r="C25" s="593"/>
      <c r="D25" s="642"/>
      <c r="E25" s="642"/>
      <c r="F25" s="195" t="s">
        <v>1016</v>
      </c>
      <c r="G25" s="636"/>
      <c r="H25" s="643"/>
      <c r="I25" s="647"/>
      <c r="J25" s="643"/>
      <c r="K25" s="634"/>
      <c r="L25" s="197" t="s">
        <v>1005</v>
      </c>
      <c r="M25" s="197" t="s">
        <v>1006</v>
      </c>
      <c r="N25" s="197" t="s">
        <v>339</v>
      </c>
      <c r="O25" s="197" t="s">
        <v>339</v>
      </c>
      <c r="P25" s="189" t="s">
        <v>340</v>
      </c>
      <c r="Q25" s="189" t="s">
        <v>341</v>
      </c>
      <c r="R25" s="216">
        <v>0.4</v>
      </c>
      <c r="S25" s="189" t="s">
        <v>507</v>
      </c>
      <c r="T25" s="189" t="s">
        <v>343</v>
      </c>
      <c r="U25" s="189" t="s">
        <v>366</v>
      </c>
      <c r="V25" s="636"/>
      <c r="W25" s="444">
        <v>7.1999999999999995E-2</v>
      </c>
      <c r="X25" s="636"/>
      <c r="Y25" s="184">
        <v>0.6</v>
      </c>
      <c r="Z25" s="639"/>
      <c r="AA25" s="193" t="s">
        <v>345</v>
      </c>
      <c r="AB25" s="187" t="s">
        <v>1017</v>
      </c>
      <c r="AC25" s="187" t="s">
        <v>1018</v>
      </c>
      <c r="AD25" s="440" t="s">
        <v>1019</v>
      </c>
      <c r="AE25" s="438">
        <v>44774</v>
      </c>
      <c r="AF25" s="195" t="s">
        <v>969</v>
      </c>
      <c r="AG25" s="197"/>
      <c r="AH25" s="197"/>
    </row>
    <row r="26" spans="1:34" ht="86.25" x14ac:dyDescent="0.3">
      <c r="A26" s="641"/>
      <c r="B26" s="593"/>
      <c r="C26" s="593"/>
      <c r="D26" s="642"/>
      <c r="E26" s="642"/>
      <c r="F26" s="393" t="s">
        <v>1020</v>
      </c>
      <c r="G26" s="636"/>
      <c r="H26" s="643"/>
      <c r="I26" s="647"/>
      <c r="J26" s="643"/>
      <c r="K26" s="634"/>
      <c r="L26" s="197" t="s">
        <v>965</v>
      </c>
      <c r="M26" s="442" t="s">
        <v>1021</v>
      </c>
      <c r="N26" s="197" t="s">
        <v>339</v>
      </c>
      <c r="O26" s="197" t="s">
        <v>339</v>
      </c>
      <c r="P26" s="189" t="s">
        <v>340</v>
      </c>
      <c r="Q26" s="189" t="s">
        <v>341</v>
      </c>
      <c r="R26" s="216">
        <v>0.4</v>
      </c>
      <c r="S26" s="189" t="s">
        <v>507</v>
      </c>
      <c r="T26" s="189" t="s">
        <v>343</v>
      </c>
      <c r="U26" s="189" t="s">
        <v>366</v>
      </c>
      <c r="V26" s="636"/>
      <c r="W26" s="224">
        <v>7.1710000000000003E-4</v>
      </c>
      <c r="X26" s="636"/>
      <c r="Y26" s="184">
        <v>0.6</v>
      </c>
      <c r="Z26" s="639"/>
      <c r="AA26" s="193" t="s">
        <v>345</v>
      </c>
      <c r="AB26" s="187" t="s">
        <v>1022</v>
      </c>
      <c r="AC26" s="187" t="s">
        <v>1023</v>
      </c>
      <c r="AD26" s="195" t="s">
        <v>548</v>
      </c>
      <c r="AE26" s="438">
        <v>44774</v>
      </c>
      <c r="AF26" s="195" t="s">
        <v>981</v>
      </c>
      <c r="AG26" s="197"/>
      <c r="AH26" s="197"/>
    </row>
    <row r="27" spans="1:34" ht="86.25" x14ac:dyDescent="0.3">
      <c r="A27" s="641"/>
      <c r="B27" s="593"/>
      <c r="C27" s="593"/>
      <c r="D27" s="642"/>
      <c r="E27" s="642"/>
      <c r="F27" s="558" t="s">
        <v>1024</v>
      </c>
      <c r="G27" s="636"/>
      <c r="H27" s="643"/>
      <c r="I27" s="647"/>
      <c r="J27" s="643"/>
      <c r="K27" s="634"/>
      <c r="L27" s="197" t="s">
        <v>1034</v>
      </c>
      <c r="M27" s="197" t="s">
        <v>1026</v>
      </c>
      <c r="N27" s="197" t="s">
        <v>339</v>
      </c>
      <c r="O27" s="197" t="s">
        <v>339</v>
      </c>
      <c r="P27" s="189" t="s">
        <v>340</v>
      </c>
      <c r="Q27" s="189" t="s">
        <v>576</v>
      </c>
      <c r="R27" s="216">
        <v>0.5</v>
      </c>
      <c r="S27" s="189" t="s">
        <v>507</v>
      </c>
      <c r="T27" s="189" t="s">
        <v>343</v>
      </c>
      <c r="U27" s="189" t="s">
        <v>366</v>
      </c>
      <c r="V27" s="636"/>
      <c r="W27" s="224">
        <v>0</v>
      </c>
      <c r="X27" s="636"/>
      <c r="Y27" s="184">
        <v>0.6</v>
      </c>
      <c r="Z27" s="639"/>
      <c r="AA27" s="193" t="s">
        <v>345</v>
      </c>
      <c r="AB27" s="187" t="s">
        <v>1035</v>
      </c>
      <c r="AC27" s="187" t="s">
        <v>1028</v>
      </c>
      <c r="AD27" s="195" t="s">
        <v>1029</v>
      </c>
      <c r="AE27" s="438">
        <v>44774</v>
      </c>
      <c r="AF27" s="195" t="s">
        <v>969</v>
      </c>
      <c r="AG27" s="197"/>
      <c r="AH27" s="197"/>
    </row>
    <row r="28" spans="1:34" ht="114.75" x14ac:dyDescent="0.3">
      <c r="A28" s="575"/>
      <c r="B28" s="561"/>
      <c r="C28" s="561"/>
      <c r="D28" s="559"/>
      <c r="E28" s="559"/>
      <c r="F28" s="559"/>
      <c r="G28" s="637"/>
      <c r="H28" s="565"/>
      <c r="I28" s="648"/>
      <c r="J28" s="565"/>
      <c r="K28" s="649"/>
      <c r="L28" s="197" t="s">
        <v>1036</v>
      </c>
      <c r="M28" s="197" t="s">
        <v>995</v>
      </c>
      <c r="N28" s="197" t="s">
        <v>339</v>
      </c>
      <c r="O28" s="197" t="s">
        <v>339</v>
      </c>
      <c r="P28" s="189" t="s">
        <v>340</v>
      </c>
      <c r="Q28" s="189" t="s">
        <v>341</v>
      </c>
      <c r="R28" s="216">
        <v>0.4</v>
      </c>
      <c r="S28" s="189" t="s">
        <v>507</v>
      </c>
      <c r="T28" s="189" t="s">
        <v>343</v>
      </c>
      <c r="U28" s="189" t="s">
        <v>366</v>
      </c>
      <c r="V28" s="637"/>
      <c r="W28" s="224">
        <v>0</v>
      </c>
      <c r="X28" s="637"/>
      <c r="Y28" s="184">
        <v>0.6</v>
      </c>
      <c r="Z28" s="640"/>
      <c r="AA28" s="193" t="s">
        <v>345</v>
      </c>
      <c r="AB28" s="187" t="s">
        <v>1037</v>
      </c>
      <c r="AC28" s="187" t="s">
        <v>1031</v>
      </c>
      <c r="AD28" s="440" t="s">
        <v>563</v>
      </c>
      <c r="AE28" s="438">
        <v>44774</v>
      </c>
      <c r="AF28" s="195" t="s">
        <v>969</v>
      </c>
      <c r="AG28" s="197"/>
      <c r="AH28" s="197"/>
    </row>
    <row r="29" spans="1:34" ht="127.5" x14ac:dyDescent="0.3">
      <c r="A29" s="574">
        <v>4</v>
      </c>
      <c r="B29" s="560" t="s">
        <v>998</v>
      </c>
      <c r="C29" s="560" t="s">
        <v>1038</v>
      </c>
      <c r="D29" s="558" t="s">
        <v>962</v>
      </c>
      <c r="E29" s="558" t="s">
        <v>1039</v>
      </c>
      <c r="F29" s="227" t="s">
        <v>982</v>
      </c>
      <c r="G29" s="635" t="s">
        <v>362</v>
      </c>
      <c r="H29" s="564">
        <f t="shared" ref="H29" si="7">IF(G29="MUY BAJA",20%,IF(G29="BAJA",40%,IF(G29="MEDIA",60%,IF(G29="ALTA",80%,IF(G29="MUY ALTA",100%,IF(G29="",""))))))</f>
        <v>0.6</v>
      </c>
      <c r="I29" s="644" t="s">
        <v>392</v>
      </c>
      <c r="J29" s="564">
        <f t="shared" ref="J29" si="8">IF(I29="LEVE",20%,IF(I29="MENOR",40%,IF(I29="MODERADO",60%,IF(I29="MAYOR",80%,IF(I29="CATASTROFICO",100%,IF(G29="",""))))))</f>
        <v>0.4</v>
      </c>
      <c r="K29" s="633" t="s">
        <v>354</v>
      </c>
      <c r="L29" s="197" t="s">
        <v>983</v>
      </c>
      <c r="M29" s="197" t="s">
        <v>984</v>
      </c>
      <c r="N29" s="197" t="s">
        <v>339</v>
      </c>
      <c r="O29" s="197" t="s">
        <v>339</v>
      </c>
      <c r="P29" s="189" t="s">
        <v>340</v>
      </c>
      <c r="Q29" s="189" t="s">
        <v>576</v>
      </c>
      <c r="R29" s="441">
        <v>0.5</v>
      </c>
      <c r="S29" s="189" t="s">
        <v>507</v>
      </c>
      <c r="T29" s="189" t="s">
        <v>343</v>
      </c>
      <c r="U29" s="189" t="s">
        <v>366</v>
      </c>
      <c r="V29" s="635" t="s">
        <v>353</v>
      </c>
      <c r="W29" s="224">
        <v>0.6</v>
      </c>
      <c r="X29" s="242" t="s">
        <v>392</v>
      </c>
      <c r="Y29" s="184">
        <f t="shared" ref="Y29:Y33" si="9">IF(X29="LEVE",20%,IF(X29="MENOR",40%,IF(X29="MODERADO",60%,IF(X29="MAYOR",80%,IF(X29="CATASTROFICO",100%,IF(X29="",""))))))</f>
        <v>0.4</v>
      </c>
      <c r="Z29" s="638" t="s">
        <v>354</v>
      </c>
      <c r="AA29" s="193" t="s">
        <v>345</v>
      </c>
      <c r="AB29" s="187" t="s">
        <v>1040</v>
      </c>
      <c r="AC29" s="187" t="s">
        <v>986</v>
      </c>
      <c r="AD29" s="195" t="s">
        <v>578</v>
      </c>
      <c r="AE29" s="438">
        <v>44774</v>
      </c>
      <c r="AF29" s="439" t="s">
        <v>981</v>
      </c>
      <c r="AG29" s="197"/>
      <c r="AH29" s="197"/>
    </row>
    <row r="30" spans="1:34" ht="102" x14ac:dyDescent="0.3">
      <c r="A30" s="641"/>
      <c r="B30" s="593"/>
      <c r="C30" s="593"/>
      <c r="D30" s="642"/>
      <c r="E30" s="642"/>
      <c r="F30" s="195" t="s">
        <v>1041</v>
      </c>
      <c r="G30" s="636"/>
      <c r="H30" s="643"/>
      <c r="I30" s="645"/>
      <c r="J30" s="643"/>
      <c r="K30" s="634"/>
      <c r="L30" s="171" t="s">
        <v>976</v>
      </c>
      <c r="M30" s="197" t="s">
        <v>977</v>
      </c>
      <c r="N30" s="197" t="s">
        <v>339</v>
      </c>
      <c r="O30" s="197" t="s">
        <v>339</v>
      </c>
      <c r="P30" s="189" t="s">
        <v>340</v>
      </c>
      <c r="Q30" s="189" t="s">
        <v>341</v>
      </c>
      <c r="R30" s="441">
        <v>0.4</v>
      </c>
      <c r="S30" s="189" t="s">
        <v>507</v>
      </c>
      <c r="T30" s="189" t="s">
        <v>343</v>
      </c>
      <c r="U30" s="189" t="s">
        <v>366</v>
      </c>
      <c r="V30" s="636"/>
      <c r="W30" s="224">
        <v>0.3</v>
      </c>
      <c r="X30" s="242" t="s">
        <v>392</v>
      </c>
      <c r="Y30" s="184">
        <f t="shared" si="9"/>
        <v>0.4</v>
      </c>
      <c r="Z30" s="639"/>
      <c r="AA30" s="193" t="s">
        <v>345</v>
      </c>
      <c r="AB30" s="187" t="s">
        <v>1042</v>
      </c>
      <c r="AC30" s="445" t="s">
        <v>980</v>
      </c>
      <c r="AD30" s="195" t="s">
        <v>548</v>
      </c>
      <c r="AE30" s="438">
        <v>44774</v>
      </c>
      <c r="AF30" s="195" t="s">
        <v>981</v>
      </c>
      <c r="AG30" s="197"/>
      <c r="AH30" s="197"/>
    </row>
    <row r="31" spans="1:34" ht="127.5" x14ac:dyDescent="0.3">
      <c r="A31" s="641"/>
      <c r="B31" s="593"/>
      <c r="C31" s="593"/>
      <c r="D31" s="642"/>
      <c r="E31" s="642"/>
      <c r="F31" s="195" t="s">
        <v>1043</v>
      </c>
      <c r="G31" s="636"/>
      <c r="H31" s="643"/>
      <c r="I31" s="645"/>
      <c r="J31" s="643"/>
      <c r="K31" s="634"/>
      <c r="L31" s="197" t="s">
        <v>983</v>
      </c>
      <c r="M31" s="197" t="s">
        <v>984</v>
      </c>
      <c r="N31" s="197" t="s">
        <v>339</v>
      </c>
      <c r="O31" s="197" t="s">
        <v>339</v>
      </c>
      <c r="P31" s="189" t="s">
        <v>340</v>
      </c>
      <c r="Q31" s="189" t="s">
        <v>341</v>
      </c>
      <c r="R31" s="216">
        <v>0.4</v>
      </c>
      <c r="S31" s="189" t="s">
        <v>507</v>
      </c>
      <c r="T31" s="189" t="s">
        <v>343</v>
      </c>
      <c r="U31" s="189" t="s">
        <v>366</v>
      </c>
      <c r="V31" s="636"/>
      <c r="W31" s="224">
        <v>0.18</v>
      </c>
      <c r="X31" s="242" t="s">
        <v>392</v>
      </c>
      <c r="Y31" s="184">
        <f t="shared" si="9"/>
        <v>0.4</v>
      </c>
      <c r="Z31" s="639"/>
      <c r="AA31" s="193" t="s">
        <v>345</v>
      </c>
      <c r="AB31" s="187" t="s">
        <v>1040</v>
      </c>
      <c r="AC31" s="187" t="s">
        <v>986</v>
      </c>
      <c r="AD31" s="195" t="s">
        <v>578</v>
      </c>
      <c r="AE31" s="438">
        <v>44774</v>
      </c>
      <c r="AF31" s="439" t="s">
        <v>981</v>
      </c>
      <c r="AG31" s="197"/>
      <c r="AH31" s="197"/>
    </row>
    <row r="32" spans="1:34" ht="102" x14ac:dyDescent="0.3">
      <c r="A32" s="641"/>
      <c r="B32" s="593"/>
      <c r="C32" s="593"/>
      <c r="D32" s="642"/>
      <c r="E32" s="642"/>
      <c r="F32" s="195" t="s">
        <v>1044</v>
      </c>
      <c r="G32" s="636"/>
      <c r="H32" s="643"/>
      <c r="I32" s="645"/>
      <c r="J32" s="643"/>
      <c r="K32" s="634"/>
      <c r="L32" s="171" t="s">
        <v>976</v>
      </c>
      <c r="M32" s="197" t="s">
        <v>977</v>
      </c>
      <c r="N32" s="197" t="s">
        <v>339</v>
      </c>
      <c r="O32" s="197" t="s">
        <v>339</v>
      </c>
      <c r="P32" s="189" t="s">
        <v>340</v>
      </c>
      <c r="Q32" s="189" t="s">
        <v>576</v>
      </c>
      <c r="R32" s="216">
        <v>0.5</v>
      </c>
      <c r="S32" s="189" t="s">
        <v>507</v>
      </c>
      <c r="T32" s="189" t="s">
        <v>343</v>
      </c>
      <c r="U32" s="189" t="s">
        <v>366</v>
      </c>
      <c r="V32" s="637"/>
      <c r="W32" s="224">
        <v>0.09</v>
      </c>
      <c r="X32" s="242" t="s">
        <v>392</v>
      </c>
      <c r="Y32" s="184">
        <f t="shared" si="9"/>
        <v>0.4</v>
      </c>
      <c r="Z32" s="640"/>
      <c r="AA32" s="193" t="s">
        <v>345</v>
      </c>
      <c r="AB32" s="187" t="s">
        <v>1042</v>
      </c>
      <c r="AC32" s="187" t="s">
        <v>980</v>
      </c>
      <c r="AD32" s="195" t="s">
        <v>548</v>
      </c>
      <c r="AE32" s="438">
        <v>44774</v>
      </c>
      <c r="AF32" s="195" t="s">
        <v>981</v>
      </c>
      <c r="AG32" s="197"/>
      <c r="AH32" s="197"/>
    </row>
    <row r="33" spans="1:34" ht="86.25" x14ac:dyDescent="0.3">
      <c r="A33" s="574">
        <v>5</v>
      </c>
      <c r="B33" s="560" t="s">
        <v>998</v>
      </c>
      <c r="C33" s="560" t="s">
        <v>1045</v>
      </c>
      <c r="D33" s="558" t="s">
        <v>962</v>
      </c>
      <c r="E33" s="558" t="s">
        <v>1046</v>
      </c>
      <c r="F33" s="227" t="s">
        <v>1047</v>
      </c>
      <c r="G33" s="635" t="s">
        <v>362</v>
      </c>
      <c r="H33" s="564">
        <f t="shared" ref="H33" si="10">IF(G33="MUY BAJA",20%,IF(G33="BAJA",40%,IF(G33="MEDIA",60%,IF(G33="ALTA",80%,IF(G33="MUY ALTA",100%,IF(G33="",""))))))</f>
        <v>0.6</v>
      </c>
      <c r="I33" s="644" t="s">
        <v>354</v>
      </c>
      <c r="J33" s="564">
        <f t="shared" ref="J33" si="11">IF(I33="LEVE",20%,IF(I33="MENOR",40%,IF(I33="MODERADO",60%,IF(I33="MAYOR",80%,IF(I33="CATASTROFICO",100%,IF(G33="",""))))))</f>
        <v>0.6</v>
      </c>
      <c r="K33" s="633" t="s">
        <v>354</v>
      </c>
      <c r="L33" s="197" t="s">
        <v>1048</v>
      </c>
      <c r="M33" s="197" t="s">
        <v>1049</v>
      </c>
      <c r="N33" s="197" t="s">
        <v>339</v>
      </c>
      <c r="O33" s="197" t="s">
        <v>339</v>
      </c>
      <c r="P33" s="189" t="s">
        <v>340</v>
      </c>
      <c r="Q33" s="189" t="s">
        <v>576</v>
      </c>
      <c r="R33" s="441">
        <v>0.5</v>
      </c>
      <c r="S33" s="189" t="s">
        <v>507</v>
      </c>
      <c r="T33" s="189" t="s">
        <v>343</v>
      </c>
      <c r="U33" s="189" t="s">
        <v>366</v>
      </c>
      <c r="V33" s="635" t="s">
        <v>353</v>
      </c>
      <c r="W33" s="224">
        <v>0.6</v>
      </c>
      <c r="X33" s="635" t="s">
        <v>354</v>
      </c>
      <c r="Y33" s="184">
        <f t="shared" si="9"/>
        <v>0.6</v>
      </c>
      <c r="Z33" s="638" t="s">
        <v>354</v>
      </c>
      <c r="AA33" s="193" t="s">
        <v>345</v>
      </c>
      <c r="AB33" s="445" t="s">
        <v>1050</v>
      </c>
      <c r="AC33" s="187" t="s">
        <v>1051</v>
      </c>
      <c r="AD33" s="195" t="s">
        <v>548</v>
      </c>
      <c r="AE33" s="438">
        <v>44774</v>
      </c>
      <c r="AF33" s="195" t="s">
        <v>981</v>
      </c>
      <c r="AG33" s="197"/>
      <c r="AH33" s="197"/>
    </row>
    <row r="34" spans="1:34" ht="102" x14ac:dyDescent="0.3">
      <c r="A34" s="641"/>
      <c r="B34" s="593"/>
      <c r="C34" s="593"/>
      <c r="D34" s="642"/>
      <c r="E34" s="642"/>
      <c r="F34" s="195" t="s">
        <v>1041</v>
      </c>
      <c r="G34" s="636"/>
      <c r="H34" s="643"/>
      <c r="I34" s="645"/>
      <c r="J34" s="643"/>
      <c r="K34" s="634"/>
      <c r="L34" s="171" t="s">
        <v>1052</v>
      </c>
      <c r="M34" s="197" t="s">
        <v>1053</v>
      </c>
      <c r="N34" s="197" t="s">
        <v>339</v>
      </c>
      <c r="O34" s="197" t="s">
        <v>339</v>
      </c>
      <c r="P34" s="189" t="s">
        <v>340</v>
      </c>
      <c r="Q34" s="189" t="s">
        <v>341</v>
      </c>
      <c r="R34" s="441">
        <v>0.4</v>
      </c>
      <c r="S34" s="189" t="s">
        <v>342</v>
      </c>
      <c r="T34" s="189" t="s">
        <v>343</v>
      </c>
      <c r="U34" s="189" t="s">
        <v>366</v>
      </c>
      <c r="V34" s="636"/>
      <c r="W34" s="224">
        <v>0.3</v>
      </c>
      <c r="X34" s="636"/>
      <c r="Y34" s="184">
        <v>0.6</v>
      </c>
      <c r="Z34" s="639"/>
      <c r="AA34" s="193" t="s">
        <v>345</v>
      </c>
      <c r="AB34" s="187" t="s">
        <v>1042</v>
      </c>
      <c r="AC34" s="187" t="s">
        <v>980</v>
      </c>
      <c r="AD34" s="195" t="s">
        <v>548</v>
      </c>
      <c r="AE34" s="438">
        <v>44774</v>
      </c>
      <c r="AF34" s="195" t="s">
        <v>981</v>
      </c>
      <c r="AG34" s="197"/>
      <c r="AH34" s="197"/>
    </row>
    <row r="35" spans="1:34" ht="86.25" x14ac:dyDescent="0.3">
      <c r="A35" s="641"/>
      <c r="B35" s="593"/>
      <c r="C35" s="593"/>
      <c r="D35" s="642"/>
      <c r="E35" s="642"/>
      <c r="F35" s="195" t="s">
        <v>1054</v>
      </c>
      <c r="G35" s="636"/>
      <c r="H35" s="643"/>
      <c r="I35" s="645"/>
      <c r="J35" s="643"/>
      <c r="K35" s="634"/>
      <c r="L35" s="197" t="s">
        <v>1055</v>
      </c>
      <c r="M35" s="197" t="s">
        <v>1056</v>
      </c>
      <c r="N35" s="197" t="s">
        <v>339</v>
      </c>
      <c r="O35" s="197" t="s">
        <v>339</v>
      </c>
      <c r="P35" s="189" t="s">
        <v>340</v>
      </c>
      <c r="Q35" s="189" t="s">
        <v>576</v>
      </c>
      <c r="R35" s="216">
        <v>0.5</v>
      </c>
      <c r="S35" s="189" t="s">
        <v>342</v>
      </c>
      <c r="T35" s="189" t="s">
        <v>343</v>
      </c>
      <c r="U35" s="189" t="s">
        <v>366</v>
      </c>
      <c r="V35" s="636"/>
      <c r="W35" s="224">
        <v>0.15</v>
      </c>
      <c r="X35" s="636"/>
      <c r="Y35" s="184">
        <v>0.6</v>
      </c>
      <c r="Z35" s="639"/>
      <c r="AA35" s="193" t="s">
        <v>345</v>
      </c>
      <c r="AB35" s="187" t="s">
        <v>1057</v>
      </c>
      <c r="AC35" s="187" t="s">
        <v>1058</v>
      </c>
      <c r="AD35" s="440" t="s">
        <v>1059</v>
      </c>
      <c r="AE35" s="438">
        <v>44774</v>
      </c>
      <c r="AF35" s="195"/>
      <c r="AG35" s="197"/>
      <c r="AH35" s="197"/>
    </row>
    <row r="36" spans="1:34" ht="57" customHeight="1" x14ac:dyDescent="0.3">
      <c r="A36" s="641"/>
      <c r="B36" s="593"/>
      <c r="C36" s="593"/>
      <c r="D36" s="642"/>
      <c r="E36" s="642"/>
      <c r="F36" s="195" t="s">
        <v>1044</v>
      </c>
      <c r="G36" s="636"/>
      <c r="H36" s="643"/>
      <c r="I36" s="645"/>
      <c r="J36" s="643"/>
      <c r="K36" s="634"/>
      <c r="L36" s="171" t="s">
        <v>1060</v>
      </c>
      <c r="M36" s="197" t="s">
        <v>1061</v>
      </c>
      <c r="N36" s="197" t="s">
        <v>339</v>
      </c>
      <c r="O36" s="197" t="s">
        <v>339</v>
      </c>
      <c r="P36" s="189" t="s">
        <v>340</v>
      </c>
      <c r="Q36" s="189" t="s">
        <v>576</v>
      </c>
      <c r="R36" s="216">
        <v>0.5</v>
      </c>
      <c r="S36" s="189" t="s">
        <v>507</v>
      </c>
      <c r="T36" s="189" t="s">
        <v>343</v>
      </c>
      <c r="U36" s="189" t="s">
        <v>366</v>
      </c>
      <c r="V36" s="637"/>
      <c r="W36" s="224">
        <v>7.4999999999999997E-2</v>
      </c>
      <c r="X36" s="637"/>
      <c r="Y36" s="184">
        <v>0.6</v>
      </c>
      <c r="Z36" s="640"/>
      <c r="AA36" s="193" t="s">
        <v>345</v>
      </c>
      <c r="AB36" s="187" t="s">
        <v>1062</v>
      </c>
      <c r="AC36" s="187" t="s">
        <v>1063</v>
      </c>
      <c r="AD36" s="195" t="s">
        <v>548</v>
      </c>
      <c r="AE36" s="438">
        <v>44774</v>
      </c>
      <c r="AF36" s="195" t="s">
        <v>969</v>
      </c>
      <c r="AG36" s="197"/>
      <c r="AH36" s="197"/>
    </row>
    <row r="37" spans="1:34" x14ac:dyDescent="0.3">
      <c r="W37" s="327"/>
    </row>
    <row r="38" spans="1:34" x14ac:dyDescent="0.3">
      <c r="W38" s="327"/>
    </row>
    <row r="39" spans="1:34" x14ac:dyDescent="0.3">
      <c r="W39" s="327"/>
    </row>
    <row r="40" spans="1:34" x14ac:dyDescent="0.3">
      <c r="W40" s="327"/>
    </row>
    <row r="41" spans="1:34" x14ac:dyDescent="0.3">
      <c r="W41" s="327"/>
    </row>
    <row r="42" spans="1:34" x14ac:dyDescent="0.3">
      <c r="W42" s="327"/>
    </row>
    <row r="43" spans="1:34" x14ac:dyDescent="0.3">
      <c r="W43" s="327"/>
    </row>
    <row r="54" spans="7:26" ht="33" x14ac:dyDescent="0.3">
      <c r="G54" s="556" t="s">
        <v>666</v>
      </c>
      <c r="H54" s="556"/>
      <c r="I54" s="557" t="s">
        <v>667</v>
      </c>
      <c r="J54" s="557"/>
      <c r="K54" s="245" t="s">
        <v>1064</v>
      </c>
      <c r="M54" s="387" t="s">
        <v>1065</v>
      </c>
      <c r="V54" s="180"/>
      <c r="W54" s="327"/>
      <c r="X54" s="242"/>
      <c r="Z54" s="200"/>
    </row>
    <row r="55" spans="7:26" x14ac:dyDescent="0.3">
      <c r="G55" s="247" t="s">
        <v>335</v>
      </c>
      <c r="H55" s="248">
        <v>0.2</v>
      </c>
      <c r="I55" s="249" t="s">
        <v>403</v>
      </c>
      <c r="J55" s="248">
        <v>0.2</v>
      </c>
      <c r="K55" s="250" t="s">
        <v>396</v>
      </c>
      <c r="M55" s="251" t="s">
        <v>345</v>
      </c>
      <c r="W55" s="327"/>
    </row>
    <row r="56" spans="7:26" x14ac:dyDescent="0.3">
      <c r="G56" s="252" t="s">
        <v>353</v>
      </c>
      <c r="H56" s="248">
        <v>0.4</v>
      </c>
      <c r="I56" s="253" t="s">
        <v>392</v>
      </c>
      <c r="J56" s="248">
        <v>0.4</v>
      </c>
      <c r="K56" s="254" t="s">
        <v>354</v>
      </c>
      <c r="M56" s="251" t="s">
        <v>670</v>
      </c>
      <c r="W56" s="327"/>
    </row>
    <row r="57" spans="7:26" x14ac:dyDescent="0.3">
      <c r="G57" s="256" t="s">
        <v>362</v>
      </c>
      <c r="H57" s="248">
        <v>0.6</v>
      </c>
      <c r="I57" s="257" t="s">
        <v>354</v>
      </c>
      <c r="J57" s="248">
        <v>0.6</v>
      </c>
      <c r="K57" s="258" t="s">
        <v>364</v>
      </c>
      <c r="M57" s="251" t="s">
        <v>673</v>
      </c>
      <c r="W57" s="327"/>
    </row>
    <row r="58" spans="7:26" x14ac:dyDescent="0.3">
      <c r="G58" s="259" t="s">
        <v>416</v>
      </c>
      <c r="H58" s="248">
        <v>0.8</v>
      </c>
      <c r="I58" s="260" t="s">
        <v>363</v>
      </c>
      <c r="J58" s="248">
        <v>0.8</v>
      </c>
      <c r="K58" s="261" t="s">
        <v>337</v>
      </c>
      <c r="W58" s="327"/>
    </row>
    <row r="59" spans="7:26" x14ac:dyDescent="0.3">
      <c r="G59" s="262" t="s">
        <v>672</v>
      </c>
      <c r="H59" s="248">
        <v>1</v>
      </c>
      <c r="I59" s="263" t="s">
        <v>336</v>
      </c>
      <c r="J59" s="248">
        <v>1</v>
      </c>
      <c r="K59" s="251"/>
      <c r="W59" s="327"/>
    </row>
  </sheetData>
  <mergeCells count="100">
    <mergeCell ref="A7:A8"/>
    <mergeCell ref="B7:B8"/>
    <mergeCell ref="C7:C8"/>
    <mergeCell ref="D7:D8"/>
    <mergeCell ref="E7:E8"/>
    <mergeCell ref="A4:B4"/>
    <mergeCell ref="A5:B5"/>
    <mergeCell ref="C5:L5"/>
    <mergeCell ref="A6:B6"/>
    <mergeCell ref="C6:L6"/>
    <mergeCell ref="F7:F8"/>
    <mergeCell ref="G7:G8"/>
    <mergeCell ref="H7:H8"/>
    <mergeCell ref="I7:I8"/>
    <mergeCell ref="J7:J8"/>
    <mergeCell ref="G9:G14"/>
    <mergeCell ref="H9:H14"/>
    <mergeCell ref="Z7:Z8"/>
    <mergeCell ref="AA7:AA8"/>
    <mergeCell ref="AB7:AB8"/>
    <mergeCell ref="L7:L8"/>
    <mergeCell ref="M7:M8"/>
    <mergeCell ref="N7:O7"/>
    <mergeCell ref="P7:U7"/>
    <mergeCell ref="V7:W8"/>
    <mergeCell ref="X7:Y8"/>
    <mergeCell ref="K7:K8"/>
    <mergeCell ref="X9:X14"/>
    <mergeCell ref="Z9:Z14"/>
    <mergeCell ref="AF7:AF8"/>
    <mergeCell ref="AG7:AG8"/>
    <mergeCell ref="AH7:AH8"/>
    <mergeCell ref="AC7:AC8"/>
    <mergeCell ref="AD7:AD8"/>
    <mergeCell ref="AE7:AE8"/>
    <mergeCell ref="V15:V21"/>
    <mergeCell ref="F10:F11"/>
    <mergeCell ref="A15:A21"/>
    <mergeCell ref="B15:B21"/>
    <mergeCell ref="C15:C21"/>
    <mergeCell ref="D15:D21"/>
    <mergeCell ref="E15:E21"/>
    <mergeCell ref="I9:I14"/>
    <mergeCell ref="J9:J14"/>
    <mergeCell ref="K9:K14"/>
    <mergeCell ref="V9:V14"/>
    <mergeCell ref="A9:A14"/>
    <mergeCell ref="B9:B14"/>
    <mergeCell ref="C9:C14"/>
    <mergeCell ref="D9:D14"/>
    <mergeCell ref="E9:E14"/>
    <mergeCell ref="Z22:Z28"/>
    <mergeCell ref="X15:X21"/>
    <mergeCell ref="Z15:Z21"/>
    <mergeCell ref="F20:F21"/>
    <mergeCell ref="A22:A28"/>
    <mergeCell ref="B22:B28"/>
    <mergeCell ref="C22:C28"/>
    <mergeCell ref="D22:D28"/>
    <mergeCell ref="E22:E28"/>
    <mergeCell ref="G22:G28"/>
    <mergeCell ref="H22:H28"/>
    <mergeCell ref="G15:G21"/>
    <mergeCell ref="H15:H21"/>
    <mergeCell ref="I15:I21"/>
    <mergeCell ref="J15:J21"/>
    <mergeCell ref="K15:K21"/>
    <mergeCell ref="I22:I28"/>
    <mergeCell ref="J22:J28"/>
    <mergeCell ref="K22:K28"/>
    <mergeCell ref="V22:V28"/>
    <mergeCell ref="X22:X28"/>
    <mergeCell ref="F27:F28"/>
    <mergeCell ref="A29:A32"/>
    <mergeCell ref="B29:B32"/>
    <mergeCell ref="C29:C32"/>
    <mergeCell ref="D29:D32"/>
    <mergeCell ref="E29:E32"/>
    <mergeCell ref="Z29:Z32"/>
    <mergeCell ref="A33:A36"/>
    <mergeCell ref="B33:B36"/>
    <mergeCell ref="C33:C36"/>
    <mergeCell ref="D33:D36"/>
    <mergeCell ref="E33:E36"/>
    <mergeCell ref="G33:G36"/>
    <mergeCell ref="H33:H36"/>
    <mergeCell ref="I33:I36"/>
    <mergeCell ref="J33:J36"/>
    <mergeCell ref="G29:G32"/>
    <mergeCell ref="H29:H32"/>
    <mergeCell ref="I29:I32"/>
    <mergeCell ref="J29:J32"/>
    <mergeCell ref="K29:K32"/>
    <mergeCell ref="V29:V32"/>
    <mergeCell ref="K33:K36"/>
    <mergeCell ref="V33:V36"/>
    <mergeCell ref="X33:X36"/>
    <mergeCell ref="Z33:Z36"/>
    <mergeCell ref="G54:H54"/>
    <mergeCell ref="I54:J54"/>
  </mergeCells>
  <dataValidations count="5">
    <dataValidation type="list" allowBlank="1" showInputMessage="1" showErrorMessage="1" sqref="X54 I15:I36 I9 X9 X15 X22 X29:X33">
      <formula1>$I$55:$I$59</formula1>
    </dataValidation>
    <dataValidation type="list" allowBlank="1" showInputMessage="1" showErrorMessage="1" sqref="Z54 K9 Z33 Z22 Z29 Z9 Z15">
      <formula1>$K$55:$K$58</formula1>
    </dataValidation>
    <dataValidation type="list" allowBlank="1" showInputMessage="1" showErrorMessage="1" sqref="G9:G15 G29 G22 G33 V9 V15 V22 V29 V33">
      <formula1>$G$55:$G$59</formula1>
    </dataValidation>
    <dataValidation type="list" allowBlank="1" showInputMessage="1" showErrorMessage="1" sqref="AA9:AA36">
      <formula1>$M$55:$M$57</formula1>
    </dataValidation>
    <dataValidation type="list" allowBlank="1" showInputMessage="1" showErrorMessage="1" sqref="P9:Q36 S9:U36">
      <formula1>#REF!</formula1>
    </dataValidation>
  </dataValidations>
  <pageMargins left="0.70866141732283472" right="0.70866141732283472" top="0.74803149606299213" bottom="0.74803149606299213" header="0.31496062992125984" footer="0.31496062992125984"/>
  <pageSetup paperSize="9" orientation="portrait" r:id="rId1"/>
  <headerFooter>
    <oddFooter xml:space="preserve">&amp;CCarrera 10ª No 15-22 PBX: 60+1 3275252 – Fax: 6013275248 Línea gratuita:018000122020
www.uaeos.gov.co  - atencionalciudadano@uaeos.gov.co
Bogotá D.C, Colombia
</oddFooter>
  </headerFooter>
  <extLst>
    <ext xmlns:x14="http://schemas.microsoft.com/office/spreadsheetml/2009/9/main" uri="{78C0D931-6437-407d-A8EE-F0AAD7539E65}">
      <x14:conditionalFormattings>
        <x14:conditionalFormatting xmlns:xm="http://schemas.microsoft.com/office/excel/2006/main">
          <x14:cfRule type="containsText" priority="1" operator="containsText" id="{8A8EAFA0-CD7A-4BB8-A3A9-AE031462A307}">
            <xm:f>NOT(ISERROR(SEARCH($I$58,I9)))</xm:f>
            <xm:f>$I$58</xm:f>
            <x14:dxf>
              <fill>
                <patternFill>
                  <bgColor rgb="FFFF0000"/>
                </patternFill>
              </fill>
            </x14:dxf>
          </x14:cfRule>
          <x14:cfRule type="containsText" priority="2" operator="containsText" id="{4A25FD28-6E57-43E0-A341-017D5225DA1E}">
            <xm:f>NOT(ISERROR(SEARCH($I$57,I9)))</xm:f>
            <xm:f>$I$57</xm:f>
            <x14:dxf>
              <fill>
                <patternFill>
                  <bgColor rgb="FFFFC000"/>
                </patternFill>
              </fill>
            </x14:dxf>
          </x14:cfRule>
          <x14:cfRule type="containsText" priority="3" operator="containsText" id="{1CEBCF88-0D6F-4D32-9CFC-EE6251D45B7B}">
            <xm:f>NOT(ISERROR(SEARCH($I$56,I9)))</xm:f>
            <xm:f>$I$56</xm:f>
            <x14:dxf>
              <fill>
                <patternFill>
                  <bgColor rgb="FFFFFF00"/>
                </patternFill>
              </fill>
            </x14:dxf>
          </x14:cfRule>
          <x14:cfRule type="containsText" priority="4" operator="containsText" id="{211B3E02-EB61-4FAC-98E6-FE611F6C2639}">
            <xm:f>NOT(ISERROR(SEARCH($I$55,I9)))</xm:f>
            <xm:f>$I$55</xm:f>
            <x14:dxf>
              <fill>
                <patternFill>
                  <bgColor rgb="FF92D050"/>
                </patternFill>
              </fill>
            </x14:dxf>
          </x14:cfRule>
          <xm:sqref>X54 I15 X9 I22 I29 I33 X15 X22 X29:X33</xm:sqref>
        </x14:conditionalFormatting>
        <x14:conditionalFormatting xmlns:xm="http://schemas.microsoft.com/office/excel/2006/main">
          <x14:cfRule type="containsText" priority="5" operator="containsText" id="{FD18D30A-16D3-4DFA-BC22-5425EDC5B55D}">
            <xm:f>NOT(ISERROR(SEARCH($K$58,K9)))</xm:f>
            <xm:f>$K$58</xm:f>
            <x14:dxf>
              <fill>
                <patternFill>
                  <bgColor rgb="FFFF0000"/>
                </patternFill>
              </fill>
            </x14:dxf>
          </x14:cfRule>
          <x14:cfRule type="containsText" priority="6" operator="containsText" id="{F7FF83E4-7FDE-4144-AE3D-4B0F72CA291E}">
            <xm:f>NOT(ISERROR(SEARCH($K$57,K9)))</xm:f>
            <xm:f>$K$57</xm:f>
            <x14:dxf>
              <fill>
                <patternFill>
                  <bgColor rgb="FFFFC000"/>
                </patternFill>
              </fill>
            </x14:dxf>
          </x14:cfRule>
          <x14:cfRule type="containsText" priority="7" operator="containsText" id="{300857E2-95D9-44D0-B4AB-43D63ED86FC1}">
            <xm:f>NOT(ISERROR(SEARCH($K$56,K9)))</xm:f>
            <xm:f>$K$56</xm:f>
            <x14:dxf>
              <fill>
                <patternFill>
                  <bgColor rgb="FFFFFF00"/>
                </patternFill>
              </fill>
            </x14:dxf>
          </x14:cfRule>
          <x14:cfRule type="containsText" priority="8" operator="containsText" id="{5DE7CA74-556D-47E0-B53E-B562EAA180C3}">
            <xm:f>NOT(ISERROR(SEARCH($K$55,K9)))</xm:f>
            <xm:f>$K$55</xm:f>
            <x14:dxf>
              <fill>
                <patternFill>
                  <bgColor rgb="FF92D050"/>
                </patternFill>
              </fill>
            </x14:dxf>
          </x14:cfRule>
          <xm:sqref>Z54 K9 Z9 Z22 Z29 Z33 Z15</xm:sqref>
        </x14:conditionalFormatting>
        <x14:conditionalFormatting xmlns:xm="http://schemas.microsoft.com/office/excel/2006/main">
          <x14:cfRule type="containsText" priority="9" operator="containsText" id="{B0B10067-C6E0-4CF1-BD34-96464575847A}">
            <xm:f>NOT(ISERROR(SEARCH($I$59,I9)))</xm:f>
            <xm:f>$I$59</xm:f>
            <x14:dxf>
              <fill>
                <patternFill>
                  <bgColor rgb="FFFF0000"/>
                </patternFill>
              </fill>
            </x14:dxf>
          </x14:cfRule>
          <x14:cfRule type="containsText" priority="10" operator="containsText" id="{E83C3247-F958-4FB2-86AD-574E420A8582}">
            <xm:f>NOT(ISERROR(SEARCH($I$58,I9)))</xm:f>
            <xm:f>$I$58</xm:f>
            <x14:dxf>
              <fill>
                <patternFill>
                  <bgColor rgb="FFFFC000"/>
                </patternFill>
              </fill>
            </x14:dxf>
          </x14:cfRule>
          <x14:cfRule type="containsText" priority="11" operator="containsText" id="{6EED56C6-E6C8-45A3-ABE8-CA8607F8099D}">
            <xm:f>NOT(ISERROR(SEARCH($I$57,I9)))</xm:f>
            <xm:f>$I$57</xm:f>
            <x14:dxf>
              <fill>
                <patternFill>
                  <bgColor rgb="FFFFFF00"/>
                </patternFill>
              </fill>
            </x14:dxf>
          </x14:cfRule>
          <x14:cfRule type="containsText" priority="12" operator="containsText" id="{CF5E44CF-55A0-4457-86D7-198B7A3BBFD5}">
            <xm:f>NOT(ISERROR(SEARCH($I$56,I9)))</xm:f>
            <xm:f>$I$56</xm:f>
            <x14:dxf>
              <fill>
                <patternFill>
                  <bgColor rgb="FF00B050"/>
                </patternFill>
              </fill>
            </x14:dxf>
          </x14:cfRule>
          <x14:cfRule type="containsText" priority="13" operator="containsText" id="{15202750-2968-4E6F-829B-021132C7DF23}">
            <xm:f>NOT(ISERROR(SEARCH($I$55,I9)))</xm:f>
            <xm:f>$I$55</xm:f>
            <x14:dxf>
              <fill>
                <patternFill>
                  <bgColor rgb="FF92D050"/>
                </patternFill>
              </fill>
            </x14:dxf>
          </x14:cfRule>
          <xm:sqref>I9</xm:sqref>
        </x14:conditionalFormatting>
        <x14:conditionalFormatting xmlns:xm="http://schemas.microsoft.com/office/excel/2006/main">
          <x14:cfRule type="containsText" priority="14" operator="containsText" id="{EA6E44FB-B693-4B92-A2A2-CB3C66098BFD}">
            <xm:f>NOT(ISERROR(SEARCH($G$59,G9)))</xm:f>
            <xm:f>$G$59</xm:f>
            <x14:dxf>
              <fill>
                <patternFill>
                  <bgColor rgb="FFFF0000"/>
                </patternFill>
              </fill>
            </x14:dxf>
          </x14:cfRule>
          <x14:cfRule type="containsText" priority="15" operator="containsText" id="{644A375F-7BF0-430C-981D-0C50DA78C5B0}">
            <xm:f>NOT(ISERROR(SEARCH($G$58,G9)))</xm:f>
            <xm:f>$G$58</xm:f>
            <x14:dxf>
              <fill>
                <patternFill>
                  <bgColor rgb="FFFFC000"/>
                </patternFill>
              </fill>
            </x14:dxf>
          </x14:cfRule>
          <x14:cfRule type="containsText" priority="16" operator="containsText" id="{1D16270F-D13E-446E-8B75-D8E061210E4E}">
            <xm:f>NOT(ISERROR(SEARCH($G$57,G9)))</xm:f>
            <xm:f>$G$57</xm:f>
            <x14:dxf>
              <fill>
                <patternFill>
                  <bgColor rgb="FFFFFF00"/>
                </patternFill>
              </fill>
            </x14:dxf>
          </x14:cfRule>
          <x14:cfRule type="containsText" priority="17" operator="containsText" id="{400D71AD-285F-4303-B2EC-FBE9E8CB1347}">
            <xm:f>NOT(ISERROR(SEARCH($G$56,G9)))</xm:f>
            <xm:f>$G$56</xm:f>
            <x14:dxf>
              <fill>
                <patternFill>
                  <bgColor rgb="FF00B050"/>
                </patternFill>
              </fill>
            </x14:dxf>
          </x14:cfRule>
          <x14:cfRule type="containsText" priority="18" operator="containsText" id="{69CAF908-376A-4E52-B771-40BEF0AF62D8}">
            <xm:f>NOT(ISERROR(SEARCH($G$55,G9)))</xm:f>
            <xm:f>$G$55</xm:f>
            <x14:dxf>
              <fill>
                <patternFill>
                  <bgColor rgb="FFADDB7B"/>
                </patternFill>
              </fill>
            </x14:dxf>
          </x14:cfRule>
          <xm:sqref>G9 V9 V15 V22 V29 V33</xm:sqref>
        </x14:conditionalFormatting>
        <x14:conditionalFormatting xmlns:xm="http://schemas.microsoft.com/office/excel/2006/main">
          <x14:cfRule type="containsText" priority="19" operator="containsText" id="{34B55294-BBA4-40AE-917A-F1A748A7D9CE}">
            <xm:f>NOT(ISERROR(SEARCH($G$59,G15)))</xm:f>
            <xm:f>$G$59</xm:f>
            <x14:dxf>
              <fill>
                <patternFill>
                  <bgColor rgb="FFFF0000"/>
                </patternFill>
              </fill>
            </x14:dxf>
          </x14:cfRule>
          <x14:cfRule type="containsText" priority="20" operator="containsText" id="{8A8EA388-36A2-4B51-9B25-525B43B02C2A}">
            <xm:f>NOT(ISERROR(SEARCH($G$58,G15)))</xm:f>
            <xm:f>$G$58</xm:f>
            <x14:dxf>
              <fill>
                <patternFill>
                  <bgColor rgb="FFFFC000"/>
                </patternFill>
              </fill>
            </x14:dxf>
          </x14:cfRule>
          <x14:cfRule type="containsText" priority="21" operator="containsText" id="{67885DFC-7586-4AA9-82D1-6016639B45F9}">
            <xm:f>NOT(ISERROR(SEARCH($G$57,G15)))</xm:f>
            <xm:f>$G$57</xm:f>
            <x14:dxf>
              <fill>
                <patternFill>
                  <bgColor rgb="FFFFFF00"/>
                </patternFill>
              </fill>
            </x14:dxf>
          </x14:cfRule>
          <x14:cfRule type="containsText" priority="22" operator="containsText" id="{81D3733D-3F43-4ABC-AD9E-C8E0CBC3B601}">
            <xm:f>NOT(ISERROR(SEARCH($G$56,G15)))</xm:f>
            <xm:f>$G$56</xm:f>
            <x14:dxf>
              <fill>
                <patternFill>
                  <bgColor rgb="FF00B050"/>
                </patternFill>
              </fill>
            </x14:dxf>
          </x14:cfRule>
          <x14:cfRule type="containsText" priority="23" operator="containsText" id="{59BCFCAC-E08A-449F-92A1-1C0221CFEB9B}">
            <xm:f>NOT(ISERROR(SEARCH($G$55,G15)))</xm:f>
            <xm:f>$G$55</xm:f>
            <x14:dxf>
              <fill>
                <patternFill>
                  <bgColor rgb="FF92D050"/>
                </patternFill>
              </fill>
            </x14:dxf>
          </x14:cfRule>
          <xm:sqref>G15 G22 G29 G33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PAAC</vt:lpstr>
      <vt:lpstr>Componente 1 Riesgos</vt:lpstr>
      <vt:lpstr>Componente 2 Racionalizac</vt:lpstr>
      <vt:lpstr>Componente 3  Rendición</vt:lpstr>
      <vt:lpstr>Componente 4  Atención al Ciuda</vt:lpstr>
      <vt:lpstr>Componente 5  Transparencia </vt:lpstr>
      <vt:lpstr>Integridad- Gestión de Conflict</vt:lpstr>
      <vt:lpstr>MAPA RIESGOS UAEOS</vt:lpstr>
      <vt:lpstr>MAPA RIESGOS SEGURIDAD</vt:lpstr>
      <vt:lpstr>'MAPA RIESGOS UAEOS'!Área_de_impresión</vt:lpstr>
      <vt:lpstr>'MAPA RIESGOS UAEOS'!Títulos_a_imprimir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 Chávez</dc:creator>
  <cp:keywords/>
  <dc:description/>
  <cp:lastModifiedBy>Holguer Mendoza</cp:lastModifiedBy>
  <cp:revision/>
  <dcterms:created xsi:type="dcterms:W3CDTF">2021-11-10T20:36:13Z</dcterms:created>
  <dcterms:modified xsi:type="dcterms:W3CDTF">2023-01-12T14:52:01Z</dcterms:modified>
  <cp:category/>
  <cp:contentStatus/>
</cp:coreProperties>
</file>