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Z:\GESTION 2023\1. Pensamiento y Direccionamiento Estrategico\Modelo Integrado de Gestion y Planeación\Plan Anticorrupción\"/>
    </mc:Choice>
  </mc:AlternateContent>
  <xr:revisionPtr revIDLastSave="0" documentId="13_ncr:1_{9D172FB1-FB34-41D3-8563-1E443C39CC54}" xr6:coauthVersionLast="36" xr6:coauthVersionMax="36" xr10:uidLastSave="{00000000-0000-0000-0000-000000000000}"/>
  <bookViews>
    <workbookView showSheetTabs="0" xWindow="0" yWindow="0" windowWidth="28800" windowHeight="12105" firstSheet="4"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11" state="hidden" r:id="rId8"/>
    <sheet name="MAPA RIESGOS SEGURIDAD"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3" hidden="1">'Componente 3  Rendición'!$A$6:$S$16</definedName>
    <definedName name="_xlnm._FilterDatabase" localSheetId="4" hidden="1">'Componente 4  Atención al Ciuda'!$A$8:$J$23</definedName>
    <definedName name="_xlnm._FilterDatabase" localSheetId="5" hidden="1">'Componente 5  Transparencia '!$A$7:$S$32</definedName>
    <definedName name="_xlnm._FilterDatabase" localSheetId="6" hidden="1">'Integridad- Gestión de Conflict'!$A$3:$S$15</definedName>
    <definedName name="_xlnm._FilterDatabase" localSheetId="7" hidden="1">'MAPA RIESGOS UAEOS'!$A$9:$AQ$63</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UAEOS'!$1:$9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 i="7" l="1"/>
  <c r="O9" i="7" l="1"/>
  <c r="O10" i="7"/>
  <c r="Y33" i="12"/>
  <c r="J33" i="12"/>
  <c r="H33" i="12"/>
  <c r="Y32" i="12"/>
  <c r="Y31" i="12"/>
  <c r="Y30" i="12"/>
  <c r="Y29" i="12"/>
  <c r="J29" i="12"/>
  <c r="H29" i="12"/>
  <c r="Y22" i="12"/>
  <c r="J22" i="12"/>
  <c r="H22" i="12"/>
  <c r="Y15" i="12"/>
  <c r="J15" i="12"/>
  <c r="H15" i="12"/>
  <c r="R13" i="12"/>
  <c r="R12" i="12"/>
  <c r="R10" i="12"/>
  <c r="Y9" i="12"/>
  <c r="R9" i="12"/>
  <c r="J9" i="12"/>
  <c r="H9" i="12"/>
  <c r="J65" i="11"/>
  <c r="AA63" i="11"/>
  <c r="T63" i="11"/>
  <c r="L63" i="11"/>
  <c r="J63" i="11"/>
  <c r="H63" i="11"/>
  <c r="AA62" i="11"/>
  <c r="Y62" i="11"/>
  <c r="T62" i="11"/>
  <c r="L62" i="11"/>
  <c r="J62" i="11"/>
  <c r="H62" i="11"/>
  <c r="AA61" i="11"/>
  <c r="Y61" i="11"/>
  <c r="T61" i="11"/>
  <c r="L61" i="11"/>
  <c r="J61" i="11"/>
  <c r="H61" i="11"/>
  <c r="J60" i="11"/>
  <c r="H60" i="11"/>
  <c r="J59" i="11"/>
  <c r="J57" i="11"/>
  <c r="AA56" i="11"/>
  <c r="L56" i="11"/>
  <c r="J56" i="11"/>
  <c r="AA55" i="11"/>
  <c r="L55" i="11"/>
  <c r="J55" i="11"/>
  <c r="AA54" i="11"/>
  <c r="L54" i="11"/>
  <c r="J54" i="11"/>
  <c r="AA53" i="11"/>
  <c r="L53" i="11"/>
  <c r="J53" i="11"/>
  <c r="AA51" i="11"/>
  <c r="L51" i="11"/>
  <c r="J51" i="11"/>
  <c r="AA50" i="11"/>
  <c r="L50" i="11"/>
  <c r="J50" i="11"/>
  <c r="AA48" i="11"/>
  <c r="L48" i="11"/>
  <c r="J48" i="11"/>
  <c r="AA47" i="11"/>
  <c r="L47" i="11"/>
  <c r="J47" i="11"/>
  <c r="H47" i="11"/>
  <c r="AA46" i="11"/>
  <c r="L46" i="11"/>
  <c r="J46" i="11"/>
  <c r="AA45" i="11"/>
  <c r="L45" i="11"/>
  <c r="J45" i="11"/>
  <c r="H45" i="11"/>
  <c r="AA44" i="11"/>
  <c r="L44" i="11"/>
  <c r="J44" i="11"/>
  <c r="AA43" i="11"/>
  <c r="L43" i="11"/>
  <c r="J43" i="11"/>
  <c r="AA42" i="11"/>
  <c r="L42" i="11"/>
  <c r="J42" i="11"/>
  <c r="H42" i="11"/>
  <c r="AA41" i="11"/>
  <c r="L41" i="11"/>
  <c r="J41" i="11"/>
  <c r="AA40" i="11"/>
  <c r="L40" i="11"/>
  <c r="J40" i="11"/>
  <c r="AA38" i="11"/>
  <c r="L38" i="11"/>
  <c r="J38" i="11"/>
  <c r="AA37" i="11"/>
  <c r="L37" i="11"/>
  <c r="J37" i="11"/>
  <c r="AA36" i="11"/>
  <c r="L36" i="11"/>
  <c r="J36" i="11"/>
  <c r="AA35" i="11"/>
  <c r="L35" i="11"/>
  <c r="J35" i="11"/>
  <c r="H35" i="11"/>
  <c r="AA34" i="11"/>
  <c r="L34" i="11"/>
  <c r="J34" i="11"/>
  <c r="H34" i="11"/>
  <c r="AA33" i="11"/>
  <c r="L33" i="11"/>
  <c r="J33" i="11"/>
  <c r="AA32" i="11"/>
  <c r="L32" i="11"/>
  <c r="J32" i="11"/>
  <c r="H32" i="11"/>
  <c r="AA31" i="11"/>
  <c r="L31" i="11"/>
  <c r="J31" i="11"/>
  <c r="AA30" i="11"/>
  <c r="L30" i="11"/>
  <c r="J30" i="11"/>
  <c r="AA29" i="11"/>
  <c r="L29" i="11"/>
  <c r="AA28" i="11"/>
  <c r="L28" i="11"/>
  <c r="AA27" i="11"/>
  <c r="L27" i="11"/>
  <c r="AA26" i="11"/>
  <c r="L26" i="11"/>
  <c r="AA25" i="11"/>
  <c r="L25" i="11"/>
  <c r="AA24" i="11"/>
  <c r="T24" i="11"/>
  <c r="L24" i="11"/>
  <c r="J24" i="11"/>
  <c r="AA23" i="11"/>
  <c r="T23" i="11"/>
  <c r="L23" i="11"/>
  <c r="J23" i="11"/>
  <c r="AA22" i="11"/>
  <c r="T22" i="11"/>
  <c r="L22" i="11"/>
  <c r="J22" i="11"/>
  <c r="AA21" i="11"/>
  <c r="T21" i="11"/>
  <c r="L21" i="11"/>
  <c r="J21" i="11"/>
  <c r="AA20" i="11"/>
  <c r="T20" i="11"/>
  <c r="L20" i="11"/>
  <c r="J20" i="11"/>
  <c r="AA19" i="11"/>
  <c r="L19" i="11"/>
  <c r="AA18" i="11"/>
  <c r="AA17" i="11"/>
  <c r="L17" i="11"/>
  <c r="AA16" i="11"/>
  <c r="AA15" i="11"/>
  <c r="L15" i="11"/>
  <c r="AA14" i="11"/>
  <c r="T14" i="11"/>
  <c r="L14" i="11"/>
  <c r="J14" i="11"/>
  <c r="AA13" i="11"/>
  <c r="L13" i="11"/>
  <c r="J13" i="11"/>
  <c r="AA12" i="11"/>
  <c r="L12" i="11"/>
  <c r="J12" i="11"/>
  <c r="Y11" i="11"/>
  <c r="L11" i="11"/>
  <c r="J11" i="11"/>
  <c r="Y10" i="11"/>
  <c r="L10" i="11"/>
  <c r="J10" i="11"/>
  <c r="O10" i="1" l="1"/>
  <c r="O11" i="1"/>
  <c r="O12" i="1"/>
  <c r="O13" i="1"/>
  <c r="O14" i="1"/>
  <c r="O15" i="1"/>
  <c r="O16" i="1"/>
  <c r="O17" i="1"/>
  <c r="O18" i="1"/>
  <c r="O19" i="1"/>
  <c r="O20" i="1"/>
  <c r="O21" i="1"/>
  <c r="O9" i="1"/>
  <c r="P17" i="3" l="1"/>
  <c r="O23" i="3" l="1"/>
  <c r="P23" i="3" s="1"/>
  <c r="O21" i="3"/>
  <c r="P21" i="3" s="1"/>
  <c r="O28" i="3" l="1"/>
  <c r="P28" i="3" s="1"/>
  <c r="O8" i="4"/>
  <c r="O9" i="4"/>
  <c r="O10" i="4"/>
  <c r="O11" i="4"/>
  <c r="O12" i="4"/>
  <c r="O13" i="4"/>
  <c r="O14" i="4"/>
  <c r="O15" i="4"/>
  <c r="O7" i="4"/>
  <c r="O8" i="7" l="1"/>
  <c r="O12" i="3" l="1"/>
  <c r="P12" i="3" s="1"/>
  <c r="O9" i="3"/>
  <c r="P9" i="3" s="1"/>
  <c r="O10" i="3"/>
  <c r="P10" i="3" s="1"/>
  <c r="O11" i="3"/>
  <c r="P11" i="3" s="1"/>
  <c r="O13" i="3"/>
  <c r="O14" i="3"/>
  <c r="P14" i="3" s="1"/>
  <c r="O15" i="3"/>
  <c r="P15" i="3" s="1"/>
  <c r="O16" i="3"/>
  <c r="P16" i="3" s="1"/>
  <c r="O18" i="3"/>
  <c r="P18" i="3" s="1"/>
  <c r="O19" i="3"/>
  <c r="P19" i="3" s="1"/>
  <c r="O20" i="3"/>
  <c r="P20" i="3" s="1"/>
  <c r="O22" i="3"/>
  <c r="P22" i="3" s="1"/>
  <c r="O24" i="3"/>
  <c r="P24" i="3" s="1"/>
  <c r="O25" i="3"/>
  <c r="P25" i="3" s="1"/>
  <c r="O26" i="3"/>
  <c r="P26" i="3" s="1"/>
  <c r="O27" i="3"/>
  <c r="P27" i="3" s="1"/>
  <c r="O29" i="3"/>
  <c r="P29" i="3" s="1"/>
  <c r="O30" i="3"/>
  <c r="P30" i="3" s="1"/>
  <c r="O8" i="3"/>
  <c r="P8" i="3" s="1"/>
  <c r="P13" i="3" l="1"/>
  <c r="P31" i="3" s="1"/>
  <c r="O5" i="7"/>
  <c r="O6" i="7"/>
  <c r="O7" i="7"/>
  <c r="O11" i="7"/>
  <c r="O12" i="7"/>
  <c r="O13" i="7"/>
  <c r="O14" i="7"/>
  <c r="N4" i="7"/>
  <c r="O4" i="7" s="1"/>
  <c r="P4" i="7" s="1"/>
  <c r="N9" i="5" l="1"/>
  <c r="N10" i="5"/>
  <c r="N11" i="5"/>
  <c r="N12" i="5"/>
  <c r="N13" i="5"/>
  <c r="N14" i="5"/>
  <c r="N8" i="5"/>
  <c r="S17" i="2" l="1"/>
  <c r="S18" i="2" s="1"/>
  <c r="N21" i="1" l="1"/>
  <c r="P21" i="1" s="1"/>
  <c r="N20" i="1"/>
  <c r="P20" i="1" s="1"/>
  <c r="N19" i="1"/>
  <c r="P19" i="1" s="1"/>
  <c r="N18" i="1"/>
  <c r="P18" i="1" s="1"/>
  <c r="N17" i="1"/>
  <c r="P17" i="1" s="1"/>
  <c r="N16" i="1"/>
  <c r="P16" i="1" s="1"/>
  <c r="N15" i="1"/>
  <c r="P15" i="1" s="1"/>
  <c r="N14" i="1"/>
  <c r="P14" i="1" s="1"/>
  <c r="N13" i="1"/>
  <c r="P13" i="1" s="1"/>
  <c r="N12" i="1"/>
  <c r="P12" i="1" s="1"/>
  <c r="N11" i="1"/>
  <c r="P11" i="1" s="1"/>
  <c r="N10" i="1"/>
  <c r="P10" i="1" s="1"/>
  <c r="N9" i="1"/>
  <c r="P9" i="1" s="1"/>
  <c r="P22" i="1" l="1"/>
  <c r="N8" i="7"/>
  <c r="P8" i="7" s="1"/>
  <c r="R17" i="2"/>
  <c r="N8" i="4" l="1"/>
  <c r="P8" i="4" s="1"/>
  <c r="N9" i="4"/>
  <c r="P9" i="4" s="1"/>
  <c r="N10" i="4"/>
  <c r="P10" i="4" s="1"/>
  <c r="N11" i="4"/>
  <c r="P11" i="4" s="1"/>
  <c r="N12" i="4"/>
  <c r="P12" i="4" s="1"/>
  <c r="N13" i="4"/>
  <c r="P13" i="4" s="1"/>
  <c r="N14" i="4"/>
  <c r="P14" i="4" s="1"/>
  <c r="N15" i="4"/>
  <c r="P15" i="4" s="1"/>
  <c r="N7" i="4"/>
  <c r="P7" i="4" s="1"/>
  <c r="O9" i="5" l="1"/>
  <c r="P9" i="5" s="1"/>
  <c r="O10" i="5"/>
  <c r="P10" i="5" s="1"/>
  <c r="O11" i="5"/>
  <c r="P11" i="5" s="1"/>
  <c r="O12" i="5"/>
  <c r="P12" i="5" s="1"/>
  <c r="O13" i="5"/>
  <c r="P13" i="5" s="1"/>
  <c r="O14" i="5"/>
  <c r="P14" i="5" s="1"/>
  <c r="O8" i="5"/>
  <c r="P8" i="5" s="1"/>
  <c r="N14" i="7"/>
  <c r="P14" i="7" s="1"/>
  <c r="P13" i="7"/>
  <c r="N12" i="7"/>
  <c r="P12" i="7" s="1"/>
  <c r="N11" i="7"/>
  <c r="P11" i="7" s="1"/>
  <c r="N10" i="7"/>
  <c r="P10" i="7" s="1"/>
  <c r="N9" i="7"/>
  <c r="P9" i="7" s="1"/>
  <c r="N7" i="7"/>
  <c r="P7" i="7" s="1"/>
  <c r="N6" i="7"/>
  <c r="P6" i="7" s="1"/>
  <c r="N5" i="7"/>
  <c r="P5" i="7" s="1"/>
  <c r="P15" i="7" l="1"/>
  <c r="P15" i="5"/>
  <c r="P1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00000000-0006-0000-0700-000001000000}">
      <text>
        <r>
          <rPr>
            <b/>
            <sz val="9"/>
            <color indexed="81"/>
            <rFont val="Tahoma"/>
            <family val="2"/>
          </rPr>
          <t>Dolly Álvarez Buitrago:</t>
        </r>
        <r>
          <rPr>
            <sz val="9"/>
            <color indexed="81"/>
            <rFont val="Tahoma"/>
            <family val="2"/>
          </rPr>
          <t xml:space="preserve">
Organizaciones creadas año 2020</t>
        </r>
      </text>
    </comment>
    <comment ref="H13" authorId="0" shapeId="0" xr:uid="{00000000-0006-0000-0700-000002000000}">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00000000-0006-0000-0700-00000300000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xr:uid="{00000000-0006-0000-0700-00000400000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<sst xmlns="http://schemas.openxmlformats.org/spreadsheetml/2006/main" count="2621" uniqueCount="1068">
  <si>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</si>
  <si>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</si>
  <si>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</si>
  <si>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</si>
  <si>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</si>
  <si>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</si>
  <si>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</si>
  <si>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</si>
  <si>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</si>
  <si>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</si>
  <si>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</si>
  <si>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</si>
  <si>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</si>
  <si>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</si>
  <si>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</si>
  <si>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</si>
  <si>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</si>
  <si>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</si>
  <si>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</si>
  <si>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</si>
  <si>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</si>
  <si>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</si>
  <si>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</si>
  <si>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</si>
  <si>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</si>
  <si>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</si>
  <si>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</si>
  <si>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</si>
  <si>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</si>
  <si>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1 Mapas de riesgo construido</t>
  </si>
  <si>
    <t xml:space="preserve">
Profesional Especializado grado 17 </t>
  </si>
  <si>
    <t>Planeación y Estadística</t>
  </si>
  <si>
    <t>01/07/2021 a 15/01/2022</t>
  </si>
  <si>
    <t>Subcomponente/proceso 3
Consulta y divulgación</t>
  </si>
  <si>
    <t>3.1</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</si>
  <si>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</si>
  <si>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</si>
  <si>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</si>
  <si>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</si>
  <si>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</si>
  <si>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</si>
  <si>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</si>
  <si>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</si>
  <si>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</si>
  <si>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</si>
  <si>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</si>
  <si>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</si>
  <si>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</si>
  <si>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</si>
  <si>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</si>
  <si>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</si>
  <si>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</si>
  <si>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</si>
  <si>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</si>
  <si>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</si>
  <si>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</si>
  <si>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</si>
  <si>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</si>
  <si>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</si>
  <si>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</si>
  <si>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</si>
  <si>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</si>
  <si>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</si>
  <si>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</si>
  <si>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</si>
  <si>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</si>
  <si>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</si>
  <si>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</si>
  <si>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</si>
  <si>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</si>
  <si>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</si>
  <si>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</si>
  <si>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</si>
  <si>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</si>
  <si>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</si>
  <si>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</si>
  <si>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</si>
  <si>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</si>
  <si>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</si>
  <si>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</si>
  <si>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</si>
  <si>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</si>
  <si>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</si>
  <si>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</si>
  <si>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</si>
  <si>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</si>
  <si>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</si>
  <si>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</si>
  <si>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</si>
  <si>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</si>
  <si>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</si>
  <si>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</si>
  <si>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</si>
  <si>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</si>
  <si>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</si>
  <si>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</si>
  <si>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</si>
  <si>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</si>
  <si>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</si>
  <si>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</si>
  <si>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</si>
  <si>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</si>
  <si>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</si>
  <si>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</si>
  <si>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</si>
  <si>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</si>
  <si>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</si>
  <si>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</si>
  <si>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</si>
  <si>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</si>
  <si>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</si>
  <si>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</si>
  <si>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</si>
  <si>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</si>
  <si>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</si>
  <si>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</si>
  <si>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</si>
  <si>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</si>
  <si>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</si>
  <si>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</si>
  <si>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</si>
  <si>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</si>
  <si>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</si>
  <si>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</si>
  <si>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</si>
  <si>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</si>
  <si>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</si>
  <si>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</si>
  <si>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</si>
  <si>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</si>
  <si>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</si>
  <si>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</si>
  <si>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</si>
  <si>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</si>
  <si>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</si>
  <si>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</si>
  <si>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</si>
  <si>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</si>
  <si>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</si>
  <si>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</si>
  <si>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</si>
  <si>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</si>
  <si>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</si>
  <si>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</si>
  <si>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</si>
  <si>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Actividad General</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</si>
  <si>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</si>
  <si>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</si>
  <si>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</si>
  <si>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</si>
  <si>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</si>
  <si>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</si>
  <si>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</si>
  <si>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</si>
  <si>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</si>
  <si>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</si>
  <si>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</si>
  <si>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</si>
  <si>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</si>
  <si>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</si>
  <si>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</si>
  <si>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</si>
  <si>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</si>
  <si>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</si>
  <si>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</si>
  <si>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</si>
  <si>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</si>
  <si>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</si>
  <si>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</si>
  <si>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</si>
  <si>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</si>
  <si>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</si>
  <si>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3 Reportes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</si>
  <si>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</si>
  <si>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</si>
  <si>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</si>
  <si>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</si>
  <si>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</si>
  <si>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</si>
  <si>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</si>
  <si>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</si>
  <si>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</si>
  <si>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</si>
  <si>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</si>
  <si>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Numero de Reportes de información Enviada de ejecución contractual para su respectiva publicación en el portal web</t>
  </si>
  <si>
    <t>1.6</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</si>
  <si>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</si>
  <si>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</si>
  <si>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</si>
  <si>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</si>
  <si>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</si>
  <si>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</si>
  <si>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</si>
  <si>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</si>
  <si>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</si>
  <si>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</si>
  <si>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</si>
  <si>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</si>
  <si>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</si>
  <si>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</si>
  <si>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</si>
  <si>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</si>
  <si>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</si>
  <si>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</si>
  <si>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</si>
  <si>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</si>
  <si>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</si>
  <si>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</si>
  <si>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</si>
  <si>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</si>
  <si>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</si>
  <si>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</si>
  <si>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</si>
  <si>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</si>
  <si>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</si>
  <si>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</si>
  <si>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</si>
  <si>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</si>
  <si>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</si>
  <si>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</si>
  <si>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</si>
  <si>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</si>
  <si>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</si>
  <si>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</si>
  <si>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</si>
  <si>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</si>
  <si>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</si>
  <si>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</si>
  <si>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</si>
  <si>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</si>
  <si>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</si>
  <si>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</si>
  <si>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</si>
  <si>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Numero de capacitaciones y publicación de los tips</t>
  </si>
  <si>
    <t>3.6</t>
  </si>
  <si>
    <t>Educación e investigación (elaboración)
Comunicaciones y Prensa (publicación)</t>
  </si>
  <si>
    <t>Grupo de Educación e Investigación - Grupo de Comunicaciones y Prensa</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</si>
  <si>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</si>
  <si>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</si>
  <si>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</si>
  <si>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</si>
  <si>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</si>
  <si>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</si>
  <si>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</si>
  <si>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</si>
  <si>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</si>
  <si>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</si>
  <si>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</si>
  <si>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</si>
  <si>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</si>
  <si>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</si>
  <si>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</si>
  <si>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</si>
  <si>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</si>
  <si>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</si>
  <si>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</si>
  <si>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</si>
  <si>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</si>
  <si>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</si>
  <si>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</si>
  <si>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</si>
  <si>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</si>
  <si>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</si>
  <si>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</si>
  <si>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</si>
  <si>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</si>
  <si>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</si>
  <si>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</si>
  <si>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</si>
  <si>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</si>
  <si>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</si>
  <si>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</si>
  <si>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</si>
  <si>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</si>
  <si>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</si>
  <si>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</si>
  <si>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</si>
  <si>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</si>
  <si>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</si>
  <si>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</si>
  <si>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</si>
  <si>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</si>
  <si>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</si>
  <si>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</si>
  <si>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</si>
  <si>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</si>
  <si>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</si>
  <si>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</si>
  <si>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</si>
  <si>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</si>
  <si>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</si>
  <si>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</si>
  <si>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</si>
  <si>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</si>
  <si>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</si>
  <si>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</si>
  <si>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</si>
  <si>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</si>
  <si>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</si>
  <si>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</si>
  <si>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</si>
  <si>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</si>
  <si>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</si>
  <si>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</si>
  <si>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</si>
  <si>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</si>
  <si>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</si>
  <si>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</si>
  <si>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</si>
  <si>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</si>
  <si>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</si>
  <si>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</si>
  <si>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</si>
  <si>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</si>
  <si>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</si>
  <si>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</si>
  <si>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</si>
  <si>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</si>
  <si>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</si>
  <si>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</si>
  <si>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</si>
  <si>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</si>
  <si>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</si>
  <si>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</si>
  <si>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</si>
  <si>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</si>
  <si>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</si>
  <si>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</si>
  <si>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</si>
  <si>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</si>
  <si>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</si>
  <si>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</si>
  <si>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</si>
  <si>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</si>
  <si>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</si>
  <si>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</si>
  <si>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</si>
  <si>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</si>
  <si>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</si>
  <si>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</si>
  <si>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</si>
  <si>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</si>
  <si>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</si>
  <si>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</si>
  <si>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</si>
  <si>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</si>
  <si>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</si>
  <si>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</si>
  <si>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</si>
  <si>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</si>
  <si>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</si>
  <si>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</si>
  <si>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</si>
  <si>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</si>
  <si>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</si>
  <si>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</si>
  <si>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</si>
  <si>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</si>
  <si>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</si>
  <si>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</si>
  <si>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</si>
  <si>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</si>
  <si>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</si>
  <si>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</si>
  <si>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</si>
  <si>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</si>
  <si>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</si>
  <si>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</si>
  <si>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</si>
  <si>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</si>
  <si>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</si>
  <si>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</si>
  <si>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</si>
  <si>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</si>
  <si>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</si>
  <si>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</si>
  <si>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</si>
  <si>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</si>
  <si>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</si>
  <si>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</si>
  <si>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</si>
  <si>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</si>
  <si>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</si>
  <si>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</si>
  <si>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</si>
  <si>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</si>
  <si>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</si>
  <si>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</si>
  <si>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</si>
  <si>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</si>
  <si>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</si>
  <si>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</si>
  <si>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</si>
  <si>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</si>
  <si>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</si>
  <si>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</si>
  <si>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</si>
  <si>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</si>
  <si>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</si>
  <si>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</si>
  <si>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</si>
  <si>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</si>
  <si>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</si>
  <si>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</si>
  <si>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</si>
  <si>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</si>
  <si>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</si>
  <si>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</si>
  <si>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</si>
  <si>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</si>
  <si>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</si>
  <si>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</si>
  <si>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</si>
  <si>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</si>
  <si>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</si>
  <si>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</si>
  <si>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</si>
  <si>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</si>
  <si>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</si>
  <si>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</si>
  <si>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</si>
  <si>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</si>
  <si>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</si>
  <si>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</si>
  <si>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</si>
  <si>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</si>
  <si>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</si>
  <si>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</si>
  <si>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</si>
  <si>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</si>
  <si>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</si>
  <si>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</si>
  <si>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</si>
  <si>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</si>
  <si>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</si>
  <si>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</si>
  <si>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</si>
  <si>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</si>
  <si>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</si>
  <si>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</si>
  <si>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</si>
  <si>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</si>
  <si>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</si>
  <si>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t>GH 02</t>
  </si>
  <si>
    <t>Posibilidad de incurrir en perdida económica</t>
  </si>
  <si>
    <t>Relaciones Laborales</t>
  </si>
  <si>
    <t>Profesional Universitario Grupo de Gestión Humana
Coordinador Grupo de Gestión Humana
Subdirector Nacional</t>
  </si>
  <si>
    <t>GH 03</t>
  </si>
  <si>
    <t>Grupo de Gestión Humana
Coordinador Grupo de Gestión Humana</t>
  </si>
  <si>
    <t>GH 04</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</si>
  <si>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</si>
  <si>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</si>
  <si>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</si>
  <si>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</si>
  <si>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</si>
  <si>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</si>
  <si>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</si>
  <si>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</si>
  <si>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</si>
  <si>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</si>
  <si>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</si>
  <si>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</si>
  <si>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</si>
  <si>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</si>
  <si>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</si>
  <si>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</si>
  <si>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</si>
  <si>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</si>
  <si>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</si>
  <si>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</si>
  <si>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</si>
  <si>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</si>
  <si>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</si>
  <si>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</si>
  <si>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</si>
  <si>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</si>
  <si>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</si>
  <si>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</si>
  <si>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</si>
  <si>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</si>
  <si>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</si>
  <si>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</si>
  <si>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</si>
  <si>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</si>
  <si>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</si>
  <si>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</si>
  <si>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</si>
  <si>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</si>
  <si>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</si>
  <si>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</si>
  <si>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</si>
  <si>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</si>
  <si>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</si>
  <si>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</si>
  <si>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</si>
  <si>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</si>
  <si>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</si>
  <si>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</si>
  <si>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</si>
  <si>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</si>
  <si>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</si>
  <si>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</si>
  <si>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</si>
  <si>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</si>
  <si>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</si>
  <si>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</si>
  <si>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</si>
  <si>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</si>
  <si>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</si>
  <si>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</si>
  <si>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</si>
  <si>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</si>
  <si>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</si>
  <si>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</si>
  <si>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</si>
  <si>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</si>
  <si>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</si>
  <si>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</si>
  <si>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</si>
  <si>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</si>
  <si>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</si>
  <si>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</si>
  <si>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</si>
  <si>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</si>
  <si>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</si>
  <si>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</si>
  <si>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</si>
  <si>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</si>
  <si>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</si>
  <si>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</si>
  <si>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</si>
  <si>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</si>
  <si>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</si>
  <si>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</si>
  <si>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</si>
  <si>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</si>
  <si>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</si>
  <si>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</si>
  <si>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</si>
  <si>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</si>
  <si>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</si>
  <si>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</si>
  <si>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</si>
  <si>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</si>
  <si>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</si>
  <si>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</si>
  <si>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</si>
  <si>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</si>
  <si>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</si>
  <si>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</si>
  <si>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</si>
  <si>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</si>
  <si>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</si>
  <si>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</si>
  <si>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</si>
  <si>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</si>
  <si>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</si>
  <si>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</si>
  <si>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</si>
  <si>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</si>
  <si>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</si>
  <si>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</si>
  <si>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</si>
  <si>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</si>
  <si>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</si>
  <si>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</si>
  <si>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</si>
  <si>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</si>
  <si>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</si>
  <si>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</si>
  <si>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</si>
  <si>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</si>
  <si>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</si>
  <si>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</si>
  <si>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</si>
  <si>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</si>
  <si>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</si>
  <si>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</si>
  <si>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</si>
  <si>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</si>
  <si>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</si>
  <si>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</si>
  <si>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</si>
  <si>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</si>
  <si>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</si>
  <si>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</si>
  <si>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</si>
  <si>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</si>
  <si>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</si>
  <si>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</si>
  <si>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</si>
  <si>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</si>
  <si>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</si>
  <si>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</si>
  <si>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</si>
  <si>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</si>
  <si>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</si>
  <si>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</si>
  <si>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</si>
  <si>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</si>
  <si>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</si>
  <si>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</si>
  <si>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</si>
  <si>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</si>
  <si>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</si>
  <si>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</si>
  <si>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</si>
  <si>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</si>
  <si>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</si>
  <si>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</si>
  <si>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</si>
  <si>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</si>
  <si>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</si>
  <si>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</si>
  <si>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</si>
  <si>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</si>
  <si>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</si>
  <si>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</si>
  <si>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</si>
  <si>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</si>
  <si>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</si>
  <si>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</si>
  <si>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</si>
  <si>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</si>
  <si>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</si>
  <si>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</si>
  <si>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</si>
  <si>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</si>
  <si>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</si>
  <si>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</si>
  <si>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</si>
  <si>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</si>
  <si>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</si>
  <si>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</si>
  <si>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</si>
  <si>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</si>
  <si>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</si>
  <si>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</si>
  <si>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</si>
  <si>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</si>
  <si>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</si>
  <si>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</si>
  <si>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</si>
  <si>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</si>
  <si>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</si>
  <si>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</si>
  <si>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</si>
  <si>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</si>
  <si>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</si>
  <si>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</si>
  <si>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</si>
  <si>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</si>
  <si>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</si>
  <si>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</si>
  <si>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</si>
  <si>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</si>
  <si>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</si>
  <si>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</si>
  <si>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</si>
  <si>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</si>
  <si>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</si>
  <si>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</si>
  <si>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</si>
  <si>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</si>
  <si>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</si>
  <si>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</si>
  <si>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</si>
  <si>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</si>
  <si>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</si>
  <si>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</si>
  <si>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</si>
  <si>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</si>
  <si>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</si>
  <si>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</si>
  <si>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</si>
  <si>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</si>
  <si>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</si>
  <si>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nidia.patino@uaeos.gov.co</t>
  </si>
  <si>
    <t>3 Informes de peticiones , quejas y reclamos</t>
  </si>
  <si>
    <t>30/04/2022
30/07/2022
30/11/2022</t>
  </si>
  <si>
    <t xml:space="preserve">2 actividades de socialización realizadas </t>
  </si>
  <si>
    <t>30/10/2022
20/12/2022</t>
  </si>
  <si>
    <t>Grupo de Comunicaciones y Prensa
Gestión Humana</t>
  </si>
  <si>
    <t>Incluir en el procedimiento de acreditación, dentro del SIGOS, la actuación que debe surtir un profesional en rol de evaluador del trámite de acreditación ante posibles conflictos de interés</t>
  </si>
  <si>
    <t>Número de Procedimientos actualizados</t>
  </si>
  <si>
    <t>Grupo de educación e investigación</t>
  </si>
  <si>
    <t>Actualizado el 25/04/2022</t>
  </si>
  <si>
    <t>Actualizado  25/04/2022</t>
  </si>
  <si>
    <t xml:space="preserve">Actualizar  documento de caracterizacion de ciudadanos,  usuarios y grupos de interés </t>
  </si>
  <si>
    <t xml:space="preserve">1 documento actualizado </t>
  </si>
  <si>
    <t>Coordinador(a)  y profesional encargado</t>
  </si>
  <si>
    <t xml:space="preserve">
2. Fortalecimiento del talento humano al servicio del ciudadano</t>
  </si>
  <si>
    <t>Actualizado 11/07/2022</t>
  </si>
  <si>
    <t>30/06/2022
20/11/2022</t>
  </si>
  <si>
    <t>Presentar la necesidad a la alta dirección de la creación del grupo interno de Relacionamiento con el ciudadano, en  cumplimiento del artículo 17 de la Ley 2052 de 2020</t>
  </si>
  <si>
    <t>1 Necesidad presentada a la dirección nacional en comité directivo</t>
  </si>
  <si>
    <t>Actualizar el Manual Protocolo Reglamento de servicio al ciudadano  a la normatividad vigente.</t>
  </si>
  <si>
    <t xml:space="preserve">1 Documento actualizado </t>
  </si>
  <si>
    <t xml:space="preserve">
3.5</t>
  </si>
  <si>
    <t xml:space="preserve">
3.6</t>
  </si>
  <si>
    <t xml:space="preserve">
3.7</t>
  </si>
  <si>
    <t xml:space="preserve">4.1 </t>
  </si>
  <si>
    <t xml:space="preserve">Registrar todas las solicitudes de los ciudadanos en el formato de registro diario  de atención al ciudadano </t>
  </si>
  <si>
    <t>100% de las solicitudes registradas</t>
  </si>
  <si>
    <t>Profesional encargada</t>
  </si>
  <si>
    <t>Diario</t>
  </si>
  <si>
    <t>Diseñar e implementar encuesta web por grupo de valor para identificar la percepción ciudadana frente a la complejidad de los documentos emitidos desde el proceso de servicio al ciudadano</t>
  </si>
  <si>
    <t>1 encuesta web diseñada e implementada</t>
  </si>
  <si>
    <t>Coordinador (a) y profesional encargada</t>
  </si>
  <si>
    <t>5. Evaluación de gestión y medición de la percepción ciudadana</t>
  </si>
  <si>
    <t>Elaborar y publicar informes trimestrales de atención al ciudadano, que incluyan la medición de la satisfacción de los mismos</t>
  </si>
  <si>
    <t>3 informes elaborados y publicados</t>
  </si>
  <si>
    <t xml:space="preserve">15/05/2022
15/07/2022
15/10/2022
</t>
  </si>
  <si>
    <t>3. Gestión de relacionamiento con los ciudadanos</t>
  </si>
  <si>
    <t>DESCRIPCION AVANCE 2 DO CUATRIMESTRE</t>
  </si>
  <si>
    <t>Mensual</t>
  </si>
  <si>
    <t>Actualizado el 14/07/2022</t>
  </si>
  <si>
    <t>Actualizado v3  14-07-2022</t>
  </si>
  <si>
    <t>A corte de 31 de agosto, se elaboró el segundo informe trimestral de servicio al ciudadano y se publicó en el mes de julio en el  siguiente link https://www.uaeos.gov.co/sites/default/files/archivos/2do%20Informe%20Trimestral%20Oficina%20de%20Servicio%20al%20Ciudadano%202022%20.pdf
Por redes sociales se compartieron los resultados obtenidos en el primer semestre en la gestión de peticiones  y trámite, destacando la satisfacción en la atención, los canales más utilizados, y el trámite como el mayor consulta  en las peticiones. (22, 23, 25 agosto)</t>
  </si>
  <si>
    <t xml:space="preserve">Se  realizó campaña interna con los servidores públicos a través del correo institucional para destacar los grupos principales  que el documento  caracterización de usuarios identificó. (28 de junio). Con la actualización de cifras del documento,  a partir del 26 de agosto se invitó a la ciudadanía a conocerlo. </t>
  </si>
  <si>
    <t xml:space="preserve">No se esperaban acciones en este primer cuatrimestre. 
De acuerdo al plan de trabajo de actualización del SIGOS-MIPG se proyecta estar revisando minuciosamente el procedimiento en el mes de agosto. </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</si>
  <si>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</si>
  <si>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A corte de 30 de abril, se diseñó una pieza comunicativa donde se socializó el horario de atención presencial al ciudadano.  Se compartíó por redes sociales el 11 de abril.</t>
  </si>
  <si>
    <t xml:space="preserve">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</si>
  <si>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</si>
  <si>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31 de agosto, se realizó la actualizacion del documento de caracterización con los datos correspondientes a 2021. https://www.uaeos.gov.co/sites/default/files/archivos/Caracterizaci%C3%B3n%20de%20Usuarios%20UAEOS%202022.pdf</t>
  </si>
  <si>
    <t xml:space="preserve">A corte de de 31 de agosto, se diseñó encuesta de percepción ciudadana teniendo en cuenta el instrumento de medición de la DAFP en la aplicación de criterios de lenguaje claros en documentos. La eviencia se encuentra en carpeta compartida del grupo de educación e investigación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</si>
  <si>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</si>
  <si>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de 31 de agosto, se elaboró el segundo informe trimestral de servicio al ciudadano que se publicó en https://www.uaeos.gov.co/sites/default/files/archivos/2do%20Informe%20Trimestral%20Oficina%20de%20Servicio%20al%20Ciudadano%202022%20.pdf</t>
  </si>
  <si>
    <t xml:space="preserve">A corte de de 31 de agosto, se registró diariamente las peticiones  allegadas por los ciudadanos en el Formato de Solicitudes de Atención al ciudadano por los diferentes canales de atención. La evidencia se encuentra en la carpeta compartida del grupo de educación e investigación. </t>
  </si>
  <si>
    <t>A corte del 31 de agosto se elaboró un banner web  que relaciona  los canales de atención a los que pueden recurrir un  ciudadano primera instancia, en caso de no recibir respuesta</t>
  </si>
  <si>
    <t xml:space="preserve"> </t>
  </si>
  <si>
    <t>Se diseñó una infografía  y con esta, el 10 de agosto se actualizó la página web para socializar los canales de atención a la ciudadanía. https://www.uaeos.gov.co/sites/default/files/archivos/Canales%20de%20atenci%C3%B3n%20a%20la%20ciudadan%C3%ADa.pdf</t>
  </si>
  <si>
    <t xml:space="preserve">A corte de 31 de agosto, se actualizó la version 12 del 21 de septiembre de 2021 del Manual de Protocolo Reglamento de Servicio al Ciudadano, con la precisión de los de canales de atención, inclusión de las denuncias por actos de corrupción, su tratamiento y el papel del oficial de transparencia, configurando así  la versión 13 aprobada el 2 de agosto, como se encuentra en el Sistema de Gestión de la Calidad y aplicativo ISOLUCION. </t>
  </si>
  <si>
    <t>Se realizó un video indicando a los funcionarios qué se debe contestar si les preguntan el costo del trámite o si recomiendan una entidad para acreditarse y se envió por correo electrónico el 25 de agosto de 2022.</t>
  </si>
  <si>
    <t xml:space="preserve">Se diseñó una pieza sobre el proceso de servicio al ciudadano ubicando el procedimiento de gestión de peticiones y destacando los temas que introdujo la actualización del Manual Protocolo de Servicio al Ciudadano que se compartió  por correo electrónico a todos los funcionarios de la UAEOS, el 25 de agosto, y en una nota en intranet. </t>
  </si>
  <si>
    <t xml:space="preserve">A corte de 31 de agosto, se enviaron los 4 informes de oportunidad en las respuestas a peticiones a la dirección técnica para ser presentado en los comités directivos de mayo, junio, julio y agosto. La evidencia se encuentra en la carpeta compartida  del grupo.  </t>
  </si>
  <si>
    <t>De acuerdo al reporte del grupo de gestión humana: En el marco del Plan Institucional de Capacitación - PIC - 2022, durante el segundo cuatrimestre la UAEOS fortaleció competencias del saber y saber hacer de Atención al Ciudadano dirigido a Servidores Públicos y Contratistas, a través del Formar para Servir UAEOS 2022 (Intensidad horaria 12 horas)</t>
  </si>
  <si>
    <t xml:space="preserve">De acuerdo al reporte del grupo de gestión humana: A pesar de que no se esperaban actividades en este primer cuatrimestre, se destaca que 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</si>
  <si>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 xml:space="preserve">De acuerdo con el reporte del grupo de gestión administrativa: A corte de 31 de agosto, se realizó el autodiagnóstico de espacios físicos  de acuerdo a la norma técnica y aplicable a los espacios de atención al ciudadano. Una copia del autodiagnóstico diligenciado por el Grupo de Gestión Administrativa se encuentra en la carpeta compartida del Grupo de Educación. </t>
  </si>
  <si>
    <t xml:space="preserve">En la reunión convocada por la Dirección Nacional y Dirección Técnica de Planeación e Investigación el 16 de junio, se presentó  la necesidad  de la conformación de un grupo interno de relacionamiento  con el ciudadano. La evidencia  del acta de reunión se encuentra en la carpeta compartida del grupo. </t>
  </si>
  <si>
    <t xml:space="preserve">Desde  el 1 de agosto en redes sociales y con el diseño y publicación de un banner web en la página institucional se  invitó a conocer la nueva reglamentación del trámite de acreditación: https://www.uaeos.gov.co/Prensa/Noticias/Nueva-reglamentacion-tramite-acreditacion </t>
  </si>
  <si>
    <t>En el primer cuatrimestre los profesionales que han relaizado acciones del procedimiento de gestión de peticiones han registrado en el formato establecido las peticiones allegadas a la oficina de atención al ciudadano</t>
  </si>
  <si>
    <t>No se esperaban avances en el primer cuatrimestre</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</si>
  <si>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</si>
  <si>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</si>
  <si>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Se realizaron 2 mensajes institucionales, aprobados por la drección nacional, se hizo la traducción de lenguaje a señas, se enviaron a MinTrabajo para cargue en la plataforma SAMI y en el momento se espera la aprobación de Presidencia de la República.</t>
  </si>
  <si>
    <t>Durante los meses de junio y julio se adelantó una campaña de redes sociales para socializar  la gestión y  resultados  de la planeación estratégica de la entidad.</t>
  </si>
  <si>
    <t>El 25 de julio se realizó una encuesta de evaluaciónde la audiencia pública de rendición de cuentas en Villanueva, La Guajira, conla participación de 39 personas asistentes al evento.
El 23 de agosto realizó la consulta ciudadana sobre la información publicada en el portal web de la UAEOS, disponible hatsa el 9 de septiembre de 2021.</t>
  </si>
  <si>
    <t>El 25 de julio se adelantó la audiencia de rendición de cuentas en Villanueva, La Guajira, junto con el Ministerio del Trabajo. Transmisión en vivo por Facebook Live de a Entidad .</t>
  </si>
  <si>
    <t xml:space="preserve">La publicaciones se pueden verificar en el link: https://www.uaeos.gov.co/experiencias  </t>
  </si>
  <si>
    <t>Se incluyó dentro del Plan Institucional 2022, publicado antes del 30 de enero de 2022, adoptado mediante la resolución No 036 del 24 de enero de 2022.  Meta cumplida.</t>
  </si>
  <si>
    <t xml:space="preserve">La Oficina Asesora Juridica y Grupo de -Gestión Humana continuan el seguimiento de conformidad con  la medtodología de función pública, durante el II Cuatrimestre de la vigenia.  </t>
  </si>
  <si>
    <t>En reunión de Comité insitucional realizado el 29 de julio se diò continuidad al realiza el seguimiento.</t>
  </si>
  <si>
    <t>La Oficina Asesora Juridica, Grupo de Planeación y Grupo de -Gestión Humana continuan el seguimiento.</t>
  </si>
  <si>
    <t>La entidad continua el fortalecimiento del Código de Integridad, a través de la revista interna, correos  y carteleras institucionales.</t>
  </si>
  <si>
    <t>De conformidad con el  Plan Institucional de Capacitación PIC 2022, la actividad se tiene programada para la Inducci´ón y Reinducción de la vigencia.</t>
  </si>
  <si>
    <t>El Grupo de Gestiòn Humana continua inscripciones y seguimiento a los contratistas con el Curso Virtual de Integridad, Transparenci y  Lucha contr la Corrupción.</t>
  </si>
  <si>
    <t>Todos los servidores públicos cumplieron con la publicación de su declaración de bienes y rentas en el aplicativo de Función Pública, dentro del término establecido.</t>
  </si>
  <si>
    <t>Durante el segundo cuatrimestre de 2022 no se ha recibido reportes de conflictos de interés, por tanto no se han tramitado.</t>
  </si>
  <si>
    <t>Se realizó segumiento a la implementación del componente en el marco del seguimiento al plan anticorrupción y de atención al ciudadano para el segundo cuatrimestre de 2022, publicado en la página web de la entidad.</t>
  </si>
  <si>
    <t>Se avanzó en las mejoras en plataforma para aplicar los lineamientos de la resolución 152 de 2022 y manual de usuario. Se alcanzó a realizar  actualización de formato de evaluación de solicitud. 
Se encuentra en firme la resolución 190 del 25 de agosto de 2022, "Por medio de la cual se renueva la acreditación y autorización para impartir Educación en Economía Solidaria en el programa denominado Curso Básico de Economía Solidaria en la modalidad educacación presencial y se otorga acreditación y autorización para impartir Educación en Economía Solidaria en los programas denominados Curso Medio de Economía Solidaria, Curso Avanzado de Economía Solidaria y Curso en Educación Economía Solidaria y Financiera para organizaciones de Economía Solidaria en las modalidades de educación presencial y educación en línea".</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</si>
  <si>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</si>
  <si>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Se realizó publicación de los conjuntos de datos abiertos correspondientes a "Entidades Acreditadas" en el portal de datos abiertos del estado colombiano. La publicación corresponde a los meses de enero, febrero y marzo de la presente vigencia.</t>
  </si>
  <si>
    <t>107 procesos de contratación en el periodo del 01 de enero al 30 de abril de 2022</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</si>
  <si>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</si>
  <si>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</si>
  <si>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</si>
  <si>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</si>
  <si>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</si>
  <si>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</si>
  <si>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</si>
  <si>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 xml:space="preserve">A corte del 30 de abril, se realizó el reporte del trámite en el SUIT, registrando la racionalización de la estrategia 2022 y los avances en el plan de implementación. En evidencia en la carpeta interna del grupo de PAyAC </t>
  </si>
  <si>
    <t>La oficina de control interno verificó la información publicada en la Web Institucional que determina la Ley 1712 de 2014 y la Resolución 1519 de 2020 del Ministerio de la información y las comunicaciones.</t>
  </si>
  <si>
    <t>Se realizó segunda pieza publicitaria y se publico en el banner principal de la Web institucional con el fin de informar sobre el uso y la consulta de los conjuntos de datos abiertos publicados por la entidad. Evidencia (Banner Datos Abiertos)
https://www.uaeos.gov.co
Evidencia: publicación pagina Web Datos Abiertos.PNG
El 6 de agosto, se diseñó y publicó un nuevo banner en a página web invitando a la ciudadanía a consultar la información de los datos abiertos. Y simultáneamente se hizo difusión a través de las redes sociales.</t>
  </si>
  <si>
    <t>A corte de 31 de Agosto, se realizó actualización del Plan Anual de Adquisiciones con corte a 30 de Junio de 2022 y el 29 de julio de 2022 se realizó publicación en Secop II y pagina Web de la Unidad Administrativa Especial de Organizaciones Solidarias-UAEOS.</t>
  </si>
  <si>
    <t>Se realizó segunda pieza publicitaria y se publico en el banner principal de la Web institucional con el fin de informar sobre la consulta de la política de tratamiento de datos personales por la entidad. Evidencia (Banner Tratamiento de Datos Personales) la publicación se realizó el 10 de Agosto de 2022.
https://www.uaeos.gov.co
Evidencia: publicación Protección Datos Personales.PNG</t>
  </si>
  <si>
    <t>En sitio web de la unidad en el link https://www.uaeos.gov.co/tr%C3%A1mites-y-servicios/atenci%C3%B3n-al-ciudadano/ley-de-transparencia-y-del-derecho-de-acceso-la-informaci%C3%B3n-p%C3%BAblica/articulo-11  relacionado con instrumentos relacionados con la gestión publica se cumple con los lineamientos dados Ley 1712 de 2014 y su Decreto Reglamentario 103 de 2015, Articulo 4.</t>
  </si>
  <si>
    <t xml:space="preserve">A corte de 31 de agosto se realizó la publicación del esquema de publicación en la página web. https://www.uaeos.gov.co/Planeaci%C3%B3n-gesti%C3%B3n-y-control/Gesti%C3%B3n/gestion-de-informacion/Administraci%C3%B3n-Web  </t>
  </si>
  <si>
    <t>Se realizó registro de la base de datos de información exógena en el aplicativo RNBD de la SIC con número de radicado 22-298029--000000-000 con el fin de dar cumplimiento a la normativa vigente. Evidencia: Bases de datos registradas en RNBD de SIC.png</t>
  </si>
  <si>
    <t>Se proyectó tip relacionado sobre la secretaria de transparencia relacionado con su estructura y componentes para combatir la corrupción, el tip fue enviado al Grupo de Comunicaciones para su publicación.
Evidencia: Correo Tip Transparencia.pdf</t>
  </si>
  <si>
    <t>A corte del segundo cuatrimestre de la presente vigencia se ha realizado revisión y actualización del inventario de activos de información, se han revisado los procesos de gestión informática, gestión humana, control interno, y  gestión administrativa.
Evidencia: Inventario de activos de información UAEOS 2022</t>
  </si>
  <si>
    <t xml:space="preserve">Se dio inicio a la  revisión de  la Política de Administración de Riesgos, para verificar si se requiere  actualizarla </t>
  </si>
  <si>
    <t>Se ha realizado monitoreo y seguimiento a los Mapas de Riesgos en general, con cortes a abril 30 y junio 30 de la presente vigencia.</t>
  </si>
  <si>
    <t xml:space="preserve">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https://www.uaeos.gov.co/Planeaci%C3%B3n-gesti%C3%B3n-y-control/Planeaci%C3%B3n/Planes/Planes-integrados-2022x 
</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</si>
  <si>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</si>
  <si>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</si>
  <si>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Se realizaron campañas de redes sociales para compartir avances y resultados en la implementación del Planfes, compromisos en el Conpes 4051, trabajo y apoyo a la mujer rural, entre otros.</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</si>
  <si>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</si>
  <si>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</si>
  <si>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Se publicó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</si>
  <si>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</si>
  <si>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</si>
  <si>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</si>
  <si>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</si>
  <si>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</si>
  <si>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</si>
  <si>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</si>
  <si>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</si>
  <si>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</si>
  <si>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</si>
  <si>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</si>
  <si>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</si>
  <si>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</si>
  <si>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</si>
  <si>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</si>
  <si>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</si>
  <si>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</si>
  <si>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30 de junio de 2022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</si>
  <si>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</si>
  <si>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</si>
  <si>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</si>
  <si>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ña fañta de actualización y soporte técnico del aplicativo de nómina de NOVASOFT.</t>
    </r>
  </si>
  <si>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</si>
  <si>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</si>
  <si>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</si>
  <si>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</si>
  <si>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la modificación de los criterios de los estándares mínimos en Seguridad y Salud en el Trabajo, se incumpla la normatividad en relación al responsable designados para la gestión del mismo.</t>
    </r>
  </si>
  <si>
    <r>
      <rPr>
        <sz val="10"/>
        <color rgb="FFFF0000"/>
        <rFont val="Arial Narrow"/>
        <family val="2"/>
      </rPr>
      <t>Posibilidad</t>
    </r>
    <r>
      <rPr>
        <sz val="10"/>
        <color theme="1"/>
        <rFont val="Arial Narrow"/>
        <family val="2"/>
      </rPr>
      <t xml:space="preserve"> de incurrir en perdida reputacional por modificación de los criterios de los estándares mínimos en Seguridad y Salud en el Trabajo.</t>
    </r>
  </si>
  <si>
    <t>Verificar el cumplimiento de cada item de los estándares mínimos en Seguridad y Salud en el Trabajo.</t>
  </si>
  <si>
    <t>Realizar la evaluación de los estándares mínimos de Seguridad y Salud en el Trabajo.</t>
  </si>
  <si>
    <r>
      <rPr>
        <sz val="11"/>
        <color rgb="FFFF0000"/>
        <rFont val="Arial Narrow"/>
        <family val="2"/>
      </rPr>
      <t>Posibilidad</t>
    </r>
    <r>
      <rPr>
        <sz val="11"/>
        <color theme="1"/>
        <rFont val="Arial Narrow"/>
        <family val="2"/>
      </rPr>
      <t xml:space="preserve"> de  perdida reputacional y económica</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</si>
  <si>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</si>
  <si>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</si>
  <si>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</si>
  <si>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</si>
  <si>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</si>
  <si>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</si>
  <si>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</si>
  <si>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</si>
  <si>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</si>
  <si>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</si>
  <si>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2022</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</si>
  <si>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</si>
  <si>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</si>
  <si>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</si>
  <si>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</si>
  <si>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</si>
  <si>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</si>
  <si>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r>
      <rPr>
        <sz val="10"/>
        <color rgb="FFFF0000"/>
        <rFont val="Arial Narrow"/>
        <family val="2"/>
      </rPr>
      <t>Posibilidad</t>
    </r>
    <r>
      <rPr>
        <sz val="10"/>
        <color theme="1"/>
        <rFont val="Arial Narrow"/>
        <family val="2"/>
      </rPr>
      <t xml:space="preserve"> de pérdida reputacional</t>
    </r>
  </si>
  <si>
    <r>
      <rPr>
        <sz val="10"/>
        <color rgb="FFFF0000"/>
        <rFont val="Arial Narrow"/>
        <family val="2"/>
      </rPr>
      <t>Posibilidad</t>
    </r>
    <r>
      <rPr>
        <sz val="10"/>
        <color theme="1"/>
        <rFont val="Arial Narrow"/>
        <family val="2"/>
      </rPr>
      <t xml:space="preserve"> de perdida reputacional</t>
    </r>
  </si>
  <si>
    <r>
      <rPr>
        <sz val="10"/>
        <color rgb="FFFF0000"/>
        <rFont val="Arial Narrow"/>
        <family val="2"/>
      </rPr>
      <t>Posibilidad</t>
    </r>
    <r>
      <rPr>
        <sz val="10"/>
        <color theme="1"/>
        <rFont val="Arial Narrow"/>
        <family val="2"/>
      </rPr>
      <t xml:space="preserve"> de incurrir en perdida económica y reputacional</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</si>
  <si>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identificó la necesidad de revisar la matriz en cuanto a las actividades y los controles establecidos a los riesgos."
Se realiza seguimientos a las actividades del Plan de Acción. Presenta un avance del 100%. Fecha de cierre 30 de junio de 2022.
</t>
    </r>
  </si>
  <si>
    <r>
      <t xml:space="preserve">Se aperturó la </t>
    </r>
    <r>
      <rPr>
        <b/>
        <sz val="11"/>
        <color theme="1"/>
        <rFont val="Arial Narrow"/>
        <family val="2"/>
      </rPr>
      <t>Acción de Mejora No.134:</t>
    </r>
    <r>
      <rPr>
        <sz val="11"/>
        <color theme="1"/>
        <rFont val="Arial Narrow"/>
        <family val="2"/>
      </rPr>
      <t xml:space="preserve"> "Existe matriz de riesgos de la UAEOS vigencia 2022, conforme a la Guía de Administración de Riesgos y Diseño de Controles para Entidades Públicas, versión 5 del DAFP, se identifico la necesidad de revisar la matriz en cuanto a las actividades y los controles establecidos a los riesgos."
Se realiza seguimientos a las actividades del Plan de Acción. Presenta un avance del 100%. Fecha de cierre 30 de junio de 2022.
</t>
    </r>
  </si>
  <si>
    <t xml:space="preserve">Publicación en firme del mapa de riesgos de corrupción página Web de la Entidad  teniendo en cuenta las observaciones o  recomendaciones realizadas por la ciudadanía </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</si>
  <si>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</si>
  <si>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Se adelantaron  capacitación a todos los lideres de proceso y sus equipos de trabajo  en temas relacionados con  MIPG, haciendo énfasis en riesgos y Producto y servicios no conforme, así mismo se han enviado piezas de comunicación a todo los funcionarios a través de correo electrónico</t>
  </si>
  <si>
    <t xml:space="preserve">3 Monitoreos consolidados y retroalimentado </t>
  </si>
  <si>
    <t>Durante el segundo cuatrimestre de 2022 se dio inicio a las auditorías de evaluación independiente, basadas en riesgos. Con corte a 31 de agosto de 2022 se han emitido los informes correspondientes a los procesos Gestión Humana, gestión informática, gestión jurídica y gestión contractual.</t>
  </si>
  <si>
    <t xml:space="preserve">Acompañamiento y asesoría en la construcción de  mapa de riesgos de corrupción : revisar, actualizar y validar los riesgos de corrupción identificados </t>
  </si>
  <si>
    <t xml:space="preserve">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foma que el trámite sea mas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presento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 </t>
  </si>
  <si>
    <t xml:space="preserve"> A corte de 31 de agosto, se realizó el proceso de actualización, unificación y mejora al marco normativo del trámite de acreditación; para lo cual se desarrolló proceso de participación ciudadana https://www.uaeos.gov.co/participa/Proyectos-Normativos y se expidió la resolución 152 de 2022, publicada en Diario Oficial 52.096 de 2022. 
4/08/2022 Se  hizo la respectiva  actualización de la información del  trámite en el SUIT.
Se espera medir los beneficios en el tercer cuatrimestre del año. </t>
  </si>
  <si>
    <t xml:space="preserve">Grupo de Educación e Investigación - Nidia Yamile Patiño Cortés
Grupo de Tecnologías de la Información y las Telecomunicaciones Tics - Laura Malaver
Oficina Asesora Jurídica - Marlon Torres </t>
  </si>
  <si>
    <t>Actualizar y publicación los sets de datos abiertos de la UAEOS, asegurando su publicación en el sitio web www.datos.gov.co</t>
  </si>
  <si>
    <t>Número de Reportes Actualizados y publicación de los sets de datos abiertos de la UAEOS</t>
  </si>
  <si>
    <t>Se realizó la publicación de los conjuntos de datos abiertos correspondientes a los meses de abril, mayo, junio, julio de la presente vigencia, el portal de datos abiertos incluyo un nuevo proceso de validación de calidad de los datos, al publicar los conjuntos de datos de la vigencia 2022 estos conjuntos fueron rechazados debido al proceso de calidad, para lo cual sugirieron unificar en un solo archivo los datos de (enero, febrero, marzo, abril, mayo, junio y julio) para publicarlos nuevamente el  portal, la publicación se realizó el 29 de agosto de la presente vigencia.
Evidencia: carpeta Publicación Datos Abiertos</t>
  </si>
  <si>
    <t>Durante el segundo cuatrimestre el Grupo de Tecnologías de la Información ha realizado seguimientos al menú de transparencia y acceso a la información pública lo cual se puede validar en el primer informe semestral de seguimiento a la menú de transparencia y acceso a la información pública de la sede electrónica UAEOS
Evidencia: Primer Informe semestral Transparencia.</t>
  </si>
  <si>
    <t xml:space="preserve">Enviar los informes de ejecución contractual para su respectiva publicación en el portal web, de acuerdo a y la Ley 1712 de 2014 transparencia y Acceso a la información publica. </t>
  </si>
  <si>
    <t xml:space="preserve">14 Procesos de contratación en el periodo del 01 de mayo al 31 de agosto de 2022 que fueron publicados en la portal web
Evidencia: imágenes de publicación de contratos </t>
  </si>
  <si>
    <t>Realizar una Encuesta a los funcionarios  de la entidad acerca de la información publicada con el fin medir la satisfacción del contenido de la información para mejorar la calidad de la información</t>
  </si>
  <si>
    <t>Se definió encuesta con el fin de medir el nivel de satisfacción de los usuarios de la entidad frente a la publicación de la información en el menú de Transparencia de la página web institucional, la encuesta se publicará el 31 de agosto por el Grupo de Comunicaciones y se puede consultar a través del siguiente link:
https://forms.office.com/r/G8SFPXV9Yh
Evidencia: Correo publicación Participa en nuestra encuesta.pdf</t>
  </si>
  <si>
    <t xml:space="preserve">Publicación y divulgación de los  informes de avance de la política de gobierno digital. </t>
  </si>
  <si>
    <t>Numero de Reportes de Publicación y divulgación de los  informes de avance de la política de gobierno digital.</t>
  </si>
  <si>
    <t>Se elaboró segundo informe trimestral sobre el avance de implementación de la política de gobierno digital de la UAEOS, este informe se realizo con corte a 31 de Julio de 2022. Evidencia: Segundo informe trimestral avance política de gobierno digital
Evidencia: Correo solicitud de publicación 
https://www.uaeos.gov.co/Planeación-gestión-y-control/Gestión/Informes/Informe-Pol%C3%ADtica-De-Gobierno-Digital-Y-Seguridad-Digital</t>
  </si>
  <si>
    <t xml:space="preserve">A corte de 31 de agosto, se envió el seguimiento de enlaces de los procesos a cargo del grupo de educación a los grupos de Comunicaciones y  Tics (25 julio). Lo que permitió en este periodo  la actualización de  la información de carta de trato digno a la ciudadanía y de canales de atención, principalmente. </t>
  </si>
  <si>
    <t xml:space="preserve">3 piezas de divulgación elaboradas y  socialización </t>
  </si>
  <si>
    <t xml:space="preserve">A corte de 31 de agosto,  en la página institucional se publicó un banner web en el que  finaliza recordando que los servicios de la entidad son gratuitos (19 agosto) en redes sociales se publicaron  piezas comunicativas sobre la gratuidad de los servicio que ofrece la Unidad. Se hizo énfasis en el trámite de acreditación por los cambios originados por los cambios de resolución. (25 agosto)
</t>
  </si>
  <si>
    <t>Registrar en el aplicativo de la SIC las bases de datos con información personal identificadas en la vigencia 2022.</t>
  </si>
  <si>
    <t>Realizar publicación en la intranet y tips enviados por correo electrónico de la entidad para dar a conocer la existencia de la Secretaría de Transparencia</t>
  </si>
  <si>
    <t>1 Pieza de publicación en la intranet y  2 tips enviados por correo electrónico</t>
  </si>
  <si>
    <t>A corte 31 de agosto de 2022: en cumplimiento del cronograma propuesto se han realizado 11 transferencias primarias correspondientes a las áreas de: Gestión Financiera, Desarrollo Asociativo, Gestión Administrativa, Dirección Nacional, Control Interno, Subdirección Nacional, Grupo Tics, Dirección de Planeación, Comunicación, Grupo de Educación y Prensa  y Grupo de Planeación en cumplimiento al cronograma propuesto.</t>
  </si>
  <si>
    <t>Realizar 1 capacitación y publicaciones a funcionarios de la UAEOS sobre ley 1712 ley de transparencia y acceso a la información Pública y Accesibilidad a la Información</t>
  </si>
  <si>
    <t>1 capacitación y  6 tips en la intranet o enviados por  página Web</t>
  </si>
  <si>
    <t>En el mes de mayo Función Pública socializó los resultados de Furag ( Índice de desempeño Institucional) vigencia 2021,  se analizó los resultado y se formulo un plan de mejoramiento con lo lideres de proceso y desde el Grupo de Planeación se realizan los seguimientos al plan</t>
  </si>
  <si>
    <t xml:space="preserve">A corte de 31 de agosto, se realizó el reporte actualizando la información del trámite dada la expedición de la nueva resolución de acreditación  para impartir programas de  educación en economía solidaria.  La evidencia se encuentra en la carpeta interna del grupo. </t>
  </si>
  <si>
    <r>
      <t xml:space="preserve">Componente 4: </t>
    </r>
    <r>
      <rPr>
        <b/>
        <sz val="11"/>
        <rFont val="Arial"/>
        <family val="2"/>
      </rPr>
      <t xml:space="preserve">Mecanismos para mejorar el servicio al ciudadano </t>
    </r>
  </si>
  <si>
    <r>
      <t xml:space="preserve">
</t>
    </r>
    <r>
      <rPr>
        <b/>
        <i/>
        <sz val="11"/>
        <rFont val="Arial Narrow"/>
        <family val="2"/>
      </rPr>
      <t>1. Planeación estratégica del servicio al ciudadano</t>
    </r>
  </si>
  <si>
    <r>
      <t xml:space="preserve">
2.1</t>
    </r>
    <r>
      <rPr>
        <b/>
        <i/>
        <sz val="11"/>
        <color theme="8" tint="-0.249977111117893"/>
        <rFont val="Arial Narrow"/>
        <family val="2"/>
      </rPr>
      <t xml:space="preserve"> </t>
    </r>
  </si>
  <si>
    <r>
      <t xml:space="preserve">
</t>
    </r>
    <r>
      <rPr>
        <b/>
        <i/>
        <sz val="11"/>
        <rFont val="Arial Narrow"/>
        <family val="2"/>
      </rPr>
      <t>4. Conocimiento al servicio del ciudadano</t>
    </r>
    <r>
      <rPr>
        <b/>
        <i/>
        <sz val="11"/>
        <color theme="8" tint="-0.249977111117893"/>
        <rFont val="Arial Narrow"/>
        <family val="2"/>
      </rPr>
      <t xml:space="preserve"> </t>
    </r>
  </si>
  <si>
    <t xml:space="preserve">A corte de diciembre, se enviaron a la dirección técnica los 3 informes de oportunidad en las respuestas a peticiones presentados en los comités directivos de septiembre, octubre y noviembre. La evidencia se encuentra en la carpeta compartida del grupo. </t>
  </si>
  <si>
    <t>Actividad cumplida al 100%</t>
  </si>
  <si>
    <t>A corte de diciembre, se elaboró el tercer informe trimestral de servicio al ciudadano que se encuentra publicado en el siguiente enlace https://www.uaeos.gov.co/sites/default/files/archivos/Informe%203er%20Trimestre%20Oficina%20de%20Servicio%20al%20Ciudadano%202022.pdf</t>
  </si>
  <si>
    <t>DESCRIPCION AVANCE 3ER CUATRIMESTRE</t>
  </si>
  <si>
    <t xml:space="preserve">A corte de diciembre, se aportó la información sobre gestión de peticiones y del trámite de acreditación, y las actividades que adelanta el grupo de educación para la rendición de cuentas. Las evidencias se encuentran en la carpeta compartida del grupo de educación </t>
  </si>
  <si>
    <t xml:space="preserve">A corte de diciembre, en la actualización del procedimiento de acreditación se incorporó en el documento como condiciones genereales el caso de conflicto de interés de los profesionales que desempeñan  el rol de evaluación de las solicitudes del trámite.  </t>
  </si>
  <si>
    <t>A corte de diciembre, se publicó en redes sociales pieza comunicativa sobre canales de atención donde se le recuerda a la ciudadanía que los servicios de la Unidad no tienen costo ni requieren de intermediarios. (nota 19 de diciembre)</t>
  </si>
  <si>
    <t>Se adelantó la audiencia pública de rendición de cuentas el 25 de julio de 2022 en el  municipio de Villanueva, La Guajira. Evidencia: https://www.youtube.com/watch?v=eVfzd2LoPyQ</t>
  </si>
  <si>
    <t>Se construyeron los mapas de riesgos para la vigencia 2023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</si>
  <si>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Se diseñó un banner que se encuentra publicado de manera permanente en nuestra página web www.uaeos.gov.co el cual dirige al link: https://www.uaeos.gov.co/sites/default/files/archivos/isolución%20-%20Tratamiento%20de%20Datos.pdf</t>
  </si>
  <si>
    <r>
      <rPr>
        <sz val="11"/>
        <rFont val="Arial Narrow"/>
        <family val="2"/>
      </rPr>
      <t>La    Matriz de Riesgos de la Entidad se encuentra actualizada en:</t>
    </r>
    <r>
      <rPr>
        <u/>
        <sz val="11"/>
        <color theme="10"/>
        <rFont val="Arial Narrow"/>
        <family val="2"/>
      </rPr>
      <t xml:space="preserve">
https://www.uaeos.gov.co/sites/default/files/archivos/MAPA_RIESGOS_UAEOS_2022_V3_0.xlsx</t>
    </r>
  </si>
  <si>
    <t xml:space="preserve">Se adelantaron 2 videos en la calidad y características solicitadas por la CRC. Se enviaron a MinTrabajo desde el 19 de agosto de 2022 para ser subidos a la plataforma SAMI y ser tramitados, pero en la oficina de comunicaciones de Min Trabajo nos dijeron que fue imposible tramitarlos. Las evidencias de su producción y trámite en: https://solidariasmy.sharepoint.com/:f:/g/personal/maria_nunez_uaeos_gov_co/EoUT3hHzywdGqUWu_TCSNb4BJ0JUZXHs6WhDvE6zcAVZAA?e=KmcuRx </t>
  </si>
  <si>
    <t>A corte de diciembre, se elaboró el tercer informe trimestral de servicio al ciudadano y se publicó en el mes de octubre en el siguiente link https://www.uaeos.gov.co/sites/default/files/archivos/Informe%203er%20Trimestre%20Oficina%20de%20Servicio%20al%20Ciudadano%202022.pdf En las redes sociales se destacaron algunos resultados de la gestión de peticiones y trámite, destacando los canales más utilizados. (nota del 30 de noviembre)</t>
  </si>
  <si>
    <t>A corte de diciembre, se evidencia que se dirigió campaña a la ciudadanía sobre el documento de caracterización que identifica y diferencias a las poblaciones con las que UAEOS trabaja. Nota del 9 de septiembre.  En la Revista interna Yo Soy UAEOS de noviembre, enviada por correo a los funcionarios y publicada en la intranet el 30 de noviembre, se invita a conocer el documento de caracterización de usuarios.</t>
  </si>
  <si>
    <t>Se adelantaron campañas en redes sociales donde se socializaron los resultados de la gestión de la UAEOS durante la vigencia 2022.</t>
  </si>
  <si>
    <t>Todas las experiencias que se grabaron en la vigencia 2022 se publicaron en la página web en https://www.uaeos.gov.co/experiencias</t>
  </si>
  <si>
    <t>De acuerdo al reporte del grupo de gestión humana: La Unidad Administrativa Especial en el marco del Plan Institucional de Capacitación-PIC-2022, fortaleció competencias de Atención al Ciudadano a los 64 Servidores Públicos de la Planta de Personal y 50 Contratistas, con las inscripciones, seguimiento de los cursos virtuales de MIPG e Integridad, Transparencia y Lucha contra la Corrupción ofrecidos por Función Pública.</t>
  </si>
  <si>
    <t xml:space="preserve">A corte de diciembre; se diseñó una pieza que presenta a la ciudadanía los canales de atención. Se publicó a través de redes sociales el 19 de diciembre. </t>
  </si>
  <si>
    <t xml:space="preserve">A corte de diciembre, se realizó informe de seguimiento a partir del autodiagnóstico presentado por el grupo de gestión administrativa. Además, se observó que durante este periodo los letreros de todas las dependencias tenían impresión en lenguaje Braille y se ubicaron a la altura que lo estipula la norma.   Una copia de informe se encuentra en la carpeta compartida del grupo. </t>
  </si>
  <si>
    <t xml:space="preserve">A corte de diciembre, se diseñó una infografía sobre el proceso de gestión de peticiones, donde se destacó lo mínimo que debe contener una petición. Se divulgó internamente a los y las servidores públicos a través de correo electrónico de 20 de diciembre. </t>
  </si>
  <si>
    <t xml:space="preserve">A corte de diciembre, se elaboró un vídeo que se difundió a través de redes sociales sobre los 5 cursos educativos que puede acreditar una organización que hace educación solidaria, de esta manera se promocionó el trámite de acreditación y su nueva reglamentación. Se publicó el 29 de noviembre. </t>
  </si>
  <si>
    <t xml:space="preserve">Se realizó pieza gráfica que se compartió a los servidores públicos de la Unidad recordando que el servicio a la ciudadanía es responsabilidad de todos, por consiguiente, prevenir actos de corrupción es tarea de todos. Se publicó   correo electrónico el 19 de diciembre. </t>
  </si>
  <si>
    <t xml:space="preserve">A corte de diciembre, se registró diariamente en el Formato de Solicitudes de Atención al Ciudadano las peticiones que llegan por los diferentes canales de los ciudadanos. La evidencia se encuentra en la carpeta compartida del grupo de educación. </t>
  </si>
  <si>
    <t xml:space="preserve">A corte de diciembre, se aplicó la encuesta de percepción ciudadana sobre los documentos institucionales de servicio al ciudadano. Se lanzó la consulta a la ciudadanía en noticia del 3 de noviembre, la consulta estuvo disponible del 3 al 17 de noviembre. Desde el grupo de educación se envió correos personalizados para apoyar la convocatoria de consulta. Los resultados obtenidos se encuentran en informe en la carpeta compartidas del grupo de educación. </t>
  </si>
  <si>
    <t>Se realizó la publicación de los conjuntos de datos abiertos correspondientes a los meses de septiembre, octubre, de la presente vigencia, el portal de datos abiertos incluyo un nuevo proceso de validación de calidad de los datos, al publicar los conjuntos de datos de la vigencia 2022 estos conjuntos fueron rechazados debido al proceso de calidad, para lo se está revisando el correo recibido por datos abiertos.  Evidencia: carpeta Publicación Datos Abiertos</t>
  </si>
  <si>
    <t>La UAEOS obtuvo un índice de desempeño institucional del 94,1% (vigencia 2021), en aras de mejorar éste resultado para vigencia 2022, se adelantó un plan de mejoramiento y  se realizaron informes trimestrales a la implementación de MIPG, por cada dimensión y política, los cuales permitieron monitorear la gestión institucional</t>
  </si>
  <si>
    <t xml:space="preserve">A corte de diciembre, se remitió (8 de noviembre) el seguimiento de enlaces de los procesos a cargo del grupo de educación a los grupos de comunicaciones y Tics., para el mejoramiento de la información a la ciudadanía. </t>
  </si>
  <si>
    <t>Se realizó registro de la base de datos de información exógena en el aplicativo RNBD de la SIC con número de radicado 22-298029--000000-000 con el fin de dar cumplimiento a la normativa vigente. En el segundo cuatrimestre evidencia: Bases de datos registradas en RNBD de SIC.png</t>
  </si>
  <si>
    <t>Se realiza la actualización del inventario de activos del 2022 el cual se encuentra publicado en la página de la entidad.  Evidencia: Inventario de Información UAEOS_2022 https://www.uaeos.gov.co/Planeaci%C3%B3n-gesti%C3%B3n-y-control/Gesti%C3%B3n/gestion-de-informacion/Registro-de-Activos-de-informaci%C3%B3n</t>
  </si>
  <si>
    <t>A corte 31 de diciembre de 2022: en cumplimiento del cronograma propuesto se realizaron  13 transferencias primarias correspondientes a las áreas de:  Se realizó transferencia documental de las área de: Gestión Financiera, Desarrollo Asociativo, Gestión Administrativa, Dirección Nacional, Control Interno, Subdirección Nacional, Grupo Tics, Dirección de Planeación,  Grupo de Planeación,  Educación,  Comunicaciones, Grupo Especial a Poblaciones y Oficina Asesora Jurídica en cumplimiento al cronograma propuesto.</t>
  </si>
  <si>
    <t>En sitio web de la unidad en el link https://www.uaeos.gov.co/tr%C3%A1mites-y-servicios/atenci%C3%B3n-al-ciudadano/ley-de-transparencia-y-del-derecho-de-acceso-la-informaci%C3%B3n-p%C3%BAblica/articulo-11 relacionado con instrumentos relacionados con la gestión pública se cumple con los lineamientos dados Ley 1712 de 2014 y su Decreto Reglamentario 103 de 2015, Articulo 4.</t>
  </si>
  <si>
    <t xml:space="preserve">A corte de 30 de diciembre se realizó la actualización de la publicación del esquema de publicación en la página web. https://www.uaeos.gov.co/Planeaci%C3%B3n-gesti%C3%B3n-y-control/Gesti%C3%B3n/gestion-de-informacion/Administraci%C3%B3n-Web  </t>
  </si>
  <si>
    <t>15 procesos de contratación en el periodo del 01 de septiembre al 31 de diciembre de 2022 que fueron publicados en el portal web</t>
  </si>
  <si>
    <t>Se realizó actualización el día 13 de octubre de la pieza tipo banner para nuestra página web para invitar a la ciudadanía a consultar los datos abiertos https://www.uaeos.gov.co</t>
  </si>
  <si>
    <t xml:space="preserve"> Se realiza la actualización del inventario de activos del 2022 el cual se encuentra publicado en la página de la entidad.Evidencia: Inventario de Información UAEOS_2022 https://www.uaeos.gov.co/Planeaci%C3%B3n-gesti%C3%B3n-y-control/Gesti%C3%B3n/gestion-de-informacion/Registro-de-Activos-de-informaci%C3%B3n</t>
  </si>
  <si>
    <t>A corte de diciembre, se realizó el reporte al SUIT actualizando la información del trámite relacionado con número de solicitudes, pqrs recibidas. La evidencia se encuentra en la carpeta compartida.</t>
  </si>
  <si>
    <t>Se realizaron las siguientes capacitaciones: (i) Capacitación seguridad y privacidad de la información. (ii) Accesibilidad web. (iii) Transparencia y Acceso a la Información Pública. ü Estas capacitaciones se realizaron el 24 de noviembre de 2022 de 11:00 a 12:00 de manera virtual a todos los funcionarios y contratistas de la Entidad que se conectaron. Evidencia: Carpeta Capacitaciones</t>
  </si>
  <si>
    <t>Se publica nota de las denuncias por actos de corrupción, esta nueva estrategia diseñada por la Vicepresidencia de la República a través de la Secretaría de Transparencia y está conformada por las entidades del gobierno nacional, 11/23/2021</t>
  </si>
  <si>
    <t xml:space="preserve">Durante el II cuatrimestre de 2022, la Oficina Asesora Jurídica y el Grupo de Gestión Humana continuaron el seguimiento de conformidad con directrices y metodología de Función Pública.  </t>
  </si>
  <si>
    <t>Se dio cumplimiento a la implementación del plan de trabajo durante la vigencia 2022, trabajo conjunto de la Oficina Asesora Jurídica y Grupo de Gestión Humana.</t>
  </si>
  <si>
    <t>En la reunion del  4 Comité de Gestión Institucional, realizado el pasado 31 de octubre se realizo el ultimo seguimiento a la estrategia de gestion de conflictos de interes. El acta reposa en la carpeta correspondiente.</t>
  </si>
  <si>
    <t>Se realizó de conformidad con la Ley 909 de 2004 y el Plan Institucional de Capacitación PIC - 2022, la Inducción y Reinducción 2022 para los Servidores Públicos de la Planta de Personal de la entidad.</t>
  </si>
  <si>
    <t>El Grupo de Gestión Humana continúo las inscripciones y seguimiento al Curso Virtual de Integridad, Transparencia y Lucha contra la Corrupción (Planta y Contratistas).</t>
  </si>
  <si>
    <t>Los servidores públicos cumplieron con la publicación de su declaración de bienes y rentas en el aplicativo de Función Pública, dentro del término establecido.</t>
  </si>
  <si>
    <t>En el marco de la Política de Integridad los Grupos de Comunicaciones y Gestión Humana, continuaron la socialización y fortalecimiento del Código de Integridad, a través de la revista interna, correos y carteleras institucionales.
En el mes de diciembre se compartió un banner en la intranet invitando a los funcionarios a compartir los valores del código de Integridad.</t>
  </si>
  <si>
    <t>Se actualizó la Política de Administración de Riesgos, siendo aprobada por el Comité Institucional de  Coordinación de Control Interno el 29 de diciembre de 2022.</t>
  </si>
  <si>
    <t xml:space="preserve">Se realizó seguimiento a todas las acciones de mejora y se documentó el acompañamiento a los planes de mejoramiento los cuales evidenciaron un avance del 100% </t>
  </si>
  <si>
    <t>Se  realizó monitoreo y seguimiento al  Mapa de Riesgo Institucional, con cortes a abril 30, junio 30, agosto 31 y con corte a 31 de diciembre de la presente vigencia.</t>
  </si>
  <si>
    <t>Durante el tercer cuatrimestre de 2022 se realizó el seguimiento a los mapas de riesgos de los siguientes procesos en el marco de las auditorías de evaluación independiente:
Fomento de las organizaciones solidarias
Gestión financiera
Pensamiento y direccionamiento estratégico
Gestión de programas y proyectos
Gestión del seguimiento y la medición
Gestión del mejoramiento
Servicio al ciudadano
Gestión de la educación solidaria
Gestión administrativa
Gestión documental</t>
  </si>
  <si>
    <t>DESCRIPCION AVANCE SEGUNDO CUATRIMESTRE</t>
  </si>
  <si>
    <t>DESCRIPCION AVANCE TERCER CUATRIMESTRE</t>
  </si>
  <si>
    <t>Se finalizaron las capacitaciones en el mes de septiembre con los líderes de Gestión Humana, Gestión Financiera y Grupo  Tic</t>
  </si>
  <si>
    <t xml:space="preserve">A corte de 31 de diciembre se realizó medición de los beneficios del ejercicio de racionalización adelantado durante la vigencia, a partir de relacionar información sobre número de solicitudes recibidas, disminución de tiempos de respuestas, número de programas acreditados. La información se encuentra en carpeta compartida del grupo de Educación e Investigación. </t>
  </si>
  <si>
    <t>INICIO
de/mm/aa</t>
  </si>
  <si>
    <t>Se publicó  formulario interno y externo de la entidad para identificar qué quieren saber de la entidad y qué les gustaría saber</t>
  </si>
  <si>
    <t xml:space="preserve">Se publicó el  el segundo informe de la estartegia de rendición de cuentas 2022, describiendo cada una de las actividades realizadas </t>
  </si>
  <si>
    <t xml:space="preserve">El informe de rendición de cuentas en el que se detallan las actiivdades realizadas  y reposa en los archivos de comunicaciones de la Entidad. </t>
  </si>
  <si>
    <t xml:space="preserve">CUMPLIMIENTO </t>
  </si>
  <si>
    <t xml:space="preserve">TOTAL </t>
  </si>
  <si>
    <r>
      <rPr>
        <sz val="11"/>
        <rFont val="Arial Narrow"/>
        <family val="2"/>
      </rPr>
      <t>Se realizó pieza publicitaria y se publicó en el banner principal de la Web institucional con el fin de informar sobre la consulta de la política de tratamiento de datos personales por la entidad. Evidencia (Banner Tratamiento de Datos Personales) la publicación se realizó el 13 de octubre de 2022</t>
    </r>
    <r>
      <rPr>
        <u/>
        <sz val="11"/>
        <color theme="10"/>
        <rFont val="Arial Narrow"/>
        <family val="2"/>
      </rPr>
      <t xml:space="preserve">.  https://www.uaeos.gov.co </t>
    </r>
    <r>
      <rPr>
        <sz val="11"/>
        <rFont val="Arial Narrow"/>
        <family val="2"/>
      </rPr>
      <t>Evidencia: publicación Protección Datos Personales.PNG</t>
    </r>
  </si>
  <si>
    <t>Se realiza reporte de ITA en el mes de septiembre en la página de la Procuraduría el cual arrojó calificación de 97 / 100.  se realiza seguimientos al menú de transparencia y acceso a la información pública y al botón Participa lo cual se puede validar en el segundo informe semestral de seguimiento al menú de transparencia y acceso a la información pública de la sede electrónica UAEOS Evidencia: Reporte ITA</t>
  </si>
  <si>
    <t>Se elaboró Tercer y cuarto informe trimestral sobre el avance de implementación de la política de gobierno digital de la UAEOS, este informe se realizó con corte a 30 de septiembre de 2022 y 26 de noviembre.  Evidencia: carpeta Política Gobierno Digital tercer y cuarto informe trimestral avance política de gobierno digital</t>
  </si>
  <si>
    <t>La Oficina Asesora Jurídica hasta el 30 de abril, reporta la 107 proceso de contratación: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</si>
  <si>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La Oficina Asesora Jurídica  adelantó 14 proceso de  contratación. Que se describen así:  Contrato prestación de servicio:05.  Aceptación de oferta -mínima cuantía:  2 . Contrato de obra: 1. Contrato de Mantenimiento: 1. Colombia compra/orden de compra:5 Que se pueden verificar en el siguiente link https://community.secop.gov.co/Public/Tendering/ContractNoticeManagement/Index?currentLanguage=es-CO&amp;Page=login&amp;Country=CO&amp;SkinName=CCE</t>
  </si>
  <si>
    <t>La Oficina Asesora Jurídica  adelantó 15 procesos de  contratación.. Que se pueden verificar en el siguiente link https://community.secop.gov.co/Public/Tendering/ContractNoticeManagement/Index?currentLanguage=es-CO&amp;Page=login&amp;Country=CO&amp;SkinName=CCE</t>
  </si>
  <si>
    <t>MAPA DE RIESGOS  2.022</t>
  </si>
  <si>
    <t>Corrupción</t>
  </si>
  <si>
    <t>Realizar seguimiento a la ejecución de los proyectos de inversión, estableciéndose el grado de avance financiero y de entrega productos, y realizar los ajustes en la ejecución si a ello corresponde.</t>
  </si>
  <si>
    <t>Conflicto de Interes</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</si>
  <si>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</si>
  <si>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</si>
  <si>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</si>
  <si>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</si>
  <si>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</si>
  <si>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</si>
  <si>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</si>
  <si>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</si>
  <si>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</si>
  <si>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</si>
  <si>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</si>
  <si>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</si>
  <si>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</si>
  <si>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</si>
  <si>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</si>
  <si>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</si>
  <si>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</si>
  <si>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</si>
  <si>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</si>
  <si>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</si>
  <si>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</si>
  <si>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 xml:space="preserve">Mensual </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</si>
  <si>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</si>
  <si>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</si>
  <si>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</si>
  <si>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</si>
  <si>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</si>
  <si>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</si>
  <si>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</si>
  <si>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</si>
  <si>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</si>
  <si>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</si>
  <si>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</si>
  <si>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</si>
  <si>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</si>
  <si>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</si>
  <si>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</si>
  <si>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</si>
  <si>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</si>
  <si>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</si>
  <si>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</si>
  <si>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</si>
  <si>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</si>
  <si>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</si>
  <si>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</si>
  <si>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</si>
  <si>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</si>
  <si>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</si>
  <si>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</si>
  <si>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</si>
  <si>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</si>
  <si>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</si>
  <si>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</si>
  <si>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</si>
  <si>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</si>
  <si>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</si>
  <si>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</si>
  <si>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</si>
  <si>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</si>
  <si>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</si>
  <si>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</si>
  <si>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</si>
  <si>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</si>
  <si>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</si>
  <si>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</si>
  <si>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</si>
  <si>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</si>
  <si>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</si>
  <si>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</si>
  <si>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</si>
  <si>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</si>
  <si>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</si>
  <si>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</si>
  <si>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</si>
  <si>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</si>
  <si>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</si>
  <si>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</si>
  <si>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</si>
  <si>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</si>
  <si>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</si>
  <si>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</si>
  <si>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</si>
  <si>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</si>
  <si>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</si>
  <si>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</si>
  <si>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</si>
  <si>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</si>
  <si>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</si>
  <si>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</si>
  <si>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</si>
  <si>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</si>
  <si>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</si>
  <si>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</si>
  <si>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</si>
  <si>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</si>
  <si>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</si>
  <si>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</si>
  <si>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</si>
  <si>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</si>
  <si>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</si>
  <si>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</si>
  <si>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</si>
  <si>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</si>
  <si>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</si>
  <si>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</si>
  <si>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</si>
  <si>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</si>
  <si>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</si>
  <si>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</si>
  <si>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</si>
  <si>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</si>
  <si>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</si>
  <si>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</si>
  <si>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</si>
  <si>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</si>
  <si>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</si>
  <si>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</si>
  <si>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</si>
  <si>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Durante el tercer cuatrimestre de 2022 no se ha recibido reportes de conflictos de interés, por tanto no se han tramitado.</t>
  </si>
  <si>
    <t>Se adelantó seguimiento a la implementación de las estrategias de gestión preventiva del conflicto de intereses.  Y en el marco de la auditoria al proceso gestión humana se realizó seguimeinto a la actualización de la declaración de bienes y rentas y conflicto de intereses para funcionarios y contratistas.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</si>
</sst>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dd/mm/yyyy;@"/>
    <numFmt numFmtId="165" formatCode="0.0%"/>
    <numFmt numFmtId="166" formatCode="0.000%"/>
  </numFmts>
  <fonts count="62" x14ac:knownFonts="1">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8"/>
      <color theme="1"/>
      <name val="Arial"/>
      <family val="2"/>
    </font>
    <font>
      <b/>
      <i/>
      <sz val="10"/>
      <color rgb="FF00000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1"/>
      <color theme="1"/>
      <name val="Calibri"/>
      <family val="2"/>
      <scheme val="minor"/>
    </font>
    <font>
      <sz val="11"/>
      <color theme="10"/>
      <name val="Calibri"/>
      <family val="2"/>
      <scheme val="minor"/>
    </font>
    <font>
      <u/>
      <sz val="11"/>
      <color theme="10"/>
      <name val="Arial Narrow"/>
      <family val="2"/>
    </font>
    <font>
      <b/>
      <sz val="11"/>
      <color theme="0"/>
      <name val="Arial"/>
      <family val="2"/>
    </font>
    <font>
      <b/>
      <sz val="11"/>
      <color rgb="FF000000"/>
      <name val="Arial"/>
      <family val="2"/>
    </font>
    <font>
      <b/>
      <sz val="11"/>
      <name val="Arial"/>
      <family val="2"/>
    </font>
    <font>
      <b/>
      <i/>
      <sz val="11"/>
      <color rgb="FF000000"/>
      <name val="Arial Narrow"/>
      <family val="2"/>
    </font>
    <font>
      <b/>
      <i/>
      <sz val="11"/>
      <name val="Arial Narrow"/>
      <family val="2"/>
    </font>
    <font>
      <i/>
      <sz val="11"/>
      <name val="Arial Narrow"/>
      <family val="2"/>
    </font>
    <font>
      <b/>
      <i/>
      <sz val="11"/>
      <color theme="8" tint="-0.249977111117893"/>
      <name val="Arial Narrow"/>
      <family val="2"/>
    </font>
  </fonts>
  <fills count="24">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
      <patternFill patternType="solid">
        <fgColor rgb="FFFFFFFF"/>
        <bgColor rgb="FF000000"/>
      </patternFill>
    </fill>
    <fill>
      <patternFill patternType="solid">
        <fgColor rgb="FFC00000"/>
        <bgColor indexed="64"/>
      </patternFill>
    </fill>
    <fill>
      <patternFill patternType="solid">
        <fgColor rgb="FF29FF8A"/>
        <bgColor indexed="64"/>
      </patternFill>
    </fill>
  </fills>
  <borders count="8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dashed">
        <color theme="9" tint="-0.24994659260841701"/>
      </right>
      <top/>
      <bottom/>
      <diagonal/>
    </border>
    <border>
      <left style="thin">
        <color indexed="64"/>
      </left>
      <right/>
      <top style="thin">
        <color indexed="64"/>
      </top>
      <bottom style="medium">
        <color indexed="64"/>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s>
  <cellStyleXfs count="6">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9" fillId="0" borderId="0"/>
    <xf numFmtId="41" fontId="1" fillId="0" borderId="0" applyFont="0" applyFill="0" applyBorder="0" applyAlignment="0" applyProtection="0"/>
    <xf numFmtId="41" fontId="1" fillId="0" borderId="0" applyFont="0" applyFill="0" applyBorder="0" applyAlignment="0" applyProtection="0"/>
  </cellStyleXfs>
  <cellXfs count="668">
    <xf numFmtId="0" fontId="0" fillId="0" borderId="0" xfId="0"/>
    <xf numFmtId="0" fontId="2" fillId="0" borderId="0" xfId="0" applyFont="1"/>
    <xf numFmtId="0" fontId="3" fillId="4" borderId="5" xfId="0" applyFont="1" applyFill="1" applyBorder="1" applyAlignment="1">
      <alignment horizontal="center" vertical="center"/>
    </xf>
    <xf numFmtId="0" fontId="15" fillId="8" borderId="18" xfId="0" applyFont="1" applyFill="1" applyBorder="1"/>
    <xf numFmtId="9" fontId="15" fillId="5" borderId="18" xfId="1" applyFont="1" applyFill="1" applyBorder="1" applyAlignment="1">
      <alignment horizontal="center" vertical="center"/>
    </xf>
    <xf numFmtId="0" fontId="15" fillId="0" borderId="0" xfId="0" applyFont="1"/>
    <xf numFmtId="0" fontId="25" fillId="6" borderId="24" xfId="0" applyFont="1" applyFill="1" applyBorder="1" applyAlignment="1">
      <alignment horizontal="center" vertical="center" wrapText="1"/>
    </xf>
    <xf numFmtId="9" fontId="7" fillId="5" borderId="17" xfId="1" applyFont="1" applyFill="1" applyBorder="1" applyAlignment="1">
      <alignment horizontal="center" vertical="center"/>
    </xf>
    <xf numFmtId="9" fontId="7" fillId="7" borderId="18" xfId="1" applyFont="1" applyFill="1" applyBorder="1" applyAlignment="1">
      <alignment horizontal="center" vertical="center"/>
    </xf>
    <xf numFmtId="9" fontId="7" fillId="5" borderId="18" xfId="1" applyFont="1" applyFill="1" applyBorder="1" applyAlignment="1">
      <alignment horizontal="center" vertical="center"/>
    </xf>
    <xf numFmtId="0" fontId="25" fillId="6" borderId="18" xfId="0" applyFont="1" applyFill="1" applyBorder="1" applyAlignment="1">
      <alignment horizontal="center" vertical="center" wrapText="1"/>
    </xf>
    <xf numFmtId="0" fontId="6" fillId="0" borderId="18" xfId="0" applyFont="1" applyBorder="1" applyAlignment="1">
      <alignment vertical="center" wrapText="1"/>
    </xf>
    <xf numFmtId="0" fontId="26" fillId="0" borderId="18" xfId="0" applyFont="1" applyBorder="1" applyAlignment="1">
      <alignment horizontal="center" vertical="center" wrapText="1"/>
    </xf>
    <xf numFmtId="1" fontId="7" fillId="7" borderId="18" xfId="1" applyNumberFormat="1" applyFont="1" applyFill="1" applyBorder="1" applyAlignment="1">
      <alignment horizontal="center" vertical="center"/>
    </xf>
    <xf numFmtId="9" fontId="7" fillId="5" borderId="18" xfId="0" applyNumberFormat="1" applyFont="1" applyFill="1" applyBorder="1" applyAlignment="1">
      <alignment horizontal="center" vertical="center"/>
    </xf>
    <xf numFmtId="1" fontId="7" fillId="5" borderId="18" xfId="0" applyNumberFormat="1" applyFont="1" applyFill="1" applyBorder="1" applyAlignment="1">
      <alignment horizontal="center" vertical="center"/>
    </xf>
    <xf numFmtId="0" fontId="26" fillId="0" borderId="18" xfId="0" applyFont="1" applyBorder="1" applyAlignment="1">
      <alignment horizontal="justify" vertical="center" wrapText="1"/>
    </xf>
    <xf numFmtId="1" fontId="7" fillId="5" borderId="17" xfId="1" applyNumberFormat="1" applyFont="1" applyFill="1" applyBorder="1" applyAlignment="1">
      <alignment horizontal="center" vertical="center"/>
    </xf>
    <xf numFmtId="1" fontId="7" fillId="5" borderId="18" xfId="1" applyNumberFormat="1" applyFont="1" applyFill="1" applyBorder="1" applyAlignment="1">
      <alignment horizontal="center" vertical="center"/>
    </xf>
    <xf numFmtId="0" fontId="26" fillId="5" borderId="18" xfId="0" applyFont="1" applyFill="1" applyBorder="1" applyAlignment="1">
      <alignment horizontal="center" vertical="center" wrapText="1"/>
    </xf>
    <xf numFmtId="1" fontId="7" fillId="5" borderId="21" xfId="1" applyNumberFormat="1" applyFont="1" applyFill="1" applyBorder="1" applyAlignment="1">
      <alignment horizontal="center" vertical="center"/>
    </xf>
    <xf numFmtId="1" fontId="7" fillId="7" borderId="22" xfId="1" applyNumberFormat="1" applyFont="1" applyFill="1" applyBorder="1" applyAlignment="1">
      <alignment horizontal="center" vertical="center"/>
    </xf>
    <xf numFmtId="1" fontId="7" fillId="5" borderId="22" xfId="0" applyNumberFormat="1" applyFont="1" applyFill="1" applyBorder="1" applyAlignment="1">
      <alignment horizontal="center" vertical="center"/>
    </xf>
    <xf numFmtId="1" fontId="7" fillId="5" borderId="22" xfId="1" applyNumberFormat="1" applyFont="1" applyFill="1" applyBorder="1" applyAlignment="1">
      <alignment horizontal="center" vertical="center"/>
    </xf>
    <xf numFmtId="0" fontId="25" fillId="6" borderId="25"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6" fillId="5" borderId="18" xfId="0" applyFont="1" applyFill="1" applyBorder="1" applyAlignment="1">
      <alignment vertical="center" wrapText="1"/>
    </xf>
    <xf numFmtId="9" fontId="26" fillId="5" borderId="18" xfId="0" applyNumberFormat="1"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7" fillId="5" borderId="39" xfId="0" applyFont="1" applyFill="1" applyBorder="1" applyAlignment="1">
      <alignment horizontal="center" vertical="center"/>
    </xf>
    <xf numFmtId="0" fontId="7" fillId="7" borderId="36" xfId="0" applyFont="1" applyFill="1" applyBorder="1" applyAlignment="1">
      <alignment horizontal="center" vertical="center"/>
    </xf>
    <xf numFmtId="0" fontId="7" fillId="5" borderId="36" xfId="0" applyFont="1" applyFill="1" applyBorder="1" applyAlignment="1">
      <alignment horizontal="center" vertical="center"/>
    </xf>
    <xf numFmtId="0" fontId="26" fillId="5" borderId="18" xfId="0" applyFont="1" applyFill="1" applyBorder="1" applyAlignment="1">
      <alignment vertical="center" wrapText="1"/>
    </xf>
    <xf numFmtId="0" fontId="7" fillId="5"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5" borderId="18" xfId="0" applyFont="1" applyFill="1" applyBorder="1" applyAlignment="1">
      <alignment horizontal="center" vertical="center"/>
    </xf>
    <xf numFmtId="0" fontId="26" fillId="5" borderId="18" xfId="0" applyFont="1" applyFill="1" applyBorder="1" applyAlignment="1">
      <alignment horizontal="justify" vertical="center" wrapText="1"/>
    </xf>
    <xf numFmtId="0" fontId="26" fillId="0" borderId="18" xfId="0" applyFont="1" applyBorder="1" applyAlignment="1">
      <alignment vertical="center" wrapText="1"/>
    </xf>
    <xf numFmtId="0" fontId="7" fillId="0" borderId="17" xfId="0" applyFont="1" applyBorder="1" applyAlignment="1">
      <alignment horizontal="center" vertical="center"/>
    </xf>
    <xf numFmtId="0" fontId="25" fillId="5" borderId="25" xfId="0" applyFont="1" applyFill="1" applyBorder="1" applyAlignment="1">
      <alignment horizontal="center" vertical="center" wrapText="1"/>
    </xf>
    <xf numFmtId="0" fontId="24" fillId="4" borderId="22" xfId="0" applyFont="1" applyFill="1" applyBorder="1" applyAlignment="1">
      <alignment horizontal="center" vertical="center"/>
    </xf>
    <xf numFmtId="0" fontId="24" fillId="4" borderId="22" xfId="0" applyFont="1" applyFill="1" applyBorder="1" applyAlignment="1">
      <alignment horizontal="center" vertical="center" wrapText="1"/>
    </xf>
    <xf numFmtId="0" fontId="13" fillId="8" borderId="18" xfId="0" applyFont="1" applyFill="1" applyBorder="1"/>
    <xf numFmtId="0" fontId="15" fillId="5" borderId="17" xfId="0" applyFont="1" applyFill="1" applyBorder="1" applyAlignment="1">
      <alignment horizontal="center" vertical="center"/>
    </xf>
    <xf numFmtId="0" fontId="15" fillId="7" borderId="18" xfId="0" applyFont="1" applyFill="1" applyBorder="1" applyAlignment="1">
      <alignment horizontal="center" vertical="center"/>
    </xf>
    <xf numFmtId="0" fontId="13" fillId="5" borderId="18" xfId="0" applyFont="1" applyFill="1" applyBorder="1" applyAlignment="1">
      <alignment horizontal="center" vertical="center"/>
    </xf>
    <xf numFmtId="0" fontId="13" fillId="7" borderId="18" xfId="0" applyFont="1" applyFill="1" applyBorder="1" applyAlignment="1">
      <alignment horizontal="center" vertical="center"/>
    </xf>
    <xf numFmtId="0" fontId="15" fillId="5" borderId="18" xfId="0" applyFont="1" applyFill="1" applyBorder="1" applyAlignment="1">
      <alignment horizontal="center" vertical="center"/>
    </xf>
    <xf numFmtId="1" fontId="15" fillId="7" borderId="18" xfId="1" applyNumberFormat="1" applyFont="1" applyFill="1" applyBorder="1" applyAlignment="1">
      <alignment horizontal="center" vertical="center"/>
    </xf>
    <xf numFmtId="9" fontId="13" fillId="5" borderId="18" xfId="1" applyFont="1" applyFill="1" applyBorder="1" applyAlignment="1">
      <alignment horizontal="center" vertical="center"/>
    </xf>
    <xf numFmtId="9" fontId="13" fillId="7" borderId="18" xfId="1" applyFont="1" applyFill="1" applyBorder="1" applyAlignment="1">
      <alignment horizontal="center" vertical="center"/>
    </xf>
    <xf numFmtId="1" fontId="13" fillId="7" borderId="18" xfId="0" applyNumberFormat="1" applyFont="1" applyFill="1" applyBorder="1" applyAlignment="1">
      <alignment horizontal="center" vertical="center"/>
    </xf>
    <xf numFmtId="9" fontId="15" fillId="7" borderId="18" xfId="1" applyFont="1" applyFill="1" applyBorder="1" applyAlignment="1">
      <alignment horizontal="center" vertical="center"/>
    </xf>
    <xf numFmtId="9" fontId="13" fillId="7" borderId="18" xfId="0" applyNumberFormat="1" applyFont="1" applyFill="1" applyBorder="1" applyAlignment="1">
      <alignment horizontal="center" vertical="center"/>
    </xf>
    <xf numFmtId="0" fontId="15" fillId="0" borderId="18" xfId="0" applyFont="1" applyBorder="1" applyAlignment="1">
      <alignment vertical="center" wrapText="1"/>
    </xf>
    <xf numFmtId="0" fontId="13" fillId="0" borderId="0" xfId="0" applyFont="1"/>
    <xf numFmtId="14" fontId="26" fillId="5" borderId="18" xfId="0" applyNumberFormat="1" applyFont="1" applyFill="1" applyBorder="1" applyAlignment="1">
      <alignment horizontal="center" vertical="center" wrapText="1"/>
    </xf>
    <xf numFmtId="0" fontId="24" fillId="6" borderId="18" xfId="0" applyFont="1" applyFill="1" applyBorder="1" applyAlignment="1">
      <alignment horizontal="center" vertical="center"/>
    </xf>
    <xf numFmtId="0" fontId="24" fillId="6" borderId="24" xfId="0" applyFont="1" applyFill="1" applyBorder="1" applyAlignment="1">
      <alignment horizontal="center" vertical="center"/>
    </xf>
    <xf numFmtId="0" fontId="26" fillId="5" borderId="24" xfId="0" applyFont="1" applyFill="1" applyBorder="1" applyAlignment="1">
      <alignment horizontal="justify" vertical="center" wrapText="1"/>
    </xf>
    <xf numFmtId="0" fontId="26" fillId="5" borderId="24" xfId="0" applyFont="1" applyFill="1" applyBorder="1" applyAlignment="1">
      <alignment vertical="center" wrapText="1"/>
    </xf>
    <xf numFmtId="0" fontId="26" fillId="5" borderId="25" xfId="0" applyFont="1" applyFill="1" applyBorder="1" applyAlignment="1">
      <alignment horizontal="justify" vertical="center" wrapText="1"/>
    </xf>
    <xf numFmtId="0" fontId="26" fillId="5" borderId="25" xfId="0" applyFont="1" applyFill="1" applyBorder="1" applyAlignment="1">
      <alignment vertical="center" wrapText="1"/>
    </xf>
    <xf numFmtId="0" fontId="0" fillId="5" borderId="0" xfId="0" applyFill="1"/>
    <xf numFmtId="0" fontId="5" fillId="11" borderId="41" xfId="0" applyFont="1" applyFill="1" applyBorder="1" applyAlignment="1">
      <alignment horizontal="center" vertical="center"/>
    </xf>
    <xf numFmtId="0" fontId="5" fillId="11" borderId="0" xfId="0" applyFont="1" applyFill="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xf>
    <xf numFmtId="0" fontId="28" fillId="5" borderId="18" xfId="0" applyFont="1" applyFill="1" applyBorder="1" applyAlignment="1">
      <alignment horizontal="center" vertical="center" wrapText="1"/>
    </xf>
    <xf numFmtId="0" fontId="29" fillId="5" borderId="18" xfId="0" applyFont="1" applyFill="1" applyBorder="1" applyAlignment="1">
      <alignment horizontal="left" vertical="center" wrapText="1"/>
    </xf>
    <xf numFmtId="0" fontId="29" fillId="5" borderId="22" xfId="0" applyFont="1" applyFill="1" applyBorder="1" applyAlignment="1">
      <alignment horizontal="left" vertical="center" wrapText="1"/>
    </xf>
    <xf numFmtId="0" fontId="29" fillId="5" borderId="18" xfId="0" applyFont="1" applyFill="1" applyBorder="1" applyAlignment="1">
      <alignment horizontal="center" vertical="center" wrapText="1"/>
    </xf>
    <xf numFmtId="14" fontId="26" fillId="5" borderId="18" xfId="0" applyNumberFormat="1" applyFont="1" applyFill="1" applyBorder="1" applyAlignment="1">
      <alignment horizontal="center" vertical="center"/>
    </xf>
    <xf numFmtId="0" fontId="5" fillId="11" borderId="18" xfId="0" applyFont="1" applyFill="1" applyBorder="1" applyAlignment="1">
      <alignment vertical="center" wrapText="1"/>
    </xf>
    <xf numFmtId="0" fontId="29" fillId="5" borderId="18"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31" xfId="0" applyFont="1" applyBorder="1" applyAlignment="1">
      <alignment horizontal="center" vertical="center" wrapText="1"/>
    </xf>
    <xf numFmtId="1" fontId="26" fillId="0" borderId="18" xfId="0" applyNumberFormat="1" applyFont="1" applyBorder="1" applyAlignment="1">
      <alignment horizontal="center" vertical="center"/>
    </xf>
    <xf numFmtId="0" fontId="26" fillId="0" borderId="18" xfId="0" applyFont="1" applyBorder="1" applyAlignment="1">
      <alignment horizontal="left" vertical="center" wrapText="1"/>
    </xf>
    <xf numFmtId="14" fontId="26" fillId="0" borderId="31" xfId="0" applyNumberFormat="1" applyFont="1" applyBorder="1" applyAlignment="1">
      <alignment horizontal="center" vertical="center"/>
    </xf>
    <xf numFmtId="9" fontId="7" fillId="7" borderId="36" xfId="1" applyFont="1" applyFill="1" applyBorder="1" applyAlignment="1">
      <alignment horizontal="center" vertical="center"/>
    </xf>
    <xf numFmtId="9" fontId="7" fillId="5" borderId="36" xfId="1" applyFont="1" applyFill="1" applyBorder="1" applyAlignment="1">
      <alignment horizontal="center" vertical="center"/>
    </xf>
    <xf numFmtId="1" fontId="7" fillId="5" borderId="36" xfId="1" applyNumberFormat="1" applyFont="1" applyFill="1" applyBorder="1" applyAlignment="1">
      <alignment horizontal="center" vertical="center"/>
    </xf>
    <xf numFmtId="1" fontId="26" fillId="0" borderId="18" xfId="0" applyNumberFormat="1" applyFont="1" applyBorder="1" applyAlignment="1">
      <alignment horizontal="center" vertical="center" wrapText="1"/>
    </xf>
    <xf numFmtId="14" fontId="26" fillId="5" borderId="31" xfId="0" applyNumberFormat="1" applyFont="1" applyFill="1" applyBorder="1" applyAlignment="1">
      <alignment horizontal="center" vertical="center" wrapText="1"/>
    </xf>
    <xf numFmtId="0" fontId="25" fillId="0" borderId="18" xfId="0" applyFont="1" applyBorder="1" applyAlignment="1">
      <alignment horizontal="center" vertical="center" wrapText="1"/>
    </xf>
    <xf numFmtId="14" fontId="26" fillId="0" borderId="31" xfId="0" applyNumberFormat="1" applyFont="1" applyBorder="1" applyAlignment="1">
      <alignment horizontal="center" vertical="center" wrapText="1"/>
    </xf>
    <xf numFmtId="0" fontId="26" fillId="5" borderId="18" xfId="0" applyFont="1" applyFill="1" applyBorder="1" applyAlignment="1">
      <alignment horizontal="left" vertical="center" wrapText="1"/>
    </xf>
    <xf numFmtId="1" fontId="6" fillId="5" borderId="18" xfId="0" applyNumberFormat="1" applyFont="1" applyFill="1" applyBorder="1" applyAlignment="1">
      <alignment horizontal="center" vertical="center" wrapText="1"/>
    </xf>
    <xf numFmtId="0" fontId="26" fillId="5" borderId="31" xfId="0" applyFont="1" applyFill="1" applyBorder="1" applyAlignment="1">
      <alignment horizontal="center" vertical="center" wrapText="1"/>
    </xf>
    <xf numFmtId="0" fontId="30" fillId="0" borderId="0" xfId="0" applyFont="1"/>
    <xf numFmtId="0" fontId="0" fillId="0" borderId="46" xfId="0" applyBorder="1"/>
    <xf numFmtId="0" fontId="0" fillId="0" borderId="47" xfId="0" applyBorder="1"/>
    <xf numFmtId="0" fontId="31" fillId="0" borderId="47" xfId="0" applyFont="1" applyBorder="1"/>
    <xf numFmtId="41" fontId="31" fillId="0" borderId="47" xfId="4" applyFont="1" applyFill="1" applyBorder="1"/>
    <xf numFmtId="41" fontId="31" fillId="0" borderId="48" xfId="4" applyFont="1" applyFill="1" applyBorder="1"/>
    <xf numFmtId="0" fontId="0" fillId="0" borderId="49" xfId="0" applyBorder="1"/>
    <xf numFmtId="0" fontId="0" fillId="0" borderId="50" xfId="0" applyBorder="1"/>
    <xf numFmtId="0" fontId="31" fillId="0" borderId="50" xfId="0" applyFont="1" applyBorder="1"/>
    <xf numFmtId="41" fontId="31" fillId="0" borderId="50" xfId="4" applyFont="1" applyFill="1" applyBorder="1"/>
    <xf numFmtId="41" fontId="31" fillId="0" borderId="51" xfId="4" applyFont="1" applyFill="1" applyBorder="1"/>
    <xf numFmtId="41" fontId="33" fillId="0" borderId="50" xfId="4" applyFont="1" applyFill="1" applyBorder="1" applyAlignment="1">
      <alignment horizontal="center" vertical="center"/>
    </xf>
    <xf numFmtId="41" fontId="0" fillId="0" borderId="50" xfId="4" applyFont="1" applyFill="1" applyBorder="1" applyAlignment="1" applyProtection="1">
      <alignment wrapText="1"/>
      <protection hidden="1"/>
    </xf>
    <xf numFmtId="41" fontId="0" fillId="0" borderId="50" xfId="4" applyFont="1" applyFill="1" applyBorder="1" applyProtection="1">
      <protection hidden="1"/>
    </xf>
    <xf numFmtId="41" fontId="0" fillId="0" borderId="51" xfId="4" applyFont="1" applyFill="1" applyBorder="1" applyProtection="1">
      <protection hidden="1"/>
    </xf>
    <xf numFmtId="41" fontId="0" fillId="0" borderId="50" xfId="4" applyFont="1" applyFill="1" applyBorder="1"/>
    <xf numFmtId="0" fontId="0" fillId="0" borderId="0" xfId="0" applyAlignment="1">
      <alignment wrapText="1"/>
    </xf>
    <xf numFmtId="0" fontId="0" fillId="0" borderId="51" xfId="0" applyBorder="1"/>
    <xf numFmtId="0" fontId="0" fillId="0" borderId="52" xfId="0" applyBorder="1"/>
    <xf numFmtId="0" fontId="0" fillId="0" borderId="53" xfId="0" applyBorder="1"/>
    <xf numFmtId="0" fontId="0" fillId="0" borderId="54" xfId="0" applyBorder="1"/>
    <xf numFmtId="0" fontId="36" fillId="0" borderId="55" xfId="0" applyFont="1" applyBorder="1"/>
    <xf numFmtId="0" fontId="36" fillId="0" borderId="0" xfId="0" applyFont="1"/>
    <xf numFmtId="0" fontId="37" fillId="5" borderId="18" xfId="0" applyFont="1" applyFill="1" applyBorder="1" applyAlignment="1" applyProtection="1">
      <alignment horizontal="left" vertical="center" wrapText="1"/>
      <protection hidden="1"/>
    </xf>
    <xf numFmtId="0" fontId="15" fillId="5" borderId="0" xfId="3" applyFont="1" applyFill="1"/>
    <xf numFmtId="0" fontId="13" fillId="5" borderId="0" xfId="3" applyFont="1" applyFill="1"/>
    <xf numFmtId="0" fontId="13" fillId="5" borderId="11" xfId="3" applyFont="1" applyFill="1" applyBorder="1"/>
    <xf numFmtId="0" fontId="12" fillId="5" borderId="0" xfId="3" applyFont="1" applyFill="1" applyAlignment="1">
      <alignment vertical="center" wrapText="1"/>
    </xf>
    <xf numFmtId="0" fontId="40" fillId="5" borderId="11" xfId="3" applyFont="1" applyFill="1" applyBorder="1" applyAlignment="1">
      <alignment horizontal="justify" vertical="top" wrapText="1"/>
    </xf>
    <xf numFmtId="0" fontId="41" fillId="5" borderId="0" xfId="3" applyFont="1" applyFill="1" applyAlignment="1">
      <alignment horizontal="center" vertical="center" wrapText="1"/>
    </xf>
    <xf numFmtId="0" fontId="12" fillId="5" borderId="0" xfId="3" applyFont="1" applyFill="1" applyAlignment="1">
      <alignment horizontal="right" vertical="center" wrapText="1"/>
    </xf>
    <xf numFmtId="0" fontId="12" fillId="5" borderId="18" xfId="3" applyFont="1" applyFill="1" applyBorder="1" applyAlignment="1">
      <alignment horizontal="center" vertical="center" wrapText="1"/>
    </xf>
    <xf numFmtId="0" fontId="13" fillId="5" borderId="14" xfId="3" applyFont="1" applyFill="1" applyBorder="1"/>
    <xf numFmtId="0" fontId="12" fillId="5" borderId="11" xfId="3" applyFont="1" applyFill="1" applyBorder="1" applyAlignment="1">
      <alignment horizontal="justify" vertical="top" wrapText="1"/>
    </xf>
    <xf numFmtId="0" fontId="12" fillId="5" borderId="0" xfId="3" applyFont="1" applyFill="1" applyAlignment="1">
      <alignment horizontal="left" vertical="center" wrapText="1"/>
    </xf>
    <xf numFmtId="0" fontId="12" fillId="5" borderId="0" xfId="3" applyFont="1" applyFill="1" applyAlignment="1">
      <alignment horizontal="center" vertical="center" wrapText="1"/>
    </xf>
    <xf numFmtId="0" fontId="14" fillId="5" borderId="18" xfId="3" applyFont="1" applyFill="1" applyBorder="1" applyAlignment="1">
      <alignment horizontal="center" vertical="center" wrapText="1"/>
    </xf>
    <xf numFmtId="0" fontId="12" fillId="5" borderId="11" xfId="3" applyFont="1" applyFill="1" applyBorder="1" applyAlignment="1">
      <alignment horizontal="left" vertical="center" wrapText="1"/>
    </xf>
    <xf numFmtId="0" fontId="12" fillId="5" borderId="0" xfId="3" applyFont="1" applyFill="1" applyAlignment="1">
      <alignment horizontal="left" vertical="top" wrapText="1"/>
    </xf>
    <xf numFmtId="0" fontId="16" fillId="5" borderId="35" xfId="3" applyFont="1" applyFill="1" applyBorder="1" applyAlignment="1" applyProtection="1">
      <alignment horizontal="center" vertical="center" wrapText="1"/>
      <protection locked="0"/>
    </xf>
    <xf numFmtId="0" fontId="15" fillId="5" borderId="0" xfId="3" applyFont="1" applyFill="1" applyAlignment="1">
      <alignment horizontal="justify" vertical="top" wrapText="1"/>
    </xf>
    <xf numFmtId="0" fontId="39" fillId="5" borderId="0" xfId="3" applyFont="1" applyFill="1" applyAlignment="1">
      <alignment horizontal="justify" vertical="top" wrapText="1"/>
    </xf>
    <xf numFmtId="0" fontId="39" fillId="5" borderId="0" xfId="3" applyFont="1" applyFill="1" applyAlignment="1">
      <alignment vertical="top" wrapText="1"/>
    </xf>
    <xf numFmtId="0" fontId="39" fillId="5" borderId="14" xfId="3" applyFont="1" applyFill="1" applyBorder="1" applyAlignment="1">
      <alignment vertical="top" wrapText="1"/>
    </xf>
    <xf numFmtId="0" fontId="39" fillId="5" borderId="0" xfId="3" applyFont="1" applyFill="1" applyAlignment="1">
      <alignment horizontal="left" vertical="center" wrapText="1"/>
    </xf>
    <xf numFmtId="0" fontId="15" fillId="5" borderId="0" xfId="3" applyFont="1" applyFill="1" applyAlignment="1" applyProtection="1">
      <alignment horizontal="center" vertical="top"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2" fillId="5" borderId="0" xfId="3" applyFont="1" applyFill="1" applyAlignment="1">
      <alignment horizontal="right" vertical="top" wrapText="1"/>
    </xf>
    <xf numFmtId="0" fontId="12" fillId="5" borderId="14" xfId="3" applyFont="1" applyFill="1" applyBorder="1" applyAlignment="1">
      <alignment horizontal="right" vertical="top" wrapText="1"/>
    </xf>
    <xf numFmtId="0" fontId="12" fillId="5" borderId="11"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4" fillId="5" borderId="28" xfId="3" applyFont="1" applyFill="1" applyBorder="1" applyAlignment="1">
      <alignment horizontal="left"/>
    </xf>
    <xf numFmtId="0" fontId="14" fillId="5" borderId="29" xfId="3" applyFont="1" applyFill="1" applyBorder="1" applyAlignment="1">
      <alignment horizontal="left"/>
    </xf>
    <xf numFmtId="0" fontId="12" fillId="5" borderId="29" xfId="3" applyFont="1" applyFill="1" applyBorder="1" applyAlignment="1">
      <alignment horizontal="left" vertical="top" wrapText="1"/>
    </xf>
    <xf numFmtId="0" fontId="13" fillId="5" borderId="29" xfId="3" applyFont="1" applyFill="1" applyBorder="1"/>
    <xf numFmtId="0" fontId="13" fillId="5" borderId="30" xfId="3" applyFont="1" applyFill="1" applyBorder="1"/>
    <xf numFmtId="0" fontId="14"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14" xfId="3" applyFont="1" applyFill="1" applyBorder="1" applyAlignment="1">
      <alignment horizontal="center" vertical="top" wrapText="1"/>
    </xf>
    <xf numFmtId="0" fontId="14" fillId="5" borderId="0" xfId="3" applyFont="1" applyFill="1"/>
    <xf numFmtId="14" fontId="13" fillId="5" borderId="0" xfId="3" applyNumberFormat="1" applyFont="1" applyFill="1" applyAlignment="1">
      <alignment horizontal="left"/>
    </xf>
    <xf numFmtId="0" fontId="13" fillId="5" borderId="28" xfId="3" applyFont="1" applyFill="1" applyBorder="1"/>
    <xf numFmtId="0" fontId="14" fillId="3" borderId="22" xfId="3" applyFont="1" applyFill="1" applyBorder="1" applyAlignment="1">
      <alignment horizontal="center" vertical="center" wrapText="1"/>
    </xf>
    <xf numFmtId="0" fontId="14" fillId="3" borderId="34" xfId="3" applyFont="1" applyFill="1" applyBorder="1" applyAlignment="1">
      <alignment horizontal="center" vertical="center" wrapText="1"/>
    </xf>
    <xf numFmtId="0" fontId="15" fillId="3" borderId="22" xfId="0" applyFont="1" applyFill="1" applyBorder="1"/>
    <xf numFmtId="0" fontId="13" fillId="5" borderId="6" xfId="3" applyFont="1" applyFill="1" applyBorder="1"/>
    <xf numFmtId="0" fontId="12" fillId="5" borderId="27" xfId="3" applyFont="1" applyFill="1" applyBorder="1" applyAlignment="1">
      <alignment vertical="center" wrapText="1"/>
    </xf>
    <xf numFmtId="0" fontId="14" fillId="5" borderId="27" xfId="3" applyFont="1" applyFill="1" applyBorder="1" applyAlignment="1">
      <alignment horizontal="center" vertical="center" wrapText="1"/>
    </xf>
    <xf numFmtId="0" fontId="13" fillId="5" borderId="27" xfId="3" applyFont="1" applyFill="1" applyBorder="1"/>
    <xf numFmtId="0" fontId="13" fillId="5" borderId="13" xfId="3" applyFont="1" applyFill="1" applyBorder="1"/>
    <xf numFmtId="0" fontId="12" fillId="5" borderId="29" xfId="3" applyFont="1" applyFill="1" applyBorder="1" applyAlignment="1">
      <alignment horizontal="center" vertical="top" wrapText="1"/>
    </xf>
    <xf numFmtId="0" fontId="12" fillId="5" borderId="29" xfId="3" applyFont="1" applyFill="1" applyBorder="1" applyAlignment="1">
      <alignment horizontal="justify" vertical="top" wrapText="1"/>
    </xf>
    <xf numFmtId="1" fontId="13" fillId="5" borderId="18" xfId="1" applyNumberFormat="1" applyFont="1" applyFill="1" applyBorder="1" applyAlignment="1">
      <alignment horizontal="center" vertical="center"/>
    </xf>
    <xf numFmtId="1" fontId="13" fillId="7" borderId="18" xfId="1" applyNumberFormat="1" applyFont="1" applyFill="1" applyBorder="1" applyAlignment="1">
      <alignment horizontal="center" vertical="center"/>
    </xf>
    <xf numFmtId="1" fontId="15" fillId="5" borderId="18" xfId="0" applyNumberFormat="1" applyFont="1" applyFill="1" applyBorder="1" applyAlignment="1">
      <alignment horizontal="center" vertical="center"/>
    </xf>
    <xf numFmtId="0" fontId="17" fillId="13" borderId="18" xfId="3" applyFont="1" applyFill="1" applyBorder="1" applyAlignment="1" applyProtection="1">
      <alignment horizontal="center" vertical="center" wrapText="1"/>
      <protection locked="0"/>
    </xf>
    <xf numFmtId="9" fontId="15" fillId="3" borderId="18" xfId="1" applyFon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44" fillId="0" borderId="0" xfId="0" applyFont="1" applyAlignment="1">
      <alignment horizontal="left" vertical="center"/>
    </xf>
    <xf numFmtId="0" fontId="15" fillId="5" borderId="58" xfId="0" applyFont="1" applyFill="1" applyBorder="1" applyAlignment="1">
      <alignment horizontal="left" vertical="center"/>
    </xf>
    <xf numFmtId="0" fontId="15" fillId="5" borderId="59" xfId="0" applyFont="1" applyFill="1" applyBorder="1" applyAlignment="1">
      <alignment horizontal="center" vertical="center"/>
    </xf>
    <xf numFmtId="0" fontId="15" fillId="5" borderId="59" xfId="0" applyFont="1" applyFill="1" applyBorder="1"/>
    <xf numFmtId="0" fontId="15" fillId="5" borderId="59" xfId="0" applyFont="1" applyFill="1" applyBorder="1" applyAlignment="1">
      <alignment horizontal="center"/>
    </xf>
    <xf numFmtId="0" fontId="15" fillId="5" borderId="60" xfId="0" applyFont="1" applyFill="1" applyBorder="1"/>
    <xf numFmtId="0" fontId="15" fillId="5" borderId="0" xfId="0" applyFont="1" applyFill="1"/>
    <xf numFmtId="0" fontId="39" fillId="14" borderId="64" xfId="0" applyFont="1" applyFill="1" applyBorder="1" applyAlignment="1">
      <alignment horizontal="center" vertical="center" textRotation="90"/>
    </xf>
    <xf numFmtId="0" fontId="39" fillId="14" borderId="0" xfId="0" applyFont="1" applyFill="1" applyAlignment="1">
      <alignment horizontal="center" vertical="center"/>
    </xf>
    <xf numFmtId="0" fontId="46" fillId="5" borderId="69" xfId="0" applyFont="1" applyFill="1" applyBorder="1" applyAlignment="1">
      <alignment horizontal="center" vertical="center" wrapText="1" readingOrder="1"/>
    </xf>
    <xf numFmtId="9" fontId="15" fillId="5" borderId="64" xfId="1" applyFont="1" applyFill="1" applyBorder="1" applyAlignment="1">
      <alignment horizontal="center" vertical="center" wrapText="1"/>
    </xf>
    <xf numFmtId="0" fontId="22" fillId="5" borderId="70" xfId="0" applyFont="1" applyFill="1" applyBorder="1" applyAlignment="1">
      <alignment horizontal="center" vertical="center" wrapText="1" readingOrder="1"/>
    </xf>
    <xf numFmtId="0" fontId="15" fillId="0" borderId="64" xfId="0" applyFont="1" applyBorder="1" applyAlignment="1">
      <alignment horizontal="center" vertical="center"/>
    </xf>
    <xf numFmtId="0" fontId="7" fillId="0" borderId="64" xfId="0" applyFont="1" applyBorder="1" applyAlignment="1">
      <alignment horizontal="justify" vertical="center" wrapText="1"/>
    </xf>
    <xf numFmtId="9" fontId="15" fillId="0" borderId="64" xfId="1" applyFont="1" applyBorder="1" applyAlignment="1">
      <alignment horizontal="center" vertical="center"/>
    </xf>
    <xf numFmtId="0" fontId="15" fillId="0" borderId="64" xfId="0" applyFont="1" applyBorder="1" applyAlignment="1">
      <alignment horizontal="center" vertical="center" textRotation="90"/>
    </xf>
    <xf numFmtId="10" fontId="15" fillId="5" borderId="64" xfId="1" applyNumberFormat="1" applyFont="1" applyFill="1" applyBorder="1" applyAlignment="1">
      <alignment horizontal="center" vertical="center" wrapText="1"/>
    </xf>
    <xf numFmtId="9" fontId="15" fillId="5" borderId="64" xfId="1" applyFont="1" applyFill="1" applyBorder="1" applyAlignment="1">
      <alignment horizontal="center" vertical="center"/>
    </xf>
    <xf numFmtId="0" fontId="47" fillId="15" borderId="64" xfId="0" applyFont="1" applyFill="1" applyBorder="1" applyAlignment="1">
      <alignment horizontal="center" vertical="center" wrapText="1"/>
    </xf>
    <xf numFmtId="0" fontId="15" fillId="0" borderId="63" xfId="0" applyFont="1" applyBorder="1" applyAlignment="1">
      <alignment horizontal="center" vertical="center" textRotation="90"/>
    </xf>
    <xf numFmtId="0" fontId="37" fillId="0" borderId="64" xfId="0" applyFont="1" applyBorder="1" applyAlignment="1">
      <alignment horizontal="justify" vertical="center" wrapText="1"/>
    </xf>
    <xf numFmtId="0" fontId="7" fillId="0" borderId="64" xfId="0" applyFont="1" applyBorder="1" applyAlignment="1">
      <alignment horizontal="center" vertical="center" wrapText="1"/>
    </xf>
    <xf numFmtId="14" fontId="7" fillId="0" borderId="64" xfId="0" applyNumberFormat="1" applyFont="1" applyBorder="1" applyAlignment="1">
      <alignment horizontal="left" vertical="center" wrapText="1"/>
    </xf>
    <xf numFmtId="0" fontId="15" fillId="0" borderId="64" xfId="0" applyFont="1" applyBorder="1" applyAlignment="1">
      <alignment horizontal="center" vertical="center" wrapText="1"/>
    </xf>
    <xf numFmtId="0" fontId="15" fillId="0" borderId="0" xfId="0" applyFont="1" applyAlignment="1">
      <alignment vertical="center"/>
    </xf>
    <xf numFmtId="9" fontId="15" fillId="5" borderId="64" xfId="0" applyNumberFormat="1" applyFont="1" applyFill="1" applyBorder="1" applyAlignment="1">
      <alignment horizontal="center" vertical="center"/>
    </xf>
    <xf numFmtId="0" fontId="15" fillId="5" borderId="64" xfId="0" applyFont="1" applyFill="1" applyBorder="1" applyAlignment="1">
      <alignment horizontal="center" vertical="center" wrapText="1"/>
    </xf>
    <xf numFmtId="0" fontId="15" fillId="5" borderId="64" xfId="0" applyFont="1" applyFill="1" applyBorder="1" applyAlignment="1">
      <alignment horizontal="center" vertical="center"/>
    </xf>
    <xf numFmtId="0" fontId="15" fillId="0" borderId="64" xfId="0" applyFont="1" applyBorder="1" applyAlignment="1" applyProtection="1">
      <alignment horizontal="justify" vertical="center" wrapText="1"/>
      <protection locked="0"/>
    </xf>
    <xf numFmtId="0" fontId="45" fillId="5" borderId="63" xfId="0" applyFont="1" applyFill="1" applyBorder="1" applyAlignment="1" applyProtection="1">
      <alignment horizontal="justify" vertical="center" wrapText="1"/>
      <protection locked="0"/>
    </xf>
    <xf numFmtId="0" fontId="7" fillId="5" borderId="63" xfId="0" applyFont="1" applyFill="1" applyBorder="1" applyAlignment="1" applyProtection="1">
      <alignment horizontal="justify" vertical="center" wrapText="1"/>
      <protection locked="0"/>
    </xf>
    <xf numFmtId="0" fontId="15" fillId="0" borderId="64" xfId="0" applyFont="1" applyBorder="1" applyAlignment="1" applyProtection="1">
      <alignment horizontal="center" vertical="center" wrapText="1"/>
      <protection locked="0"/>
    </xf>
    <xf numFmtId="9" fontId="15" fillId="5" borderId="64" xfId="1" applyFont="1" applyFill="1" applyBorder="1" applyAlignment="1" applyProtection="1">
      <alignment horizontal="center" vertical="center" wrapText="1"/>
      <protection locked="0"/>
    </xf>
    <xf numFmtId="0" fontId="7" fillId="0" borderId="64" xfId="0" applyFont="1" applyBorder="1" applyAlignment="1" applyProtection="1">
      <alignment horizontal="justify" vertical="center" wrapText="1"/>
      <protection locked="0"/>
    </xf>
    <xf numFmtId="9" fontId="15" fillId="5" borderId="64" xfId="0" applyNumberFormat="1" applyFont="1" applyFill="1" applyBorder="1" applyAlignment="1">
      <alignment horizontal="center" vertical="center" wrapText="1"/>
    </xf>
    <xf numFmtId="14" fontId="15" fillId="0" borderId="64" xfId="0" applyNumberFormat="1" applyFont="1" applyBorder="1" applyAlignment="1">
      <alignment horizontal="left" vertical="center" wrapText="1"/>
    </xf>
    <xf numFmtId="0" fontId="15" fillId="5" borderId="64" xfId="0" applyFont="1" applyFill="1" applyBorder="1" applyAlignment="1" applyProtection="1">
      <alignment horizontal="justify" vertical="center" wrapText="1"/>
      <protection locked="0"/>
    </xf>
    <xf numFmtId="0" fontId="37" fillId="0" borderId="64" xfId="0" applyFont="1" applyBorder="1" applyAlignment="1" applyProtection="1">
      <alignment horizontal="justify" vertical="center" wrapText="1"/>
      <protection locked="0"/>
    </xf>
    <xf numFmtId="9" fontId="15" fillId="5" borderId="0" xfId="1" applyFont="1" applyFill="1" applyBorder="1" applyAlignment="1">
      <alignment horizontal="center" vertical="center" wrapText="1"/>
    </xf>
    <xf numFmtId="0" fontId="15" fillId="0" borderId="64" xfId="0" applyFont="1" applyBorder="1" applyAlignment="1">
      <alignment horizontal="justify" vertical="center" wrapText="1"/>
    </xf>
    <xf numFmtId="0" fontId="15" fillId="5" borderId="64" xfId="0" applyFont="1" applyFill="1" applyBorder="1" applyAlignment="1" applyProtection="1">
      <alignment horizontal="center" vertical="center" wrapText="1"/>
      <protection locked="0"/>
    </xf>
    <xf numFmtId="0" fontId="13" fillId="0" borderId="64" xfId="0" applyFont="1" applyBorder="1" applyAlignment="1">
      <alignment horizontal="center" vertical="center" wrapText="1"/>
    </xf>
    <xf numFmtId="9" fontId="15" fillId="0" borderId="64" xfId="0" applyNumberFormat="1" applyFont="1" applyBorder="1" applyAlignment="1">
      <alignment horizontal="center" vertical="center" wrapText="1"/>
    </xf>
    <xf numFmtId="0" fontId="13" fillId="0" borderId="64" xfId="0" applyFont="1" applyBorder="1" applyAlignment="1">
      <alignment horizontal="justify" vertical="center" wrapText="1"/>
    </xf>
    <xf numFmtId="0" fontId="7" fillId="5" borderId="64" xfId="0" applyFont="1" applyFill="1" applyBorder="1" applyAlignment="1">
      <alignment horizontal="justify" vertical="center" wrapText="1"/>
    </xf>
    <xf numFmtId="0" fontId="45" fillId="5" borderId="64" xfId="0" applyFont="1" applyFill="1" applyBorder="1" applyAlignment="1">
      <alignment horizontal="justify" vertical="center" wrapText="1"/>
    </xf>
    <xf numFmtId="9" fontId="13" fillId="5" borderId="70" xfId="1" applyFont="1" applyFill="1" applyBorder="1" applyAlignment="1">
      <alignment horizontal="center" vertical="center" wrapText="1" readingOrder="1"/>
    </xf>
    <xf numFmtId="0" fontId="15" fillId="0" borderId="0" xfId="0" applyFont="1" applyAlignment="1">
      <alignment horizontal="justify" vertical="center" wrapText="1"/>
    </xf>
    <xf numFmtId="0" fontId="45" fillId="0" borderId="64" xfId="0" applyFont="1" applyBorder="1" applyAlignment="1">
      <alignment horizontal="justify" vertical="center" wrapText="1"/>
    </xf>
    <xf numFmtId="0" fontId="7" fillId="0" borderId="64" xfId="0" applyFont="1" applyBorder="1" applyAlignment="1">
      <alignment horizontal="justify" vertical="top" wrapText="1"/>
    </xf>
    <xf numFmtId="9" fontId="15" fillId="0" borderId="64" xfId="1" applyFont="1" applyBorder="1" applyAlignment="1">
      <alignment horizontal="center" vertical="center" wrapText="1"/>
    </xf>
    <xf numFmtId="10" fontId="7" fillId="5" borderId="64" xfId="1" applyNumberFormat="1" applyFont="1" applyFill="1" applyBorder="1" applyAlignment="1">
      <alignment horizontal="center" vertical="center" wrapText="1"/>
    </xf>
    <xf numFmtId="9" fontId="7" fillId="5" borderId="64" xfId="1" applyFont="1" applyFill="1" applyBorder="1" applyAlignment="1">
      <alignment horizontal="center" vertical="center" wrapText="1"/>
    </xf>
    <xf numFmtId="0" fontId="7" fillId="5" borderId="64" xfId="0" applyFont="1" applyFill="1" applyBorder="1" applyAlignment="1">
      <alignment horizontal="center" vertical="center" wrapText="1"/>
    </xf>
    <xf numFmtId="0" fontId="45" fillId="0" borderId="64" xfId="0" applyFont="1" applyBorder="1" applyAlignment="1">
      <alignment horizontal="justify" vertical="top" wrapText="1"/>
    </xf>
    <xf numFmtId="9" fontId="15" fillId="5" borderId="0" xfId="0" applyNumberFormat="1" applyFont="1" applyFill="1" applyAlignment="1">
      <alignment horizontal="center" vertical="center" wrapText="1"/>
    </xf>
    <xf numFmtId="0" fontId="45" fillId="5" borderId="63" xfId="0" applyFont="1" applyFill="1" applyBorder="1" applyAlignment="1">
      <alignment horizontal="justify" vertical="center" wrapText="1"/>
    </xf>
    <xf numFmtId="9" fontId="15" fillId="0" borderId="64" xfId="1" applyFont="1" applyBorder="1" applyAlignment="1">
      <alignment horizontal="center" vertical="center" textRotation="90"/>
    </xf>
    <xf numFmtId="0" fontId="13" fillId="0" borderId="63" xfId="0" applyFont="1" applyBorder="1" applyAlignment="1">
      <alignment horizontal="justify" vertical="center" wrapText="1"/>
    </xf>
    <xf numFmtId="0" fontId="15" fillId="0" borderId="64" xfId="0" applyFont="1" applyBorder="1" applyAlignment="1">
      <alignment horizontal="justify" vertical="top" wrapText="1"/>
    </xf>
    <xf numFmtId="0" fontId="13" fillId="0" borderId="63" xfId="0" applyFont="1" applyBorder="1" applyAlignment="1">
      <alignment horizontal="center" vertical="center" wrapText="1"/>
    </xf>
    <xf numFmtId="10" fontId="13" fillId="5" borderId="61" xfId="1" applyNumberFormat="1" applyFont="1" applyFill="1" applyBorder="1" applyAlignment="1">
      <alignment horizontal="center" vertical="center" wrapText="1" readingOrder="1"/>
    </xf>
    <xf numFmtId="0" fontId="49" fillId="17" borderId="70" xfId="0" applyFont="1" applyFill="1" applyBorder="1" applyAlignment="1">
      <alignment horizontal="center" vertical="center" wrapText="1" readingOrder="1"/>
    </xf>
    <xf numFmtId="9" fontId="7" fillId="5" borderId="64" xfId="1" applyFont="1" applyFill="1" applyBorder="1" applyAlignment="1">
      <alignment horizontal="center" vertical="center"/>
    </xf>
    <xf numFmtId="0" fontId="49" fillId="16" borderId="69" xfId="0" applyFont="1" applyFill="1" applyBorder="1" applyAlignment="1">
      <alignment horizontal="center" vertical="center" wrapText="1" readingOrder="1"/>
    </xf>
    <xf numFmtId="9" fontId="7" fillId="5" borderId="64" xfId="0" applyNumberFormat="1" applyFont="1" applyFill="1" applyBorder="1" applyAlignment="1">
      <alignment horizontal="center" vertical="center"/>
    </xf>
    <xf numFmtId="0" fontId="7" fillId="18" borderId="64" xfId="0" applyFont="1" applyFill="1" applyBorder="1" applyAlignment="1">
      <alignment horizontal="center" vertical="center" wrapText="1"/>
    </xf>
    <xf numFmtId="9" fontId="37" fillId="5" borderId="70" xfId="1" applyFont="1" applyFill="1" applyBorder="1" applyAlignment="1">
      <alignment horizontal="center" vertical="center" wrapText="1" readingOrder="1"/>
    </xf>
    <xf numFmtId="0" fontId="50" fillId="5" borderId="70" xfId="0" applyFont="1" applyFill="1" applyBorder="1" applyAlignment="1">
      <alignment horizontal="center" vertical="center" wrapText="1" readingOrder="1"/>
    </xf>
    <xf numFmtId="9" fontId="15" fillId="5" borderId="64" xfId="1" applyFont="1" applyFill="1" applyBorder="1" applyAlignment="1" applyProtection="1">
      <alignment horizontal="center" vertical="center" wrapText="1"/>
    </xf>
    <xf numFmtId="9" fontId="15" fillId="5" borderId="0" xfId="1" applyFont="1" applyFill="1" applyBorder="1" applyAlignment="1" applyProtection="1">
      <alignment horizontal="center" vertical="center" wrapText="1"/>
    </xf>
    <xf numFmtId="0" fontId="39" fillId="0" borderId="18" xfId="0" applyFont="1" applyBorder="1" applyAlignment="1">
      <alignment horizontal="center" vertical="center" wrapText="1"/>
    </xf>
    <xf numFmtId="0" fontId="39" fillId="0" borderId="18" xfId="0" applyFont="1" applyBorder="1"/>
    <xf numFmtId="0" fontId="46" fillId="16" borderId="18" xfId="0" applyFont="1" applyFill="1" applyBorder="1" applyAlignment="1">
      <alignment horizontal="center" vertical="center" wrapText="1" readingOrder="1"/>
    </xf>
    <xf numFmtId="9" fontId="15" fillId="0" borderId="18" xfId="1" applyFont="1" applyBorder="1"/>
    <xf numFmtId="0" fontId="46" fillId="16" borderId="69" xfId="0" applyFont="1" applyFill="1" applyBorder="1" applyAlignment="1">
      <alignment horizontal="center" vertical="center" wrapText="1" readingOrder="1"/>
    </xf>
    <xf numFmtId="0" fontId="15" fillId="16" borderId="18" xfId="0" applyFont="1" applyFill="1" applyBorder="1"/>
    <xf numFmtId="0" fontId="15" fillId="0" borderId="18" xfId="0" applyFont="1" applyBorder="1"/>
    <xf numFmtId="0" fontId="46" fillId="19" borderId="18" xfId="0" applyFont="1" applyFill="1" applyBorder="1" applyAlignment="1">
      <alignment horizontal="center" vertical="center" wrapText="1" readingOrder="1"/>
    </xf>
    <xf numFmtId="0" fontId="46" fillId="20" borderId="70" xfId="0" applyFont="1" applyFill="1" applyBorder="1" applyAlignment="1">
      <alignment horizontal="center" vertical="center" wrapText="1" readingOrder="1"/>
    </xf>
    <xf numFmtId="0" fontId="15" fillId="18" borderId="18" xfId="0" applyFont="1" applyFill="1" applyBorder="1"/>
    <xf numFmtId="0" fontId="15" fillId="0" borderId="18" xfId="0" applyFont="1" applyBorder="1" applyAlignment="1">
      <alignment vertical="center"/>
    </xf>
    <xf numFmtId="0" fontId="46" fillId="18" borderId="18" xfId="0" applyFont="1" applyFill="1" applyBorder="1" applyAlignment="1">
      <alignment horizontal="center" vertical="center" wrapText="1" readingOrder="1"/>
    </xf>
    <xf numFmtId="0" fontId="46" fillId="18" borderId="70" xfId="0" applyFont="1" applyFill="1" applyBorder="1" applyAlignment="1">
      <alignment horizontal="center" vertical="center" wrapText="1" readingOrder="1"/>
    </xf>
    <xf numFmtId="0" fontId="15" fillId="17" borderId="18" xfId="0" applyFont="1" applyFill="1" applyBorder="1"/>
    <xf numFmtId="0" fontId="46" fillId="17" borderId="18" xfId="0" applyFont="1" applyFill="1" applyBorder="1" applyAlignment="1">
      <alignment horizontal="center" vertical="center" wrapText="1" readingOrder="1"/>
    </xf>
    <xf numFmtId="0" fontId="46" fillId="17" borderId="70" xfId="0" applyFont="1" applyFill="1" applyBorder="1" applyAlignment="1">
      <alignment horizontal="center" vertical="center" wrapText="1" readingOrder="1"/>
    </xf>
    <xf numFmtId="0" fontId="15" fillId="15" borderId="18" xfId="0" applyFont="1" applyFill="1" applyBorder="1"/>
    <xf numFmtId="0" fontId="51" fillId="15" borderId="18" xfId="0" applyFont="1" applyFill="1" applyBorder="1" applyAlignment="1">
      <alignment horizontal="center" vertical="center" wrapText="1" readingOrder="1"/>
    </xf>
    <xf numFmtId="0" fontId="51" fillId="15" borderId="70" xfId="0" applyFont="1" applyFill="1" applyBorder="1" applyAlignment="1">
      <alignment horizontal="center" vertical="center" wrapText="1" readingOrder="1"/>
    </xf>
    <xf numFmtId="0" fontId="0" fillId="0" borderId="55" xfId="0" applyBorder="1"/>
    <xf numFmtId="41" fontId="31" fillId="0" borderId="57" xfId="4" applyFont="1" applyFill="1" applyBorder="1"/>
    <xf numFmtId="0" fontId="0" fillId="0" borderId="57" xfId="0" applyBorder="1"/>
    <xf numFmtId="0" fontId="31" fillId="0" borderId="0" xfId="0" applyFont="1"/>
    <xf numFmtId="0" fontId="24" fillId="0" borderId="11" xfId="0" applyFont="1" applyBorder="1" applyAlignment="1">
      <alignment horizontal="center" vertical="center"/>
    </xf>
    <xf numFmtId="0" fontId="24" fillId="9" borderId="18" xfId="0" applyFont="1" applyFill="1" applyBorder="1" applyAlignment="1">
      <alignment vertical="center" wrapText="1"/>
    </xf>
    <xf numFmtId="0" fontId="26" fillId="0" borderId="18" xfId="0" applyFont="1" applyBorder="1" applyAlignment="1">
      <alignment horizontal="justify" vertical="top" wrapText="1"/>
    </xf>
    <xf numFmtId="0" fontId="26" fillId="5" borderId="18" xfId="0" applyFont="1" applyFill="1" applyBorder="1" applyAlignment="1">
      <alignment horizontal="justify" vertical="top" wrapText="1"/>
    </xf>
    <xf numFmtId="0" fontId="6" fillId="5" borderId="18" xfId="0" applyFont="1" applyFill="1" applyBorder="1" applyAlignment="1">
      <alignment horizontal="justify" vertical="top" wrapText="1"/>
    </xf>
    <xf numFmtId="0" fontId="4" fillId="0" borderId="0" xfId="0" applyFont="1"/>
    <xf numFmtId="0" fontId="15" fillId="11" borderId="7" xfId="0" applyFont="1" applyFill="1" applyBorder="1"/>
    <xf numFmtId="0" fontId="15" fillId="11" borderId="7" xfId="0" applyFont="1" applyFill="1" applyBorder="1" applyAlignment="1">
      <alignment horizontal="center"/>
    </xf>
    <xf numFmtId="0" fontId="15" fillId="11" borderId="7" xfId="0" applyFont="1" applyFill="1" applyBorder="1" applyAlignment="1">
      <alignment horizontal="center" wrapText="1"/>
    </xf>
    <xf numFmtId="0" fontId="15" fillId="11" borderId="7" xfId="0" applyFont="1" applyFill="1" applyBorder="1" applyAlignment="1">
      <alignment horizontal="center" vertical="center" wrapText="1"/>
    </xf>
    <xf numFmtId="0" fontId="15" fillId="11" borderId="8" xfId="0" applyFont="1" applyFill="1" applyBorder="1" applyAlignment="1">
      <alignment horizontal="center" vertical="center" wrapText="1"/>
    </xf>
    <xf numFmtId="0" fontId="22" fillId="13" borderId="18" xfId="3" applyFont="1" applyFill="1" applyBorder="1" applyAlignment="1" applyProtection="1">
      <alignment horizontal="justify" vertical="center" wrapText="1"/>
      <protection locked="0"/>
    </xf>
    <xf numFmtId="0" fontId="50" fillId="6" borderId="18" xfId="0" applyFont="1" applyFill="1" applyBorder="1" applyAlignment="1">
      <alignment horizontal="justify" vertical="center" wrapText="1"/>
    </xf>
    <xf numFmtId="0" fontId="17" fillId="13" borderId="18" xfId="3" applyFont="1" applyFill="1" applyBorder="1" applyAlignment="1" applyProtection="1">
      <alignment horizontal="justify" vertical="center" wrapText="1"/>
      <protection locked="0"/>
    </xf>
    <xf numFmtId="14" fontId="17" fillId="13" borderId="18" xfId="3" applyNumberFormat="1" applyFont="1" applyFill="1" applyBorder="1" applyAlignment="1" applyProtection="1">
      <alignment horizontal="justify" vertical="center" wrapText="1"/>
      <protection locked="0"/>
    </xf>
    <xf numFmtId="0" fontId="15" fillId="5" borderId="18" xfId="0" applyFont="1" applyFill="1" applyBorder="1" applyAlignment="1">
      <alignment horizontal="center" vertical="center" wrapText="1"/>
    </xf>
    <xf numFmtId="0" fontId="7" fillId="8" borderId="18" xfId="0" applyFont="1" applyFill="1" applyBorder="1"/>
    <xf numFmtId="9" fontId="7" fillId="5" borderId="39" xfId="1" applyFont="1" applyFill="1" applyBorder="1" applyAlignment="1">
      <alignment horizontal="center" vertical="center"/>
    </xf>
    <xf numFmtId="0" fontId="24" fillId="0" borderId="22" xfId="0" applyFont="1" applyBorder="1" applyAlignment="1">
      <alignment horizontal="center" vertical="center"/>
    </xf>
    <xf numFmtId="0" fontId="24" fillId="0" borderId="22" xfId="0" applyFont="1" applyBorder="1" applyAlignment="1">
      <alignment horizontal="center" vertical="center" wrapText="1"/>
    </xf>
    <xf numFmtId="0" fontId="13" fillId="0" borderId="24" xfId="0" applyFont="1" applyBorder="1" applyAlignment="1">
      <alignment horizontal="justify" vertical="center" wrapText="1"/>
    </xf>
    <xf numFmtId="9" fontId="15" fillId="0" borderId="24" xfId="0" applyNumberFormat="1" applyFont="1" applyBorder="1" applyAlignment="1">
      <alignment horizontal="center" vertical="center"/>
    </xf>
    <xf numFmtId="0" fontId="15" fillId="0" borderId="24" xfId="0" applyFont="1" applyBorder="1" applyAlignment="1">
      <alignment horizontal="center" vertical="center" wrapText="1"/>
    </xf>
    <xf numFmtId="14" fontId="15" fillId="0" borderId="4" xfId="0" applyNumberFormat="1" applyFont="1" applyBorder="1" applyAlignment="1">
      <alignment horizontal="center" vertical="center" wrapText="1"/>
    </xf>
    <xf numFmtId="0" fontId="13" fillId="0" borderId="18" xfId="0" applyFont="1" applyBorder="1" applyAlignment="1">
      <alignment vertical="center" wrapText="1"/>
    </xf>
    <xf numFmtId="9" fontId="15" fillId="0" borderId="18" xfId="0" applyNumberFormat="1" applyFont="1" applyBorder="1" applyAlignment="1">
      <alignment horizontal="center" vertical="center" wrapText="1"/>
    </xf>
    <xf numFmtId="0" fontId="15" fillId="0" borderId="18" xfId="0" applyFont="1" applyBorder="1" applyAlignment="1">
      <alignment horizontal="center" vertical="center" wrapText="1"/>
    </xf>
    <xf numFmtId="14" fontId="15" fillId="0" borderId="16" xfId="0" applyNumberFormat="1" applyFont="1" applyBorder="1" applyAlignment="1">
      <alignment horizontal="center" vertical="center" wrapText="1"/>
    </xf>
    <xf numFmtId="0" fontId="15" fillId="0" borderId="18" xfId="0" applyFont="1" applyBorder="1" applyAlignment="1">
      <alignment horizontal="justify" vertical="center" wrapText="1"/>
    </xf>
    <xf numFmtId="0" fontId="13" fillId="0" borderId="18" xfId="0" applyFont="1" applyBorder="1" applyAlignment="1">
      <alignment horizontal="justify" vertical="center" wrapText="1"/>
    </xf>
    <xf numFmtId="0" fontId="13" fillId="0" borderId="18" xfId="0" applyFont="1" applyBorder="1" applyAlignment="1">
      <alignment horizontal="center" vertical="center" wrapText="1"/>
    </xf>
    <xf numFmtId="1" fontId="13" fillId="0" borderId="18" xfId="0" applyNumberFormat="1" applyFont="1" applyBorder="1" applyAlignment="1">
      <alignment horizontal="center" vertical="center" wrapText="1"/>
    </xf>
    <xf numFmtId="0" fontId="15" fillId="0" borderId="25" xfId="0" applyFont="1" applyBorder="1" applyAlignment="1">
      <alignment vertical="center" wrapText="1"/>
    </xf>
    <xf numFmtId="9"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14" fontId="15" fillId="0" borderId="10" xfId="0" applyNumberFormat="1" applyFont="1" applyBorder="1" applyAlignment="1">
      <alignment horizontal="center" vertical="center" wrapText="1"/>
    </xf>
    <xf numFmtId="0" fontId="13" fillId="6" borderId="18" xfId="0" applyFont="1" applyFill="1" applyBorder="1" applyAlignment="1">
      <alignment horizontal="center" vertical="center" wrapText="1"/>
    </xf>
    <xf numFmtId="14" fontId="13" fillId="0" borderId="16" xfId="0" applyNumberFormat="1" applyFont="1" applyBorder="1" applyAlignment="1">
      <alignment horizontal="center" vertical="center" wrapText="1"/>
    </xf>
    <xf numFmtId="0" fontId="13" fillId="5" borderId="18" xfId="0" applyFont="1" applyFill="1" applyBorder="1" applyAlignment="1">
      <alignment vertical="center" wrapText="1"/>
    </xf>
    <xf numFmtId="9" fontId="15" fillId="5" borderId="18" xfId="0" applyNumberFormat="1" applyFont="1" applyFill="1" applyBorder="1" applyAlignment="1">
      <alignment horizontal="center" vertical="center" wrapText="1"/>
    </xf>
    <xf numFmtId="0" fontId="13" fillId="5" borderId="22" xfId="0" applyFont="1" applyFill="1" applyBorder="1" applyAlignment="1">
      <alignment vertical="center" wrapText="1"/>
    </xf>
    <xf numFmtId="0" fontId="13" fillId="5" borderId="22" xfId="0" applyFont="1" applyFill="1" applyBorder="1" applyAlignment="1">
      <alignment horizontal="center" vertical="center" wrapText="1"/>
    </xf>
    <xf numFmtId="0" fontId="15" fillId="0" borderId="22" xfId="0" applyFont="1" applyBorder="1" applyAlignment="1">
      <alignment horizontal="center" vertical="center" wrapText="1"/>
    </xf>
    <xf numFmtId="0" fontId="15" fillId="5" borderId="22" xfId="0" applyFont="1" applyFill="1" applyBorder="1" applyAlignment="1">
      <alignment horizontal="center" vertical="center" wrapText="1"/>
    </xf>
    <xf numFmtId="14" fontId="15" fillId="0" borderId="20" xfId="0" applyNumberFormat="1" applyFont="1" applyBorder="1" applyAlignment="1">
      <alignment horizontal="center" vertical="center" wrapText="1"/>
    </xf>
    <xf numFmtId="0" fontId="13" fillId="5" borderId="24" xfId="0" applyFont="1" applyFill="1" applyBorder="1" applyAlignment="1">
      <alignment vertical="center" wrapText="1"/>
    </xf>
    <xf numFmtId="0" fontId="15" fillId="5" borderId="24" xfId="0" applyFont="1" applyFill="1" applyBorder="1" applyAlignment="1">
      <alignment horizontal="center" vertical="center" wrapText="1"/>
    </xf>
    <xf numFmtId="0" fontId="15" fillId="5" borderId="18" xfId="0" applyFont="1" applyFill="1" applyBorder="1" applyAlignment="1">
      <alignment vertical="center" wrapText="1"/>
    </xf>
    <xf numFmtId="0" fontId="13" fillId="5" borderId="18" xfId="0" applyFont="1" applyFill="1" applyBorder="1" applyAlignment="1">
      <alignment horizontal="center" vertical="center" wrapText="1"/>
    </xf>
    <xf numFmtId="0" fontId="15" fillId="5" borderId="18" xfId="0" applyFont="1" applyFill="1" applyBorder="1" applyAlignment="1">
      <alignment horizontal="justify" vertical="center" wrapText="1"/>
    </xf>
    <xf numFmtId="0" fontId="15" fillId="5" borderId="25" xfId="0" applyFont="1" applyFill="1" applyBorder="1" applyAlignment="1">
      <alignment horizontal="center" vertical="center" wrapText="1"/>
    </xf>
    <xf numFmtId="0" fontId="15" fillId="5" borderId="18" xfId="0" applyFont="1" applyFill="1" applyBorder="1" applyAlignment="1">
      <alignment horizontal="left" vertical="center" wrapText="1"/>
    </xf>
    <xf numFmtId="0" fontId="7" fillId="5" borderId="18" xfId="0" applyFont="1" applyFill="1" applyBorder="1" applyAlignment="1">
      <alignment horizontal="left" vertical="top" wrapText="1"/>
    </xf>
    <xf numFmtId="0" fontId="2" fillId="0" borderId="0" xfId="0" applyFont="1" applyAlignment="1">
      <alignment horizontal="center" vertical="center"/>
    </xf>
    <xf numFmtId="0" fontId="15" fillId="3" borderId="22" xfId="0" applyFont="1" applyFill="1" applyBorder="1" applyAlignment="1">
      <alignment horizontal="center" vertical="center"/>
    </xf>
    <xf numFmtId="0" fontId="15" fillId="0" borderId="9" xfId="0" applyFont="1" applyBorder="1" applyAlignment="1">
      <alignment horizontal="justify" vertical="top" wrapText="1"/>
    </xf>
    <xf numFmtId="0" fontId="15" fillId="5" borderId="18" xfId="0" applyFont="1" applyFill="1" applyBorder="1" applyAlignment="1">
      <alignment horizontal="justify" vertical="top" wrapText="1"/>
    </xf>
    <xf numFmtId="9" fontId="15" fillId="5" borderId="18" xfId="1" applyFont="1" applyFill="1" applyBorder="1" applyAlignment="1">
      <alignment horizontal="justify" vertical="top" wrapText="1"/>
    </xf>
    <xf numFmtId="0" fontId="15" fillId="0" borderId="18" xfId="0" applyFont="1" applyBorder="1" applyAlignment="1">
      <alignment horizontal="justify" vertical="top" wrapText="1"/>
    </xf>
    <xf numFmtId="9" fontId="15" fillId="0" borderId="0" xfId="1" applyFont="1"/>
    <xf numFmtId="0" fontId="37" fillId="0" borderId="64" xfId="0" applyFont="1" applyBorder="1" applyAlignment="1">
      <alignment horizontal="center" vertical="center" wrapText="1"/>
    </xf>
    <xf numFmtId="14" fontId="15" fillId="0" borderId="64" xfId="0" applyNumberFormat="1" applyFont="1" applyBorder="1" applyAlignment="1">
      <alignment horizontal="center" vertical="center"/>
    </xf>
    <xf numFmtId="0" fontId="53" fillId="0" borderId="64" xfId="2" quotePrefix="1" applyFont="1" applyBorder="1" applyAlignment="1">
      <alignment horizontal="justify" vertical="center" wrapText="1"/>
    </xf>
    <xf numFmtId="0" fontId="8" fillId="0" borderId="0" xfId="2" applyBorder="1" applyAlignment="1">
      <alignment vertical="center"/>
    </xf>
    <xf numFmtId="0" fontId="8" fillId="0" borderId="67" xfId="2" applyBorder="1" applyAlignment="1">
      <alignment vertical="center"/>
    </xf>
    <xf numFmtId="0" fontId="8" fillId="0" borderId="76" xfId="2" applyBorder="1" applyAlignment="1">
      <alignment vertical="center"/>
    </xf>
    <xf numFmtId="0" fontId="15" fillId="12" borderId="18" xfId="0" applyFont="1" applyFill="1" applyBorder="1"/>
    <xf numFmtId="0" fontId="15" fillId="12" borderId="22" xfId="0" applyFont="1" applyFill="1" applyBorder="1"/>
    <xf numFmtId="0" fontId="15" fillId="5" borderId="18" xfId="0" applyFont="1" applyFill="1" applyBorder="1"/>
    <xf numFmtId="1" fontId="15" fillId="7" borderId="18" xfId="0" applyNumberFormat="1" applyFont="1" applyFill="1" applyBorder="1" applyAlignment="1">
      <alignment horizontal="center" vertical="center"/>
    </xf>
    <xf numFmtId="0" fontId="54" fillId="5" borderId="18" xfId="2" applyFont="1" applyFill="1" applyBorder="1" applyAlignment="1">
      <alignment horizontal="justify" vertical="center" wrapText="1"/>
    </xf>
    <xf numFmtId="9" fontId="15" fillId="5" borderId="18" xfId="0" applyNumberFormat="1" applyFont="1" applyFill="1" applyBorder="1" applyAlignment="1">
      <alignment horizontal="center" vertical="center"/>
    </xf>
    <xf numFmtId="9" fontId="15" fillId="7" borderId="18" xfId="0" applyNumberFormat="1" applyFont="1" applyFill="1" applyBorder="1" applyAlignment="1">
      <alignment horizontal="center" vertical="center"/>
    </xf>
    <xf numFmtId="1" fontId="15" fillId="5" borderId="17" xfId="0" applyNumberFormat="1" applyFont="1" applyFill="1" applyBorder="1" applyAlignment="1">
      <alignment horizontal="center" vertical="center"/>
    </xf>
    <xf numFmtId="9" fontId="2" fillId="5" borderId="18" xfId="1" applyFont="1" applyFill="1" applyBorder="1" applyAlignment="1">
      <alignment horizontal="center" vertical="center"/>
    </xf>
    <xf numFmtId="0" fontId="15" fillId="0" borderId="18" xfId="0" applyFont="1" applyBorder="1" applyAlignment="1">
      <alignment horizontal="justify" vertical="top"/>
    </xf>
    <xf numFmtId="9" fontId="15" fillId="5" borderId="18" xfId="1" applyFont="1" applyFill="1" applyBorder="1" applyAlignment="1">
      <alignment horizontal="justify" vertical="top"/>
    </xf>
    <xf numFmtId="0" fontId="3" fillId="4" borderId="6" xfId="0" applyFont="1" applyFill="1" applyBorder="1" applyAlignment="1">
      <alignment horizontal="left" vertical="center" indent="1"/>
    </xf>
    <xf numFmtId="0" fontId="3" fillId="4" borderId="6" xfId="0" applyFont="1" applyFill="1" applyBorder="1" applyAlignment="1">
      <alignment horizontal="center" vertical="center"/>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13" fillId="3" borderId="22" xfId="0" applyFont="1" applyFill="1" applyBorder="1" applyAlignment="1">
      <alignment horizontal="center" vertical="center"/>
    </xf>
    <xf numFmtId="0" fontId="59" fillId="5" borderId="24" xfId="0" applyFont="1" applyFill="1" applyBorder="1" applyAlignment="1">
      <alignment horizontal="center" vertical="center"/>
    </xf>
    <xf numFmtId="0" fontId="60" fillId="5" borderId="24" xfId="0" applyFont="1" applyFill="1" applyBorder="1" applyAlignment="1">
      <alignment horizontal="justify" vertical="center" wrapText="1"/>
    </xf>
    <xf numFmtId="0" fontId="60" fillId="5" borderId="24" xfId="0" applyFont="1" applyFill="1" applyBorder="1" applyAlignment="1">
      <alignment horizontal="center" vertical="center" wrapText="1"/>
    </xf>
    <xf numFmtId="0" fontId="60" fillId="6" borderId="24" xfId="0" applyFont="1" applyFill="1" applyBorder="1" applyAlignment="1">
      <alignment horizontal="center" vertical="center" wrapText="1"/>
    </xf>
    <xf numFmtId="14" fontId="60" fillId="0" borderId="33" xfId="0" applyNumberFormat="1" applyFont="1" applyBorder="1" applyAlignment="1">
      <alignment horizontal="center" vertical="center" wrapText="1"/>
    </xf>
    <xf numFmtId="0" fontId="15" fillId="0" borderId="18" xfId="0" applyFont="1" applyBorder="1" applyAlignment="1">
      <alignment horizontal="center" vertical="center"/>
    </xf>
    <xf numFmtId="0" fontId="59" fillId="5" borderId="18" xfId="0" applyFont="1" applyFill="1" applyBorder="1" applyAlignment="1">
      <alignment horizontal="center" vertical="center"/>
    </xf>
    <xf numFmtId="0" fontId="60" fillId="5" borderId="18" xfId="0" applyFont="1" applyFill="1" applyBorder="1" applyAlignment="1">
      <alignment horizontal="left" vertical="center" wrapText="1"/>
    </xf>
    <xf numFmtId="0" fontId="60" fillId="5" borderId="18" xfId="0" applyFont="1" applyFill="1" applyBorder="1" applyAlignment="1">
      <alignment horizontal="center" vertical="center" wrapText="1"/>
    </xf>
    <xf numFmtId="0" fontId="60" fillId="6" borderId="18" xfId="0" applyFont="1" applyFill="1" applyBorder="1" applyAlignment="1">
      <alignment horizontal="center" vertical="center" wrapText="1"/>
    </xf>
    <xf numFmtId="14" fontId="60" fillId="0" borderId="31" xfId="0" applyNumberFormat="1" applyFont="1" applyBorder="1" applyAlignment="1">
      <alignment horizontal="center" vertical="center" wrapText="1"/>
    </xf>
    <xf numFmtId="0" fontId="59" fillId="3" borderId="15" xfId="0" applyFont="1" applyFill="1" applyBorder="1" applyAlignment="1">
      <alignment horizontal="center" vertical="center" wrapText="1"/>
    </xf>
    <xf numFmtId="0" fontId="59" fillId="0" borderId="18" xfId="0" applyFont="1" applyBorder="1" applyAlignment="1">
      <alignment horizontal="center" vertical="center" wrapText="1"/>
    </xf>
    <xf numFmtId="0" fontId="60" fillId="0" borderId="18" xfId="0" applyFont="1" applyBorder="1" applyAlignment="1">
      <alignment horizontal="justify" vertical="center" wrapText="1"/>
    </xf>
    <xf numFmtId="0" fontId="60" fillId="0" borderId="18" xfId="0" applyFont="1" applyBorder="1" applyAlignment="1">
      <alignment horizontal="center" vertical="center" wrapText="1"/>
    </xf>
    <xf numFmtId="9" fontId="15" fillId="0" borderId="18" xfId="0" applyNumberFormat="1" applyFont="1" applyBorder="1" applyAlignment="1">
      <alignment horizontal="center" vertical="center"/>
    </xf>
    <xf numFmtId="0" fontId="60" fillId="5" borderId="18" xfId="0" applyFont="1" applyFill="1" applyBorder="1" applyAlignment="1">
      <alignment horizontal="justify" vertical="top" wrapText="1"/>
    </xf>
    <xf numFmtId="0" fontId="59" fillId="5" borderId="18"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5" borderId="25" xfId="0" applyFont="1" applyFill="1" applyBorder="1" applyAlignment="1">
      <alignment horizontal="center" vertical="center"/>
    </xf>
    <xf numFmtId="0" fontId="60" fillId="5" borderId="25" xfId="0" applyFont="1" applyFill="1" applyBorder="1" applyAlignment="1">
      <alignment horizontal="justify" vertical="center" wrapText="1"/>
    </xf>
    <xf numFmtId="0" fontId="60" fillId="5" borderId="25" xfId="0" applyFont="1" applyFill="1" applyBorder="1" applyAlignment="1">
      <alignment horizontal="center" vertical="center" wrapText="1"/>
    </xf>
    <xf numFmtId="0" fontId="60" fillId="5" borderId="77" xfId="0" applyFont="1" applyFill="1" applyBorder="1" applyAlignment="1">
      <alignment horizontal="center" vertical="center" wrapText="1"/>
    </xf>
    <xf numFmtId="0" fontId="0" fillId="0" borderId="17" xfId="0" applyBorder="1" applyAlignment="1">
      <alignment vertical="top"/>
    </xf>
    <xf numFmtId="0" fontId="24" fillId="0" borderId="18" xfId="0" applyFont="1" applyBorder="1" applyAlignment="1">
      <alignment horizontal="center" vertical="center"/>
    </xf>
    <xf numFmtId="0" fontId="24" fillId="9" borderId="18" xfId="0" applyFont="1" applyFill="1" applyBorder="1" applyAlignment="1">
      <alignment horizontal="left" vertical="center" wrapText="1"/>
    </xf>
    <xf numFmtId="0" fontId="23" fillId="9" borderId="27" xfId="0" applyFont="1" applyFill="1" applyBorder="1" applyAlignment="1">
      <alignment horizontal="center" vertical="center"/>
    </xf>
    <xf numFmtId="0" fontId="24" fillId="0" borderId="18" xfId="0" applyFont="1" applyBorder="1" applyAlignment="1">
      <alignment vertical="center"/>
    </xf>
    <xf numFmtId="0" fontId="23" fillId="9" borderId="1" xfId="0" applyFont="1" applyFill="1" applyBorder="1" applyAlignment="1">
      <alignment vertical="center"/>
    </xf>
    <xf numFmtId="0" fontId="23" fillId="9" borderId="27" xfId="0" applyFont="1" applyFill="1" applyBorder="1" applyAlignment="1">
      <alignment vertical="center"/>
    </xf>
    <xf numFmtId="0" fontId="13" fillId="21" borderId="18" xfId="0" applyFont="1" applyFill="1" applyBorder="1" applyAlignment="1">
      <alignment horizontal="center" vertical="center"/>
    </xf>
    <xf numFmtId="0" fontId="46" fillId="21" borderId="18" xfId="0" applyFont="1" applyFill="1" applyBorder="1" applyAlignment="1">
      <alignment horizontal="center" vertical="center"/>
    </xf>
    <xf numFmtId="9" fontId="46" fillId="21" borderId="18" xfId="0" applyNumberFormat="1" applyFont="1" applyFill="1" applyBorder="1" applyAlignment="1">
      <alignment horizontal="center" vertical="center"/>
    </xf>
    <xf numFmtId="1" fontId="7" fillId="0" borderId="18" xfId="1"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0" fontId="15" fillId="5" borderId="0" xfId="0" applyFont="1" applyFill="1" applyAlignment="1">
      <alignment horizontal="center"/>
    </xf>
    <xf numFmtId="0" fontId="15" fillId="18" borderId="0" xfId="0" applyFont="1" applyFill="1" applyAlignment="1">
      <alignment horizontal="center" vertical="center"/>
    </xf>
    <xf numFmtId="0" fontId="39" fillId="0" borderId="18" xfId="0" applyFont="1" applyBorder="1" applyAlignment="1">
      <alignment horizontal="center" vertical="center"/>
    </xf>
    <xf numFmtId="9" fontId="15" fillId="5" borderId="63" xfId="1"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5" fillId="0" borderId="63" xfId="0" applyFont="1" applyBorder="1" applyAlignment="1">
      <alignment horizontal="center" vertical="center"/>
    </xf>
    <xf numFmtId="0" fontId="15" fillId="0" borderId="65" xfId="0" applyFont="1" applyBorder="1" applyAlignment="1">
      <alignment horizontal="center" vertical="center"/>
    </xf>
    <xf numFmtId="0" fontId="7" fillId="0" borderId="63" xfId="0" applyFont="1" applyBorder="1" applyAlignment="1">
      <alignment horizontal="justify" vertical="center" wrapText="1"/>
    </xf>
    <xf numFmtId="0" fontId="7" fillId="0" borderId="63" xfId="0" applyFont="1" applyBorder="1" applyAlignment="1">
      <alignment horizontal="center" vertical="center" wrapText="1"/>
    </xf>
    <xf numFmtId="0" fontId="15" fillId="0" borderId="63" xfId="0" applyFont="1" applyBorder="1" applyAlignment="1">
      <alignment horizontal="center" vertical="center" wrapText="1"/>
    </xf>
    <xf numFmtId="0" fontId="7" fillId="0" borderId="63" xfId="0" applyFont="1" applyBorder="1" applyAlignment="1">
      <alignment horizontal="center" vertical="center" textRotation="90"/>
    </xf>
    <xf numFmtId="9" fontId="15" fillId="5" borderId="63" xfId="0" applyNumberFormat="1" applyFont="1" applyFill="1" applyBorder="1" applyAlignment="1">
      <alignment horizontal="center" vertical="center" wrapText="1"/>
    </xf>
    <xf numFmtId="0" fontId="15" fillId="0" borderId="63" xfId="0" applyFont="1" applyBorder="1" applyAlignment="1">
      <alignment horizontal="justify" vertical="center" wrapText="1"/>
    </xf>
    <xf numFmtId="0" fontId="7" fillId="5" borderId="63" xfId="0" applyFont="1" applyFill="1" applyBorder="1" applyAlignment="1">
      <alignment horizontal="justify" vertical="center" wrapText="1"/>
    </xf>
    <xf numFmtId="0" fontId="46" fillId="5" borderId="66" xfId="0" applyFont="1" applyFill="1" applyBorder="1" applyAlignment="1">
      <alignment horizontal="center" vertical="center" wrapText="1" readingOrder="1"/>
    </xf>
    <xf numFmtId="0" fontId="39" fillId="14" borderId="64" xfId="0" applyFont="1" applyFill="1" applyBorder="1" applyAlignment="1">
      <alignment horizontal="center" vertical="center" textRotation="90" wrapText="1"/>
    </xf>
    <xf numFmtId="0" fontId="46" fillId="5" borderId="63" xfId="0" applyFont="1" applyFill="1" applyBorder="1" applyAlignment="1">
      <alignment horizontal="center" vertical="center" wrapText="1" readingOrder="1"/>
    </xf>
    <xf numFmtId="0" fontId="39" fillId="14" borderId="63" xfId="0" applyFont="1" applyFill="1" applyBorder="1" applyAlignment="1">
      <alignment horizontal="center" vertical="center" textRotation="90"/>
    </xf>
    <xf numFmtId="0" fontId="39" fillId="14" borderId="65" xfId="0" applyFont="1" applyFill="1" applyBorder="1" applyAlignment="1">
      <alignment horizontal="center" vertical="center" textRotation="90"/>
    </xf>
    <xf numFmtId="0" fontId="46" fillId="6" borderId="0" xfId="0" applyFont="1" applyFill="1" applyBorder="1" applyAlignment="1">
      <alignment vertical="center" wrapText="1"/>
    </xf>
    <xf numFmtId="0" fontId="0" fillId="5" borderId="0" xfId="0" applyFill="1" applyBorder="1"/>
    <xf numFmtId="0" fontId="46" fillId="6" borderId="18" xfId="0" applyFont="1" applyFill="1" applyBorder="1" applyAlignment="1">
      <alignment vertical="center" wrapText="1"/>
    </xf>
    <xf numFmtId="0" fontId="46" fillId="0" borderId="18" xfId="0" applyFont="1" applyBorder="1" applyAlignment="1">
      <alignment vertical="center" wrapText="1"/>
    </xf>
    <xf numFmtId="0" fontId="46" fillId="5" borderId="18" xfId="0" applyFont="1" applyFill="1" applyBorder="1" applyAlignment="1">
      <alignment horizontal="justify" vertical="center" wrapText="1"/>
    </xf>
    <xf numFmtId="0" fontId="25" fillId="6" borderId="18" xfId="0" applyFont="1" applyFill="1" applyBorder="1" applyAlignment="1">
      <alignment horizontal="center" vertical="center" wrapText="1"/>
    </xf>
    <xf numFmtId="0" fontId="7" fillId="8" borderId="18" xfId="0" applyFont="1" applyFill="1" applyBorder="1" applyAlignment="1">
      <alignment horizontal="center"/>
    </xf>
    <xf numFmtId="0" fontId="46" fillId="6" borderId="18" xfId="0" applyFont="1" applyFill="1" applyBorder="1" applyAlignment="1">
      <alignment horizontal="justify" vertical="center" wrapText="1"/>
    </xf>
    <xf numFmtId="0" fontId="15" fillId="5" borderId="18" xfId="0" applyFont="1" applyFill="1" applyBorder="1" applyAlignment="1">
      <alignment horizontal="left" vertical="top" wrapText="1"/>
    </xf>
    <xf numFmtId="0" fontId="26" fillId="5" borderId="33" xfId="0" applyFont="1" applyFill="1" applyBorder="1" applyAlignment="1">
      <alignment horizontal="center" vertical="center" wrapText="1"/>
    </xf>
    <xf numFmtId="14" fontId="26" fillId="5" borderId="77" xfId="0" applyNumberFormat="1" applyFont="1" applyFill="1" applyBorder="1" applyAlignment="1">
      <alignment horizontal="center" vertical="center" wrapText="1"/>
    </xf>
    <xf numFmtId="1" fontId="15" fillId="5" borderId="18" xfId="1" applyNumberFormat="1" applyFont="1" applyFill="1" applyBorder="1" applyAlignment="1">
      <alignment horizontal="center" vertical="center"/>
    </xf>
    <xf numFmtId="9" fontId="15" fillId="5" borderId="18" xfId="1" applyFont="1" applyFill="1" applyBorder="1" applyAlignment="1">
      <alignment horizontal="justify" vertical="center" wrapText="1"/>
    </xf>
    <xf numFmtId="9" fontId="15" fillId="0" borderId="18" xfId="1" applyFont="1" applyBorder="1" applyAlignment="1">
      <alignment horizontal="center" vertical="center"/>
    </xf>
    <xf numFmtId="0" fontId="46" fillId="0" borderId="18" xfId="0" applyFont="1" applyBorder="1" applyAlignment="1">
      <alignment vertical="center"/>
    </xf>
    <xf numFmtId="0" fontId="46" fillId="0" borderId="18" xfId="0" applyFont="1" applyBorder="1" applyAlignment="1">
      <alignment horizontal="justify" vertical="center" wrapText="1"/>
    </xf>
    <xf numFmtId="165" fontId="7" fillId="5" borderId="18" xfId="1" applyNumberFormat="1" applyFont="1" applyFill="1" applyBorder="1" applyAlignment="1">
      <alignment horizontal="center" vertical="center"/>
    </xf>
    <xf numFmtId="165" fontId="7" fillId="7" borderId="18" xfId="1" applyNumberFormat="1" applyFont="1" applyFill="1" applyBorder="1" applyAlignment="1">
      <alignment horizontal="center" vertical="center"/>
    </xf>
    <xf numFmtId="165" fontId="7" fillId="5" borderId="17" xfId="1" applyNumberFormat="1" applyFont="1" applyFill="1" applyBorder="1" applyAlignment="1">
      <alignment horizontal="center" vertical="center"/>
    </xf>
    <xf numFmtId="165" fontId="7" fillId="0" borderId="18" xfId="1" applyNumberFormat="1" applyFont="1" applyFill="1" applyBorder="1" applyAlignment="1">
      <alignment horizontal="center" vertical="center"/>
    </xf>
    <xf numFmtId="165" fontId="7" fillId="5" borderId="36" xfId="1" applyNumberFormat="1" applyFont="1" applyFill="1" applyBorder="1" applyAlignment="1">
      <alignment horizontal="center" vertical="center"/>
    </xf>
    <xf numFmtId="9" fontId="7" fillId="5" borderId="40" xfId="1" applyFont="1" applyFill="1" applyBorder="1" applyAlignment="1">
      <alignment horizontal="center" vertical="center"/>
    </xf>
    <xf numFmtId="165" fontId="7" fillId="5" borderId="40" xfId="1" applyNumberFormat="1" applyFont="1" applyFill="1" applyBorder="1" applyAlignment="1">
      <alignment horizontal="center" vertical="center"/>
    </xf>
    <xf numFmtId="0" fontId="46" fillId="5" borderId="18" xfId="0" applyFont="1" applyFill="1" applyBorder="1" applyAlignment="1">
      <alignment vertical="center" wrapText="1"/>
    </xf>
    <xf numFmtId="0" fontId="17" fillId="5" borderId="18" xfId="0" applyFont="1" applyFill="1" applyBorder="1" applyAlignment="1">
      <alignment vertical="center" wrapText="1"/>
    </xf>
    <xf numFmtId="0" fontId="15" fillId="5" borderId="18" xfId="0" applyFont="1" applyFill="1" applyBorder="1" applyAlignment="1">
      <alignment vertical="center"/>
    </xf>
    <xf numFmtId="0" fontId="13" fillId="0" borderId="18" xfId="0" applyFont="1" applyBorder="1" applyAlignment="1">
      <alignment horizontal="justify" vertical="top" wrapText="1"/>
    </xf>
    <xf numFmtId="0" fontId="60" fillId="0" borderId="18" xfId="0" applyFont="1" applyBorder="1" applyAlignment="1">
      <alignment horizontal="justify" vertical="top" wrapText="1"/>
    </xf>
    <xf numFmtId="0" fontId="15" fillId="0" borderId="0" xfId="0" applyFont="1" applyFill="1"/>
    <xf numFmtId="0" fontId="39"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Fill="1" applyAlignment="1">
      <alignment horizontal="center" vertical="center" wrapText="1"/>
    </xf>
    <xf numFmtId="0" fontId="15" fillId="0" borderId="0" xfId="0" applyFont="1" applyFill="1" applyAlignment="1">
      <alignment wrapText="1"/>
    </xf>
    <xf numFmtId="0" fontId="15" fillId="18" borderId="64" xfId="0" applyFont="1" applyFill="1" applyBorder="1" applyAlignment="1">
      <alignment horizontal="center" vertical="center"/>
    </xf>
    <xf numFmtId="15" fontId="7" fillId="0" borderId="64" xfId="0" applyNumberFormat="1" applyFont="1" applyBorder="1" applyAlignment="1">
      <alignment horizontal="center" vertical="center" wrapText="1"/>
    </xf>
    <xf numFmtId="14" fontId="7" fillId="0" borderId="64" xfId="0" applyNumberFormat="1" applyFont="1" applyBorder="1" applyAlignment="1">
      <alignment horizontal="center" vertical="center" wrapText="1"/>
    </xf>
    <xf numFmtId="0" fontId="7" fillId="0" borderId="64" xfId="0" applyFont="1" applyFill="1" applyBorder="1" applyAlignment="1">
      <alignment horizontal="center" vertical="center" wrapText="1"/>
    </xf>
    <xf numFmtId="9" fontId="15" fillId="5" borderId="0" xfId="0" applyNumberFormat="1" applyFont="1" applyFill="1" applyBorder="1" applyAlignment="1">
      <alignment horizontal="center" vertical="center" wrapText="1"/>
    </xf>
    <xf numFmtId="0" fontId="15" fillId="0" borderId="64" xfId="0" applyFont="1" applyBorder="1" applyAlignment="1">
      <alignment horizontal="center" wrapText="1"/>
    </xf>
    <xf numFmtId="166" fontId="15" fillId="0" borderId="64" xfId="1" applyNumberFormat="1" applyFont="1" applyBorder="1" applyAlignment="1">
      <alignment horizontal="center" vertical="center" wrapText="1"/>
    </xf>
    <xf numFmtId="165" fontId="15" fillId="0" borderId="64" xfId="1" applyNumberFormat="1" applyFont="1" applyBorder="1" applyAlignment="1">
      <alignment horizontal="center" vertical="center" wrapText="1"/>
    </xf>
    <xf numFmtId="0" fontId="7" fillId="0" borderId="64" xfId="0" applyFont="1" applyFill="1" applyBorder="1" applyAlignment="1">
      <alignment horizontal="justify" vertical="center" wrapText="1"/>
    </xf>
    <xf numFmtId="0" fontId="60" fillId="5" borderId="18" xfId="0" applyFont="1" applyFill="1" applyBorder="1" applyAlignment="1">
      <alignment horizontal="justify" vertical="center" wrapText="1"/>
    </xf>
    <xf numFmtId="14" fontId="15" fillId="0" borderId="0" xfId="0" applyNumberFormat="1" applyFont="1"/>
    <xf numFmtId="0" fontId="60" fillId="0" borderId="18" xfId="0" applyFont="1" applyFill="1" applyBorder="1" applyAlignment="1">
      <alignment horizontal="justify" vertical="top" wrapText="1"/>
    </xf>
    <xf numFmtId="9" fontId="7" fillId="0" borderId="18" xfId="1" applyFont="1" applyFill="1" applyBorder="1" applyAlignment="1">
      <alignment horizontal="center" vertical="center"/>
    </xf>
    <xf numFmtId="41" fontId="32" fillId="0" borderId="50" xfId="4" applyFont="1" applyFill="1" applyBorder="1" applyAlignment="1">
      <alignment horizontal="center" vertical="center" wrapText="1"/>
    </xf>
    <xf numFmtId="41" fontId="32" fillId="0" borderId="51" xfId="4" applyFont="1" applyFill="1" applyBorder="1" applyAlignment="1">
      <alignment horizontal="center" vertical="center" wrapText="1"/>
    </xf>
    <xf numFmtId="41" fontId="34" fillId="0" borderId="50" xfId="4" applyFont="1" applyFill="1" applyBorder="1" applyAlignment="1">
      <alignment horizontal="center" vertical="center"/>
    </xf>
    <xf numFmtId="0" fontId="35" fillId="0" borderId="50" xfId="0" applyFont="1" applyBorder="1" applyAlignment="1" applyProtection="1">
      <alignment horizontal="left" vertical="center"/>
      <protection hidden="1"/>
    </xf>
    <xf numFmtId="0" fontId="35" fillId="0" borderId="51" xfId="0" applyFont="1" applyBorder="1" applyAlignment="1" applyProtection="1">
      <alignment horizontal="left" vertical="center"/>
      <protection hidden="1"/>
    </xf>
    <xf numFmtId="0" fontId="43" fillId="0" borderId="55" xfId="0" applyFont="1" applyBorder="1" applyAlignment="1">
      <alignment horizontal="center"/>
    </xf>
    <xf numFmtId="0" fontId="0" fillId="0" borderId="0" xfId="0" applyAlignment="1">
      <alignment horizontal="center"/>
    </xf>
    <xf numFmtId="0" fontId="0" fillId="0" borderId="57" xfId="0" applyBorder="1" applyAlignment="1">
      <alignment horizontal="center"/>
    </xf>
    <xf numFmtId="0" fontId="0" fillId="0" borderId="55" xfId="0" applyBorder="1" applyAlignment="1">
      <alignment horizontal="center"/>
    </xf>
    <xf numFmtId="0" fontId="5" fillId="11" borderId="18" xfId="0" applyFont="1" applyFill="1" applyBorder="1" applyAlignment="1">
      <alignment horizontal="center" vertical="center" wrapText="1"/>
    </xf>
    <xf numFmtId="0" fontId="39" fillId="5" borderId="18"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11" borderId="2" xfId="0" applyFont="1" applyFill="1" applyBorder="1" applyAlignment="1">
      <alignment horizontal="center" vertical="center"/>
    </xf>
    <xf numFmtId="0" fontId="15" fillId="12" borderId="18"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5" fillId="12" borderId="18" xfId="0" applyFont="1" applyFill="1" applyBorder="1" applyAlignment="1">
      <alignment horizontal="center" vertical="center"/>
    </xf>
    <xf numFmtId="0" fontId="15" fillId="12" borderId="22" xfId="0" applyFont="1" applyFill="1" applyBorder="1" applyAlignment="1">
      <alignment horizontal="center" vertical="center"/>
    </xf>
    <xf numFmtId="0" fontId="5" fillId="11" borderId="42" xfId="0" applyFont="1" applyFill="1" applyBorder="1" applyAlignment="1">
      <alignment horizontal="center" vertical="center"/>
    </xf>
    <xf numFmtId="0" fontId="5" fillId="11" borderId="43" xfId="0" applyFont="1" applyFill="1" applyBorder="1" applyAlignment="1">
      <alignment horizontal="center" vertical="center"/>
    </xf>
    <xf numFmtId="0" fontId="27" fillId="11"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15" fillId="12" borderId="34" xfId="0" applyFont="1" applyFill="1" applyBorder="1" applyAlignment="1">
      <alignment horizontal="center"/>
    </xf>
    <xf numFmtId="0" fontId="15" fillId="12" borderId="21" xfId="0" applyFont="1" applyFill="1" applyBorder="1" applyAlignment="1">
      <alignment horizontal="center"/>
    </xf>
    <xf numFmtId="0" fontId="15" fillId="12" borderId="40" xfId="0" applyFont="1" applyFill="1" applyBorder="1" applyAlignment="1">
      <alignment horizontal="center"/>
    </xf>
    <xf numFmtId="0" fontId="15" fillId="12" borderId="39" xfId="0" applyFont="1" applyFill="1" applyBorder="1" applyAlignment="1">
      <alignment horizontal="center"/>
    </xf>
    <xf numFmtId="0" fontId="14" fillId="5" borderId="11" xfId="3" applyFont="1" applyFill="1" applyBorder="1" applyAlignment="1">
      <alignment horizontal="left" vertical="center" wrapText="1"/>
    </xf>
    <xf numFmtId="0" fontId="14" fillId="5" borderId="0" xfId="3" applyFont="1" applyFill="1" applyAlignment="1">
      <alignment horizontal="left" vertical="center" wrapText="1"/>
    </xf>
    <xf numFmtId="0" fontId="13" fillId="5" borderId="0" xfId="3" applyFont="1" applyFill="1" applyAlignment="1">
      <alignment horizontal="left" wrapText="1"/>
    </xf>
    <xf numFmtId="0" fontId="12" fillId="11" borderId="26" xfId="3" applyFont="1" applyFill="1" applyBorder="1" applyAlignment="1">
      <alignment horizontal="center" vertical="center" wrapText="1"/>
    </xf>
    <xf numFmtId="0" fontId="12" fillId="11" borderId="7" xfId="3" applyFont="1" applyFill="1" applyBorder="1" applyAlignment="1">
      <alignment horizontal="center" vertical="center" wrapText="1"/>
    </xf>
    <xf numFmtId="0" fontId="15" fillId="5" borderId="31" xfId="3" applyFont="1" applyFill="1" applyBorder="1" applyAlignment="1">
      <alignment horizontal="left" vertical="center" wrapText="1"/>
    </xf>
    <xf numFmtId="0" fontId="15" fillId="5" borderId="32" xfId="3" applyFont="1" applyFill="1" applyBorder="1" applyAlignment="1">
      <alignment horizontal="left" vertical="center" wrapText="1"/>
    </xf>
    <xf numFmtId="0" fontId="15" fillId="5" borderId="17" xfId="3" applyFont="1" applyFill="1" applyBorder="1" applyAlignment="1">
      <alignment horizontal="left" vertical="center" wrapText="1"/>
    </xf>
    <xf numFmtId="0" fontId="39" fillId="5" borderId="0" xfId="3" applyFont="1" applyFill="1" applyAlignment="1">
      <alignment horizontal="right" vertical="center" wrapText="1"/>
    </xf>
    <xf numFmtId="0" fontId="39" fillId="5" borderId="37" xfId="3" applyFont="1" applyFill="1" applyBorder="1" applyAlignment="1">
      <alignment horizontal="right" vertical="center" wrapText="1"/>
    </xf>
    <xf numFmtId="164" fontId="15" fillId="5" borderId="31" xfId="3" applyNumberFormat="1" applyFont="1" applyFill="1" applyBorder="1" applyAlignment="1" applyProtection="1">
      <alignment horizontal="center" vertical="center" wrapText="1"/>
      <protection locked="0"/>
    </xf>
    <xf numFmtId="164" fontId="15" fillId="5" borderId="38" xfId="3" applyNumberFormat="1" applyFont="1" applyFill="1" applyBorder="1" applyAlignment="1" applyProtection="1">
      <alignment horizontal="center" vertical="center" wrapText="1"/>
      <protection locked="0"/>
    </xf>
    <xf numFmtId="0" fontId="8" fillId="5" borderId="18" xfId="2" applyFill="1" applyBorder="1" applyAlignment="1"/>
    <xf numFmtId="0" fontId="13" fillId="5" borderId="18" xfId="0" applyFont="1" applyFill="1" applyBorder="1"/>
    <xf numFmtId="0" fontId="12" fillId="5" borderId="0" xfId="3" applyFont="1" applyFill="1" applyAlignment="1">
      <alignment horizontal="right" vertical="center" wrapText="1"/>
    </xf>
    <xf numFmtId="0" fontId="12" fillId="5" borderId="37" xfId="3" applyFont="1" applyFill="1" applyBorder="1" applyAlignment="1">
      <alignment horizontal="right" vertical="center" wrapText="1"/>
    </xf>
    <xf numFmtId="164" fontId="40" fillId="5" borderId="31" xfId="3" applyNumberFormat="1" applyFont="1" applyFill="1" applyBorder="1" applyAlignment="1" applyProtection="1">
      <alignment horizontal="center" vertical="center" wrapText="1"/>
      <protection locked="0"/>
    </xf>
    <xf numFmtId="164" fontId="40" fillId="5" borderId="38" xfId="3" applyNumberFormat="1" applyFont="1" applyFill="1" applyBorder="1" applyAlignment="1" applyProtection="1">
      <alignment horizontal="center" vertical="center" wrapText="1"/>
      <protection locked="0"/>
    </xf>
    <xf numFmtId="0" fontId="15" fillId="3" borderId="36" xfId="0" applyFont="1" applyFill="1" applyBorder="1" applyAlignment="1">
      <alignment horizontal="center"/>
    </xf>
    <xf numFmtId="0" fontId="15" fillId="3" borderId="22" xfId="0" applyFont="1" applyFill="1" applyBorder="1" applyAlignment="1">
      <alignment horizontal="center"/>
    </xf>
    <xf numFmtId="0" fontId="15" fillId="3" borderId="36"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36"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4" fillId="3" borderId="12" xfId="3" applyFont="1" applyFill="1" applyBorder="1" applyAlignment="1">
      <alignment horizontal="center" vertical="center" wrapText="1"/>
    </xf>
    <xf numFmtId="0" fontId="14" fillId="3" borderId="36" xfId="3" applyFont="1" applyFill="1" applyBorder="1" applyAlignment="1">
      <alignment horizontal="center" vertical="center" wrapText="1"/>
    </xf>
    <xf numFmtId="0" fontId="14" fillId="3" borderId="22" xfId="3" applyFont="1" applyFill="1" applyBorder="1" applyAlignment="1">
      <alignment horizontal="center" vertical="center" wrapText="1"/>
    </xf>
    <xf numFmtId="0" fontId="14" fillId="3" borderId="40" xfId="3" applyFont="1" applyFill="1" applyBorder="1" applyAlignment="1">
      <alignment horizontal="center" vertical="center" wrapText="1"/>
    </xf>
    <xf numFmtId="0" fontId="14" fillId="3" borderId="11" xfId="3" applyFont="1" applyFill="1" applyBorder="1" applyAlignment="1">
      <alignment horizontal="center" vertical="center" wrapText="1"/>
    </xf>
    <xf numFmtId="0" fontId="14" fillId="3" borderId="0" xfId="3" applyFont="1" applyFill="1" applyAlignment="1">
      <alignment horizontal="center" vertical="center" wrapText="1"/>
    </xf>
    <xf numFmtId="0" fontId="11" fillId="11" borderId="11" xfId="3" applyFont="1" applyFill="1" applyBorder="1" applyAlignment="1">
      <alignment horizontal="center" vertical="center" wrapText="1"/>
    </xf>
    <xf numFmtId="0" fontId="11" fillId="11" borderId="0" xfId="3" applyFont="1" applyFill="1" applyAlignment="1">
      <alignment horizontal="center" vertical="center" wrapText="1"/>
    </xf>
    <xf numFmtId="0" fontId="12" fillId="5" borderId="33" xfId="3" applyFont="1" applyFill="1" applyBorder="1" applyAlignment="1">
      <alignment horizontal="center" vertical="center" wrapText="1"/>
    </xf>
    <xf numFmtId="0" fontId="12" fillId="5" borderId="56" xfId="3" applyFont="1" applyFill="1" applyBorder="1" applyAlignment="1">
      <alignment horizontal="center" vertical="center" wrapText="1"/>
    </xf>
    <xf numFmtId="0" fontId="12" fillId="5" borderId="23" xfId="3" applyFont="1" applyFill="1" applyBorder="1" applyAlignment="1">
      <alignment horizontal="center" vertical="center" wrapText="1"/>
    </xf>
    <xf numFmtId="0" fontId="15" fillId="5" borderId="0" xfId="0" applyFont="1" applyFill="1" applyAlignment="1">
      <alignment horizontal="center"/>
    </xf>
    <xf numFmtId="0" fontId="38" fillId="5" borderId="0" xfId="0" applyFont="1" applyFill="1" applyAlignment="1">
      <alignment horizontal="center" vertical="center" wrapText="1"/>
    </xf>
    <xf numFmtId="0" fontId="12" fillId="5" borderId="31" xfId="3" applyFont="1" applyFill="1" applyBorder="1" applyAlignment="1">
      <alignment horizontal="center" vertical="center" wrapText="1"/>
    </xf>
    <xf numFmtId="0" fontId="12" fillId="5" borderId="32" xfId="3" applyFont="1" applyFill="1" applyBorder="1" applyAlignment="1">
      <alignment horizontal="center" vertical="center" wrapText="1"/>
    </xf>
    <xf numFmtId="0" fontId="12" fillId="5" borderId="17" xfId="3" applyFont="1" applyFill="1" applyBorder="1" applyAlignment="1">
      <alignment horizontal="center" vertical="center" wrapText="1"/>
    </xf>
    <xf numFmtId="0" fontId="14" fillId="5" borderId="35" xfId="3" applyFont="1" applyFill="1" applyBorder="1" applyAlignment="1">
      <alignment horizontal="center" vertical="center" wrapText="1"/>
    </xf>
    <xf numFmtId="0" fontId="14" fillId="5" borderId="19" xfId="3" applyFont="1" applyFill="1" applyBorder="1" applyAlignment="1">
      <alignment horizontal="center" vertical="center" wrapText="1"/>
    </xf>
    <xf numFmtId="0" fontId="14" fillId="5" borderId="36" xfId="3" applyFont="1" applyFill="1" applyBorder="1" applyAlignment="1">
      <alignment horizontal="center" vertical="center" wrapText="1"/>
    </xf>
    <xf numFmtId="0" fontId="14" fillId="5" borderId="22" xfId="3" applyFont="1" applyFill="1" applyBorder="1" applyAlignment="1">
      <alignment horizontal="center" vertical="center" wrapText="1"/>
    </xf>
    <xf numFmtId="0" fontId="14" fillId="5" borderId="12" xfId="3"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15"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5" fillId="8" borderId="18" xfId="0" applyFont="1" applyFill="1" applyBorder="1" applyAlignment="1">
      <alignment horizontal="center" vertical="center"/>
    </xf>
    <xf numFmtId="0" fontId="15" fillId="8" borderId="18"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25" fillId="10" borderId="18" xfId="0" applyFont="1" applyFill="1" applyBorder="1" applyAlignment="1">
      <alignment horizontal="center" vertical="center"/>
    </xf>
    <xf numFmtId="0" fontId="24" fillId="4" borderId="22" xfId="0" applyFont="1" applyFill="1" applyBorder="1" applyAlignment="1">
      <alignment horizontal="center" vertical="center"/>
    </xf>
    <xf numFmtId="0" fontId="15" fillId="8" borderId="22" xfId="0" applyFont="1" applyFill="1" applyBorder="1" applyAlignment="1">
      <alignment horizontal="center" vertical="center"/>
    </xf>
    <xf numFmtId="0" fontId="15" fillId="8" borderId="12" xfId="0" applyFont="1" applyFill="1" applyBorder="1" applyAlignment="1">
      <alignment horizontal="center" vertical="center"/>
    </xf>
    <xf numFmtId="0" fontId="15" fillId="8" borderId="36" xfId="0" applyFont="1" applyFill="1" applyBorder="1" applyAlignment="1">
      <alignment horizontal="center" vertical="center"/>
    </xf>
    <xf numFmtId="0" fontId="13" fillId="0" borderId="0" xfId="0" applyFont="1" applyAlignment="1">
      <alignment horizontal="center" vertical="center"/>
    </xf>
    <xf numFmtId="16" fontId="13" fillId="0" borderId="0" xfId="0" applyNumberFormat="1" applyFont="1" applyAlignment="1">
      <alignment horizontal="center" vertical="center" wrapText="1"/>
    </xf>
    <xf numFmtId="0" fontId="25" fillId="6" borderId="18" xfId="0" applyFont="1" applyFill="1" applyBorder="1" applyAlignment="1">
      <alignment horizontal="center" vertical="center" wrapText="1"/>
    </xf>
    <xf numFmtId="0" fontId="13" fillId="8" borderId="18" xfId="0" applyFont="1" applyFill="1" applyBorder="1" applyAlignment="1">
      <alignment horizontal="center"/>
    </xf>
    <xf numFmtId="0" fontId="15" fillId="8" borderId="18" xfId="0" applyFont="1" applyFill="1" applyBorder="1" applyAlignment="1">
      <alignment horizontal="center"/>
    </xf>
    <xf numFmtId="0" fontId="58" fillId="3" borderId="3" xfId="0" applyFont="1" applyFill="1" applyBorder="1" applyAlignment="1">
      <alignment horizontal="center" vertical="center" wrapText="1"/>
    </xf>
    <xf numFmtId="0" fontId="58" fillId="3" borderId="15"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9" fillId="3" borderId="15" xfId="0" applyFont="1" applyFill="1" applyBorder="1" applyAlignment="1">
      <alignment horizontal="center" vertical="center" wrapText="1"/>
    </xf>
    <xf numFmtId="0" fontId="55" fillId="2" borderId="1" xfId="0" applyFont="1" applyFill="1" applyBorder="1" applyAlignment="1">
      <alignment horizontal="center" vertical="center"/>
    </xf>
    <xf numFmtId="0" fontId="55" fillId="2" borderId="2" xfId="0" applyFont="1" applyFill="1" applyBorder="1" applyAlignment="1">
      <alignment horizontal="center" vertical="center"/>
    </xf>
    <xf numFmtId="0" fontId="13" fillId="8" borderId="18"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2" xfId="0" applyFont="1" applyFill="1" applyBorder="1" applyAlignment="1">
      <alignment horizontal="center" vertical="center"/>
    </xf>
    <xf numFmtId="0" fontId="24" fillId="9" borderId="3"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10" fillId="8" borderId="18" xfId="0" applyFont="1" applyFill="1" applyBorder="1" applyAlignment="1">
      <alignment horizontal="center" vertical="center" wrapText="1"/>
    </xf>
    <xf numFmtId="0" fontId="7" fillId="8" borderId="18" xfId="0" applyFont="1" applyFill="1" applyBorder="1" applyAlignment="1">
      <alignment horizontal="center" vertical="center"/>
    </xf>
    <xf numFmtId="0" fontId="23" fillId="9" borderId="18" xfId="0" applyFont="1" applyFill="1" applyBorder="1" applyAlignment="1">
      <alignment horizontal="center" vertical="center"/>
    </xf>
    <xf numFmtId="0" fontId="24" fillId="0" borderId="22" xfId="0" applyFont="1" applyBorder="1" applyAlignment="1">
      <alignment horizontal="center" vertical="center"/>
    </xf>
    <xf numFmtId="0" fontId="23" fillId="0" borderId="18" xfId="0" applyFont="1" applyBorder="1" applyAlignment="1">
      <alignment horizontal="center" vertical="center"/>
    </xf>
    <xf numFmtId="0" fontId="7" fillId="8" borderId="18" xfId="0" applyFont="1" applyFill="1" applyBorder="1" applyAlignment="1">
      <alignment horizontal="center"/>
    </xf>
    <xf numFmtId="0" fontId="39" fillId="0" borderId="18" xfId="0" applyFont="1" applyBorder="1" applyAlignment="1">
      <alignment horizontal="center" vertical="center" wrapText="1"/>
    </xf>
    <xf numFmtId="0" fontId="39" fillId="0" borderId="18" xfId="0" applyFont="1" applyBorder="1" applyAlignment="1">
      <alignment horizontal="center" vertical="top" wrapText="1"/>
    </xf>
    <xf numFmtId="0" fontId="39" fillId="0" borderId="18"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5" xfId="0" applyFont="1" applyBorder="1" applyAlignment="1">
      <alignment horizontal="center" vertical="center" wrapText="1"/>
    </xf>
    <xf numFmtId="0" fontId="46" fillId="5" borderId="71" xfId="0" applyFont="1" applyFill="1" applyBorder="1" applyAlignment="1">
      <alignment horizontal="center" vertical="center" wrapText="1" readingOrder="1"/>
    </xf>
    <xf numFmtId="0" fontId="46" fillId="5" borderId="72" xfId="0" applyFont="1" applyFill="1" applyBorder="1" applyAlignment="1">
      <alignment horizontal="center" vertical="center" wrapText="1" readingOrder="1"/>
    </xf>
    <xf numFmtId="9" fontId="15" fillId="5" borderId="63" xfId="1" applyFont="1" applyFill="1" applyBorder="1" applyAlignment="1">
      <alignment horizontal="center" vertical="center" wrapText="1"/>
    </xf>
    <xf numFmtId="9" fontId="15" fillId="5" borderId="65" xfId="1" applyFont="1" applyFill="1" applyBorder="1" applyAlignment="1">
      <alignment horizontal="center" vertical="center" wrapText="1"/>
    </xf>
    <xf numFmtId="0" fontId="22" fillId="5" borderId="71" xfId="0" applyFont="1" applyFill="1" applyBorder="1" applyAlignment="1">
      <alignment horizontal="center" vertical="center" wrapText="1" readingOrder="1"/>
    </xf>
    <xf numFmtId="0" fontId="22" fillId="5" borderId="65" xfId="0" applyFont="1" applyFill="1" applyBorder="1" applyAlignment="1">
      <alignment horizontal="center" vertical="center" wrapText="1" readingOrder="1"/>
    </xf>
    <xf numFmtId="9" fontId="15" fillId="0" borderId="63" xfId="0" applyNumberFormat="1" applyFont="1" applyBorder="1" applyAlignment="1">
      <alignment horizontal="center" vertical="center" wrapText="1"/>
    </xf>
    <xf numFmtId="9" fontId="15" fillId="0" borderId="65" xfId="0" applyNumberFormat="1" applyFont="1" applyBorder="1" applyAlignment="1">
      <alignment horizontal="center" vertical="center" wrapText="1"/>
    </xf>
    <xf numFmtId="0" fontId="7" fillId="0" borderId="63" xfId="0" applyFont="1" applyBorder="1" applyAlignment="1">
      <alignment horizontal="center" vertical="center" textRotation="90"/>
    </xf>
    <xf numFmtId="0" fontId="7" fillId="0" borderId="65" xfId="0" applyFont="1" applyBorder="1" applyAlignment="1">
      <alignment horizontal="center" vertical="center" textRotation="90"/>
    </xf>
    <xf numFmtId="14" fontId="15" fillId="0" borderId="63" xfId="0" applyNumberFormat="1" applyFont="1" applyBorder="1" applyAlignment="1">
      <alignment horizontal="left" vertical="center" wrapText="1"/>
    </xf>
    <xf numFmtId="14" fontId="15" fillId="0" borderId="65" xfId="0" applyNumberFormat="1" applyFont="1" applyBorder="1" applyAlignment="1">
      <alignment horizontal="left" vertical="center" wrapText="1"/>
    </xf>
    <xf numFmtId="0" fontId="15" fillId="0" borderId="63" xfId="0" applyFont="1" applyBorder="1" applyAlignment="1">
      <alignment horizontal="center" vertical="center"/>
    </xf>
    <xf numFmtId="0" fontId="15" fillId="0" borderId="65" xfId="0" applyFont="1" applyBorder="1" applyAlignment="1">
      <alignment horizontal="center" vertical="center"/>
    </xf>
    <xf numFmtId="0" fontId="7" fillId="0" borderId="63" xfId="0" applyFont="1" applyBorder="1" applyAlignment="1">
      <alignment horizontal="justify" vertical="center" wrapText="1"/>
    </xf>
    <xf numFmtId="0" fontId="7" fillId="0" borderId="65" xfId="0" applyFont="1" applyBorder="1" applyAlignment="1">
      <alignment horizontal="justify" vertical="center" wrapText="1"/>
    </xf>
    <xf numFmtId="0" fontId="13" fillId="5" borderId="63" xfId="0" applyFont="1" applyFill="1" applyBorder="1" applyAlignment="1">
      <alignment horizontal="center" vertical="center" wrapText="1"/>
    </xf>
    <xf numFmtId="0" fontId="13" fillId="5" borderId="65" xfId="0" applyFont="1" applyFill="1" applyBorder="1" applyAlignment="1">
      <alignment horizontal="center" vertical="center" wrapText="1"/>
    </xf>
    <xf numFmtId="9" fontId="15" fillId="5" borderId="73" xfId="0" applyNumberFormat="1" applyFont="1" applyFill="1" applyBorder="1" applyAlignment="1">
      <alignment horizontal="center" vertical="center" wrapText="1"/>
    </xf>
    <xf numFmtId="9" fontId="15" fillId="5" borderId="62" xfId="0" applyNumberFormat="1" applyFont="1" applyFill="1" applyBorder="1" applyAlignment="1">
      <alignment horizontal="center" vertical="center" wrapText="1"/>
    </xf>
    <xf numFmtId="0" fontId="49" fillId="16" borderId="71" xfId="0" applyFont="1" applyFill="1" applyBorder="1" applyAlignment="1">
      <alignment horizontal="center" vertical="center" wrapText="1" readingOrder="1"/>
    </xf>
    <xf numFmtId="0" fontId="49" fillId="16" borderId="72" xfId="0" applyFont="1" applyFill="1" applyBorder="1" applyAlignment="1">
      <alignment horizontal="center" vertical="center" wrapText="1" readingOrder="1"/>
    </xf>
    <xf numFmtId="14" fontId="15" fillId="0" borderId="63" xfId="0" applyNumberFormat="1" applyFont="1" applyBorder="1" applyAlignment="1">
      <alignment horizontal="center" vertical="center" wrapText="1"/>
    </xf>
    <xf numFmtId="14" fontId="15" fillId="0" borderId="65" xfId="0" applyNumberFormat="1" applyFont="1" applyBorder="1" applyAlignment="1">
      <alignment horizontal="center" vertical="center" wrapText="1"/>
    </xf>
    <xf numFmtId="9" fontId="15" fillId="5" borderId="63" xfId="0" applyNumberFormat="1" applyFont="1" applyFill="1" applyBorder="1" applyAlignment="1">
      <alignment horizontal="center" vertical="center" wrapText="1"/>
    </xf>
    <xf numFmtId="9" fontId="15" fillId="5" borderId="65" xfId="0" applyNumberFormat="1" applyFont="1" applyFill="1" applyBorder="1" applyAlignment="1">
      <alignment horizontal="center" vertical="center" wrapText="1"/>
    </xf>
    <xf numFmtId="9" fontId="15" fillId="5" borderId="74" xfId="1" applyFont="1" applyFill="1" applyBorder="1" applyAlignment="1">
      <alignment horizontal="center" vertical="center" wrapText="1"/>
    </xf>
    <xf numFmtId="9" fontId="15" fillId="5" borderId="75" xfId="1" applyFont="1" applyFill="1" applyBorder="1" applyAlignment="1">
      <alignment horizontal="center" vertical="center" wrapText="1"/>
    </xf>
    <xf numFmtId="0" fontId="22" fillId="5" borderId="72" xfId="0" applyFont="1" applyFill="1" applyBorder="1" applyAlignment="1">
      <alignment horizontal="center" vertical="center" wrapText="1" readingOrder="1"/>
    </xf>
    <xf numFmtId="0" fontId="15" fillId="0" borderId="63" xfId="0" applyFont="1" applyBorder="1" applyAlignment="1">
      <alignment horizontal="justify" vertical="center" wrapText="1"/>
    </xf>
    <xf numFmtId="0" fontId="15" fillId="0" borderId="65" xfId="0" applyFont="1" applyBorder="1" applyAlignment="1">
      <alignment horizontal="justify" vertical="center" wrapText="1"/>
    </xf>
    <xf numFmtId="0" fontId="15" fillId="0" borderId="66" xfId="0" applyFont="1" applyBorder="1" applyAlignment="1">
      <alignment horizontal="center" vertical="center" wrapText="1"/>
    </xf>
    <xf numFmtId="0" fontId="46" fillId="5" borderId="66" xfId="0" applyFont="1" applyFill="1" applyBorder="1" applyAlignment="1">
      <alignment horizontal="center" vertical="center" wrapText="1" readingOrder="1"/>
    </xf>
    <xf numFmtId="9" fontId="15" fillId="0" borderId="66" xfId="0" applyNumberFormat="1" applyFont="1" applyBorder="1" applyAlignment="1">
      <alignment horizontal="center" vertical="center" wrapText="1"/>
    </xf>
    <xf numFmtId="0" fontId="7" fillId="0" borderId="66" xfId="0" applyFont="1" applyBorder="1" applyAlignment="1">
      <alignment horizontal="justify" vertical="center" wrapText="1"/>
    </xf>
    <xf numFmtId="0" fontId="7" fillId="5" borderId="63" xfId="0" applyFont="1" applyFill="1" applyBorder="1" applyAlignment="1">
      <alignment horizontal="justify" vertical="center" wrapText="1"/>
    </xf>
    <xf numFmtId="0" fontId="7" fillId="5" borderId="66" xfId="0" applyFont="1" applyFill="1" applyBorder="1" applyAlignment="1">
      <alignment horizontal="justify" vertical="center" wrapText="1"/>
    </xf>
    <xf numFmtId="0" fontId="39" fillId="14" borderId="64" xfId="0" applyFont="1" applyFill="1" applyBorder="1" applyAlignment="1">
      <alignment horizontal="center" vertical="center" wrapText="1"/>
    </xf>
    <xf numFmtId="0" fontId="7" fillId="5" borderId="65" xfId="0" applyFont="1" applyFill="1" applyBorder="1" applyAlignment="1">
      <alignment horizontal="justify" vertical="center" wrapText="1"/>
    </xf>
    <xf numFmtId="0" fontId="46" fillId="5" borderId="63" xfId="0" applyFont="1" applyFill="1" applyBorder="1" applyAlignment="1">
      <alignment horizontal="center" vertical="center" wrapText="1" readingOrder="1"/>
    </xf>
    <xf numFmtId="0" fontId="46" fillId="5" borderId="65" xfId="0" applyFont="1" applyFill="1" applyBorder="1" applyAlignment="1">
      <alignment horizontal="center" vertical="center" wrapText="1" readingOrder="1"/>
    </xf>
    <xf numFmtId="0" fontId="39" fillId="14" borderId="64" xfId="0" applyFont="1" applyFill="1" applyBorder="1" applyAlignment="1">
      <alignment horizontal="center" vertical="center" textRotation="90" wrapText="1"/>
    </xf>
    <xf numFmtId="0" fontId="39" fillId="14" borderId="63" xfId="0" applyFont="1" applyFill="1" applyBorder="1" applyAlignment="1">
      <alignment horizontal="center" vertical="center" textRotation="90" wrapText="1"/>
    </xf>
    <xf numFmtId="0" fontId="39" fillId="14" borderId="65" xfId="0" applyFont="1" applyFill="1" applyBorder="1" applyAlignment="1">
      <alignment horizontal="center" vertical="center" textRotation="90" wrapText="1"/>
    </xf>
    <xf numFmtId="0" fontId="39" fillId="14" borderId="58" xfId="0" applyFont="1" applyFill="1" applyBorder="1" applyAlignment="1">
      <alignment horizontal="center" vertical="center" wrapText="1"/>
    </xf>
    <xf numFmtId="0" fontId="39" fillId="14" borderId="59" xfId="0" applyFont="1" applyFill="1" applyBorder="1" applyAlignment="1">
      <alignment horizontal="center" vertical="center" wrapText="1"/>
    </xf>
    <xf numFmtId="0" fontId="39" fillId="14" borderId="60" xfId="0" applyFont="1" applyFill="1" applyBorder="1" applyAlignment="1">
      <alignment horizontal="center" vertical="center" wrapText="1"/>
    </xf>
    <xf numFmtId="0" fontId="39" fillId="14" borderId="62" xfId="0" applyFont="1" applyFill="1" applyBorder="1" applyAlignment="1">
      <alignment horizontal="center" vertical="center"/>
    </xf>
    <xf numFmtId="0" fontId="39" fillId="14" borderId="63" xfId="0" applyFont="1" applyFill="1" applyBorder="1" applyAlignment="1">
      <alignment horizontal="center" vertical="center" textRotation="90"/>
    </xf>
    <xf numFmtId="0" fontId="39" fillId="14" borderId="65" xfId="0" applyFont="1" applyFill="1" applyBorder="1" applyAlignment="1">
      <alignment horizontal="center" vertical="center" textRotation="90"/>
    </xf>
    <xf numFmtId="0" fontId="39" fillId="14" borderId="64" xfId="0" applyFont="1" applyFill="1" applyBorder="1" applyAlignment="1">
      <alignment horizontal="center" vertical="center"/>
    </xf>
    <xf numFmtId="0" fontId="39" fillId="14" borderId="65" xfId="0" applyFont="1" applyFill="1" applyBorder="1" applyAlignment="1">
      <alignment horizontal="center" vertical="center" wrapText="1"/>
    </xf>
    <xf numFmtId="0" fontId="39" fillId="14" borderId="65" xfId="0" applyFont="1" applyFill="1" applyBorder="1" applyAlignment="1">
      <alignment horizontal="center" vertical="center"/>
    </xf>
    <xf numFmtId="0" fontId="39" fillId="14" borderId="63" xfId="0" applyFont="1" applyFill="1" applyBorder="1" applyAlignment="1">
      <alignment horizontal="center" vertical="center" wrapText="1"/>
    </xf>
    <xf numFmtId="0" fontId="39" fillId="14" borderId="66" xfId="0" applyFont="1" applyFill="1" applyBorder="1" applyAlignment="1">
      <alignment horizontal="center" vertical="center" wrapText="1"/>
    </xf>
    <xf numFmtId="0" fontId="39" fillId="14" borderId="68" xfId="0" applyFont="1" applyFill="1" applyBorder="1" applyAlignment="1">
      <alignment horizontal="center" vertical="center" textRotation="90" wrapText="1"/>
    </xf>
    <xf numFmtId="0" fontId="39" fillId="14" borderId="61" xfId="0" applyFont="1" applyFill="1" applyBorder="1" applyAlignment="1">
      <alignment horizontal="center" vertical="center" textRotation="90" wrapText="1"/>
    </xf>
    <xf numFmtId="0" fontId="15" fillId="14" borderId="68" xfId="0" applyFont="1" applyFill="1" applyBorder="1" applyAlignment="1">
      <alignment horizontal="center" vertical="center" textRotation="90" wrapText="1"/>
    </xf>
    <xf numFmtId="0" fontId="15" fillId="14" borderId="61" xfId="0" applyFont="1" applyFill="1" applyBorder="1" applyAlignment="1">
      <alignment horizontal="center" vertical="center" textRotation="90" wrapText="1"/>
    </xf>
    <xf numFmtId="0" fontId="39" fillId="14" borderId="67" xfId="0" applyFont="1" applyFill="1" applyBorder="1" applyAlignment="1">
      <alignment horizontal="center" vertical="center"/>
    </xf>
    <xf numFmtId="0" fontId="39" fillId="14" borderId="61" xfId="0" applyFont="1" applyFill="1" applyBorder="1" applyAlignment="1">
      <alignment horizontal="center" vertical="center"/>
    </xf>
    <xf numFmtId="0" fontId="39" fillId="14" borderId="67" xfId="0" applyFont="1" applyFill="1" applyBorder="1" applyAlignment="1">
      <alignment horizontal="center" vertical="center" wrapText="1"/>
    </xf>
    <xf numFmtId="0" fontId="39" fillId="14" borderId="58" xfId="0" applyFont="1" applyFill="1" applyBorder="1" applyAlignment="1">
      <alignment horizontal="left" vertical="center"/>
    </xf>
    <xf numFmtId="0" fontId="39" fillId="14" borderId="59" xfId="0" applyFont="1" applyFill="1" applyBorder="1" applyAlignment="1">
      <alignment horizontal="left" vertical="center"/>
    </xf>
    <xf numFmtId="0" fontId="39" fillId="14" borderId="60" xfId="0" applyFont="1" applyFill="1" applyBorder="1" applyAlignment="1">
      <alignment horizontal="left" vertical="center"/>
    </xf>
    <xf numFmtId="0" fontId="15" fillId="5" borderId="58" xfId="0" applyFont="1" applyFill="1" applyBorder="1" applyAlignment="1">
      <alignment horizontal="left" vertical="center" wrapText="1"/>
    </xf>
    <xf numFmtId="0" fontId="15" fillId="5" borderId="59" xfId="0" applyFont="1" applyFill="1" applyBorder="1" applyAlignment="1">
      <alignment horizontal="left" vertical="center" wrapText="1"/>
    </xf>
    <xf numFmtId="0" fontId="15" fillId="5" borderId="60" xfId="0" applyFont="1" applyFill="1" applyBorder="1" applyAlignment="1">
      <alignment horizontal="left" vertical="center" wrapText="1"/>
    </xf>
    <xf numFmtId="0" fontId="39" fillId="14" borderId="58" xfId="0" applyFont="1" applyFill="1" applyBorder="1" applyAlignment="1">
      <alignment horizontal="center" vertical="center"/>
    </xf>
    <xf numFmtId="0" fontId="39" fillId="14" borderId="59" xfId="0" applyFont="1" applyFill="1" applyBorder="1" applyAlignment="1">
      <alignment horizontal="center" vertical="center"/>
    </xf>
    <xf numFmtId="0" fontId="39" fillId="14" borderId="75" xfId="0" applyFont="1" applyFill="1" applyBorder="1" applyAlignment="1">
      <alignment horizontal="center" vertical="center"/>
    </xf>
    <xf numFmtId="0" fontId="15" fillId="18" borderId="63" xfId="0" applyFont="1" applyFill="1" applyBorder="1" applyAlignment="1">
      <alignment horizontal="center" vertical="center" wrapText="1"/>
    </xf>
    <xf numFmtId="0" fontId="15" fillId="18" borderId="66" xfId="0" applyFont="1" applyFill="1" applyBorder="1" applyAlignment="1">
      <alignment horizontal="center" vertical="center" wrapText="1"/>
    </xf>
    <xf numFmtId="0" fontId="50" fillId="5" borderId="71" xfId="0" applyFont="1" applyFill="1" applyBorder="1" applyAlignment="1">
      <alignment horizontal="center" vertical="center" wrapText="1" readingOrder="1"/>
    </xf>
    <xf numFmtId="0" fontId="50" fillId="5" borderId="66" xfId="0" applyFont="1" applyFill="1" applyBorder="1" applyAlignment="1">
      <alignment horizontal="center" vertical="center" wrapText="1" readingOrder="1"/>
    </xf>
    <xf numFmtId="0" fontId="50" fillId="5" borderId="72" xfId="0" applyFont="1" applyFill="1" applyBorder="1" applyAlignment="1">
      <alignment horizontal="center" vertical="center" wrapText="1" readingOrder="1"/>
    </xf>
    <xf numFmtId="0" fontId="15" fillId="5" borderId="63"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65" xfId="0" applyFont="1" applyFill="1" applyBorder="1" applyAlignment="1">
      <alignment horizontal="center" vertical="center" wrapText="1"/>
    </xf>
    <xf numFmtId="0" fontId="15" fillId="0" borderId="66" xfId="0" applyFont="1" applyBorder="1" applyAlignment="1">
      <alignment horizontal="center" vertical="center"/>
    </xf>
    <xf numFmtId="0" fontId="7" fillId="0" borderId="66" xfId="0" applyFont="1" applyBorder="1" applyAlignment="1">
      <alignment horizontal="center" vertical="center" wrapText="1"/>
    </xf>
    <xf numFmtId="9" fontId="15" fillId="5" borderId="66" xfId="1" applyFont="1" applyFill="1" applyBorder="1" applyAlignment="1">
      <alignment horizontal="center" vertical="center" wrapText="1"/>
    </xf>
    <xf numFmtId="0" fontId="50" fillId="23" borderId="71" xfId="0" applyFont="1" applyFill="1" applyBorder="1" applyAlignment="1">
      <alignment horizontal="center" vertical="center" wrapText="1" readingOrder="1"/>
    </xf>
    <xf numFmtId="0" fontId="50" fillId="23" borderId="66" xfId="0" applyFont="1" applyFill="1" applyBorder="1" applyAlignment="1">
      <alignment horizontal="center" vertical="center" wrapText="1" readingOrder="1"/>
    </xf>
    <xf numFmtId="0" fontId="50" fillId="18" borderId="71" xfId="0" applyFont="1" applyFill="1" applyBorder="1" applyAlignment="1">
      <alignment horizontal="center" vertical="center" wrapText="1" readingOrder="1"/>
    </xf>
    <xf numFmtId="0" fontId="50" fillId="18" borderId="66" xfId="0" applyFont="1" applyFill="1" applyBorder="1" applyAlignment="1">
      <alignment horizontal="center" vertical="center" wrapText="1" readingOrder="1"/>
    </xf>
    <xf numFmtId="0" fontId="50" fillId="18" borderId="72" xfId="0" applyFont="1" applyFill="1" applyBorder="1" applyAlignment="1">
      <alignment horizontal="center" vertical="center" wrapText="1" readingOrder="1"/>
    </xf>
    <xf numFmtId="0" fontId="15" fillId="18" borderId="65" xfId="0" applyFont="1" applyFill="1" applyBorder="1" applyAlignment="1">
      <alignment horizontal="center" vertical="center" wrapText="1"/>
    </xf>
    <xf numFmtId="0" fontId="50" fillId="5" borderId="63" xfId="0" applyFont="1" applyFill="1" applyBorder="1" applyAlignment="1">
      <alignment horizontal="center" vertical="center" wrapText="1" readingOrder="1"/>
    </xf>
    <xf numFmtId="0" fontId="15" fillId="22" borderId="63" xfId="0" applyFont="1" applyFill="1" applyBorder="1" applyAlignment="1">
      <alignment horizontal="center" vertical="center" wrapText="1"/>
    </xf>
    <xf numFmtId="0" fontId="15" fillId="22" borderId="66" xfId="0" applyFont="1" applyFill="1" applyBorder="1" applyAlignment="1">
      <alignment horizontal="center" vertical="center" wrapText="1"/>
    </xf>
    <xf numFmtId="0" fontId="15" fillId="22" borderId="65" xfId="0" applyFont="1" applyFill="1" applyBorder="1" applyAlignment="1">
      <alignment horizontal="center" vertical="center" wrapText="1"/>
    </xf>
    <xf numFmtId="0" fontId="50" fillId="5" borderId="68" xfId="0" applyFont="1" applyFill="1" applyBorder="1" applyAlignment="1">
      <alignment horizontal="center" vertical="center" wrapText="1" readingOrder="1"/>
    </xf>
    <xf numFmtId="0" fontId="50" fillId="5" borderId="67" xfId="0" applyFont="1" applyFill="1" applyBorder="1" applyAlignment="1">
      <alignment horizontal="center" vertical="center" wrapText="1" readingOrder="1"/>
    </xf>
    <xf numFmtId="0" fontId="50" fillId="5" borderId="78" xfId="0" applyFont="1" applyFill="1" applyBorder="1" applyAlignment="1">
      <alignment horizontal="center" vertical="center" wrapText="1" readingOrder="1"/>
    </xf>
    <xf numFmtId="0" fontId="37" fillId="0" borderId="63" xfId="0" applyFont="1" applyBorder="1" applyAlignment="1">
      <alignment horizontal="center" vertical="center" wrapText="1"/>
    </xf>
    <xf numFmtId="0" fontId="37" fillId="0" borderId="66" xfId="0" applyFont="1" applyBorder="1" applyAlignment="1">
      <alignment horizontal="center" vertical="center" wrapText="1"/>
    </xf>
    <xf numFmtId="0" fontId="37" fillId="0" borderId="65" xfId="0" applyFont="1" applyBorder="1" applyAlignment="1">
      <alignment horizontal="center" vertical="center" wrapText="1"/>
    </xf>
    <xf numFmtId="0" fontId="50" fillId="16" borderId="63" xfId="0" applyFont="1" applyFill="1" applyBorder="1" applyAlignment="1">
      <alignment horizontal="center" vertical="center" wrapText="1" readingOrder="1"/>
    </xf>
    <xf numFmtId="0" fontId="50" fillId="16" borderId="66" xfId="0" applyFont="1" applyFill="1" applyBorder="1" applyAlignment="1">
      <alignment horizontal="center" vertical="center" wrapText="1" readingOrder="1"/>
    </xf>
    <xf numFmtId="0" fontId="50" fillId="16" borderId="72" xfId="0" applyFont="1" applyFill="1" applyBorder="1" applyAlignment="1">
      <alignment horizontal="center" vertical="center" wrapText="1" readingOrder="1"/>
    </xf>
    <xf numFmtId="0" fontId="39" fillId="14" borderId="74" xfId="0" applyFont="1" applyFill="1" applyBorder="1" applyAlignment="1">
      <alignment horizontal="center" vertical="center" textRotation="90" wrapText="1"/>
    </xf>
    <xf numFmtId="0" fontId="39" fillId="14" borderId="75" xfId="0" applyFont="1" applyFill="1" applyBorder="1" applyAlignment="1">
      <alignment horizontal="center" vertical="center" textRotation="90" wrapText="1"/>
    </xf>
    <xf numFmtId="0" fontId="50" fillId="5" borderId="74" xfId="0" applyFont="1" applyFill="1" applyBorder="1" applyAlignment="1">
      <alignment horizontal="center" vertical="center" wrapText="1" readingOrder="1"/>
    </xf>
    <xf numFmtId="0" fontId="50" fillId="5" borderId="76" xfId="0" applyFont="1" applyFill="1" applyBorder="1" applyAlignment="1">
      <alignment horizontal="center" vertical="center" wrapText="1" readingOrder="1"/>
    </xf>
    <xf numFmtId="0" fontId="50" fillId="5" borderId="79" xfId="0" applyFont="1" applyFill="1" applyBorder="1" applyAlignment="1">
      <alignment horizontal="center" vertical="center" wrapText="1" readingOrder="1"/>
    </xf>
  </cellXfs>
  <cellStyles count="6">
    <cellStyle name="Hipervínculo" xfId="2" builtinId="8"/>
    <cellStyle name="Millares [0]" xfId="4" builtinId="6"/>
    <cellStyle name="Millares [0] 2" xfId="5" xr:uid="{00000000-0005-0000-0000-000002000000}"/>
    <cellStyle name="Normal" xfId="0" builtinId="0"/>
    <cellStyle name="Normal 3" xfId="3" xr:uid="{00000000-0005-0000-0000-000004000000}"/>
    <cellStyle name="Porcentaje" xfId="1" builtinId="5"/>
  </cellStyles>
  <dxfs count="1235">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2 Racionalizac'!A1"/><Relationship Id="rId7" Type="http://schemas.openxmlformats.org/officeDocument/2006/relationships/hyperlink" Target="#'MAPA RIESGOS UAEOS'!A1"/><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image" Target="../media/image4.png"/><Relationship Id="rId5" Type="http://schemas.openxmlformats.org/officeDocument/2006/relationships/hyperlink" Target="#'Componente 4  Atenci&#243;n al Ciuda'!A1"/><Relationship Id="rId10" Type="http://schemas.openxmlformats.org/officeDocument/2006/relationships/hyperlink" Target="#'Integridad- Gesti&#243;n de Conflict'!A1"/><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3.pn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7"/>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1"/>
        <a:stretch>
          <a:fillRect/>
        </a:stretch>
      </xdr:blipFill>
      <xdr:spPr>
        <a:xfrm>
          <a:off x="0" y="2166938"/>
          <a:ext cx="7513579" cy="6167436"/>
        </a:xfrm>
        <a:prstGeom prst="rect">
          <a:avLst/>
        </a:prstGeom>
      </xdr:spPr>
    </xdr:pic>
    <xdr:clientData/>
  </xdr:twoCellAnchor>
  <xdr:twoCellAnchor editAs="oneCell">
    <xdr:from>
      <xdr:col>0</xdr:col>
      <xdr:colOff>190499</xdr:colOff>
      <xdr:row>0</xdr:row>
      <xdr:rowOff>142875</xdr:rowOff>
    </xdr:from>
    <xdr:to>
      <xdr:col>4</xdr:col>
      <xdr:colOff>710346</xdr:colOff>
      <xdr:row>2</xdr:row>
      <xdr:rowOff>154782</xdr:rowOff>
    </xdr:to>
    <xdr:pic>
      <xdr:nvPicPr>
        <xdr:cNvPr id="16" name="Imagen 15">
          <a:extLst>
            <a:ext uri="{FF2B5EF4-FFF2-40B4-BE49-F238E27FC236}">
              <a16:creationId xmlns:a16="http://schemas.microsoft.com/office/drawing/2014/main" id="{EF24F0A7-B3EE-4CA5-B81E-531202DBFC0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499" y="142875"/>
          <a:ext cx="3567847" cy="60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84756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0</xdr:col>
      <xdr:colOff>1</xdr:colOff>
      <xdr:row>0</xdr:row>
      <xdr:rowOff>57150</xdr:rowOff>
    </xdr:from>
    <xdr:to>
      <xdr:col>2</xdr:col>
      <xdr:colOff>992162</xdr:colOff>
      <xdr:row>2</xdr:row>
      <xdr:rowOff>161925</xdr:rowOff>
    </xdr:to>
    <xdr:pic>
      <xdr:nvPicPr>
        <xdr:cNvPr id="6" name="Imagen 5">
          <a:extLst>
            <a:ext uri="{FF2B5EF4-FFF2-40B4-BE49-F238E27FC236}">
              <a16:creationId xmlns:a16="http://schemas.microsoft.com/office/drawing/2014/main" id="{10C5EB49-574C-41CE-95EB-76A3668850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7150"/>
          <a:ext cx="3078136" cy="52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44824</xdr:colOff>
      <xdr:row>2</xdr:row>
      <xdr:rowOff>0</xdr:rowOff>
    </xdr:from>
    <xdr:to>
      <xdr:col>3</xdr:col>
      <xdr:colOff>26789</xdr:colOff>
      <xdr:row>2</xdr:row>
      <xdr:rowOff>607220</xdr:rowOff>
    </xdr:to>
    <xdr:pic>
      <xdr:nvPicPr>
        <xdr:cNvPr id="6" name="Imagen 5">
          <a:extLst>
            <a:ext uri="{FF2B5EF4-FFF2-40B4-BE49-F238E27FC236}">
              <a16:creationId xmlns:a16="http://schemas.microsoft.com/office/drawing/2014/main" id="{66DBCF72-F24B-490D-A711-AA9FDB80D1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24" y="313765"/>
          <a:ext cx="3567847" cy="60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57151</xdr:colOff>
      <xdr:row>0</xdr:row>
      <xdr:rowOff>0</xdr:rowOff>
    </xdr:from>
    <xdr:to>
      <xdr:col>2</xdr:col>
      <xdr:colOff>400051</xdr:colOff>
      <xdr:row>2</xdr:row>
      <xdr:rowOff>99646</xdr:rowOff>
    </xdr:to>
    <xdr:pic>
      <xdr:nvPicPr>
        <xdr:cNvPr id="5" name="Imagen 4">
          <a:extLst>
            <a:ext uri="{FF2B5EF4-FFF2-40B4-BE49-F238E27FC236}">
              <a16:creationId xmlns:a16="http://schemas.microsoft.com/office/drawing/2014/main" id="{FAC17720-80FE-4901-9A2E-1BBF72867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0"/>
          <a:ext cx="3048000" cy="518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59532</xdr:rowOff>
    </xdr:from>
    <xdr:to>
      <xdr:col>2</xdr:col>
      <xdr:colOff>1246128</xdr:colOff>
      <xdr:row>3</xdr:row>
      <xdr:rowOff>130971</xdr:rowOff>
    </xdr:to>
    <xdr:pic>
      <xdr:nvPicPr>
        <xdr:cNvPr id="10" name="Imagen 9">
          <a:extLst>
            <a:ext uri="{FF2B5EF4-FFF2-40B4-BE49-F238E27FC236}">
              <a16:creationId xmlns:a16="http://schemas.microsoft.com/office/drawing/2014/main" id="{BEF5CDD5-A21A-4FAD-8B99-DACEB899A3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9532"/>
          <a:ext cx="3567847" cy="607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63500</xdr:rowOff>
    </xdr:from>
    <xdr:to>
      <xdr:col>2</xdr:col>
      <xdr:colOff>773847</xdr:colOff>
      <xdr:row>3</xdr:row>
      <xdr:rowOff>51595</xdr:rowOff>
    </xdr:to>
    <xdr:pic>
      <xdr:nvPicPr>
        <xdr:cNvPr id="8" name="Imagen 7">
          <a:extLst>
            <a:ext uri="{FF2B5EF4-FFF2-40B4-BE49-F238E27FC236}">
              <a16:creationId xmlns:a16="http://schemas.microsoft.com/office/drawing/2014/main" id="{4F1AA82B-D4FE-4AFF-9173-06F8DBF805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3500"/>
          <a:ext cx="3567847" cy="607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83344</xdr:colOff>
      <xdr:row>0</xdr:row>
      <xdr:rowOff>0</xdr:rowOff>
    </xdr:from>
    <xdr:to>
      <xdr:col>12</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404813</xdr:colOff>
      <xdr:row>0</xdr:row>
      <xdr:rowOff>190501</xdr:rowOff>
    </xdr:from>
    <xdr:to>
      <xdr:col>13</xdr:col>
      <xdr:colOff>154931</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editAs="oneCell">
    <xdr:from>
      <xdr:col>0</xdr:col>
      <xdr:colOff>0</xdr:colOff>
      <xdr:row>0</xdr:row>
      <xdr:rowOff>142875</xdr:rowOff>
    </xdr:from>
    <xdr:to>
      <xdr:col>2</xdr:col>
      <xdr:colOff>1103253</xdr:colOff>
      <xdr:row>0</xdr:row>
      <xdr:rowOff>750095</xdr:rowOff>
    </xdr:to>
    <xdr:pic>
      <xdr:nvPicPr>
        <xdr:cNvPr id="6" name="Imagen 5">
          <a:extLst>
            <a:ext uri="{FF2B5EF4-FFF2-40B4-BE49-F238E27FC236}">
              <a16:creationId xmlns:a16="http://schemas.microsoft.com/office/drawing/2014/main" id="{73D6D496-C7A6-4B65-AB88-DF8D20B82B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2875"/>
          <a:ext cx="3567847" cy="6072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0</xdr:row>
      <xdr:rowOff>116417</xdr:rowOff>
    </xdr:from>
    <xdr:to>
      <xdr:col>4</xdr:col>
      <xdr:colOff>1418166</xdr:colOff>
      <xdr:row>1</xdr:row>
      <xdr:rowOff>390128</xdr:rowOff>
    </xdr:to>
    <xdr:pic>
      <xdr:nvPicPr>
        <xdr:cNvPr id="2" name="Imagen 1">
          <a:extLst>
            <a:ext uri="{FF2B5EF4-FFF2-40B4-BE49-F238E27FC236}">
              <a16:creationId xmlns:a16="http://schemas.microsoft.com/office/drawing/2014/main" id="{9DF1C61C-67FD-4D2F-9770-1A8F8C5402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16417"/>
          <a:ext cx="5075766" cy="864261"/>
        </a:xfrm>
        <a:prstGeom prst="rect">
          <a:avLst/>
        </a:prstGeom>
      </xdr:spPr>
    </xdr:pic>
    <xdr:clientData/>
  </xdr:twoCellAnchor>
  <xdr:twoCellAnchor editAs="oneCell">
    <xdr:from>
      <xdr:col>9</xdr:col>
      <xdr:colOff>301564</xdr:colOff>
      <xdr:row>0</xdr:row>
      <xdr:rowOff>181197</xdr:rowOff>
    </xdr:from>
    <xdr:to>
      <xdr:col>10</xdr:col>
      <xdr:colOff>293776</xdr:colOff>
      <xdr:row>1</xdr:row>
      <xdr:rowOff>57831</xdr:rowOff>
    </xdr:to>
    <xdr:pic>
      <xdr:nvPicPr>
        <xdr:cNvPr id="3" name="Imagen 2">
          <a:extLst>
            <a:ext uri="{FF2B5EF4-FFF2-40B4-BE49-F238E27FC236}">
              <a16:creationId xmlns:a16="http://schemas.microsoft.com/office/drawing/2014/main" id="{699E541D-1CBD-4AA2-89F7-ABC61359FC05}"/>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546481" y="181197"/>
          <a:ext cx="404962" cy="469301"/>
        </a:xfrm>
        <a:prstGeom prst="rect">
          <a:avLst/>
        </a:prstGeom>
      </xdr:spPr>
    </xdr:pic>
    <xdr:clientData/>
  </xdr:twoCellAnchor>
  <xdr:twoCellAnchor>
    <xdr:from>
      <xdr:col>7</xdr:col>
      <xdr:colOff>423335</xdr:colOff>
      <xdr:row>0</xdr:row>
      <xdr:rowOff>65315</xdr:rowOff>
    </xdr:from>
    <xdr:to>
      <xdr:col>9</xdr:col>
      <xdr:colOff>148167</xdr:colOff>
      <xdr:row>1</xdr:row>
      <xdr:rowOff>137583</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7CC97476-3B39-4814-93F2-ADF0AB122351}"/>
            </a:ext>
          </a:extLst>
        </xdr:cNvPr>
        <xdr:cNvSpPr/>
      </xdr:nvSpPr>
      <xdr:spPr>
        <a:xfrm>
          <a:off x="10720918" y="65315"/>
          <a:ext cx="1672166" cy="66493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1\MAPAS%20DE%20RIESGOS%20DE%20PROCESO%202021\MAPAS%20DE%20RIESGOS%20GUIA%202021\MAPA_RIESGOS_G_CONOCIMIENTO_CIUDADANO_UAE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2\MAPA%20RIESGOS%20SEGURIDAD%20DE%20LA%20INFORMACION%202022\Mapa%20riesgos%20seguridad%20digital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risol.viveros\Downloads\MAPA_RIESGOS_UAEOS_2022_V3%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CONOCIMIENTO_CIUDADANO_UAE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G_OCI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AEOS\TRABAJO%20EN%20CASA\MAPAS%20DE%20RIESGOS\RIESGOS%202021\MAPAS%20DE%20RIESGOS%20DE%20PROCESO%202021\MAPAS%20DE%20RIESGOS%20GUIA%202021\MAPA_RIESGOS_PROGRAMAS%20Y%20PROYECTOS_UAEO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ValoraciónControles"/>
      <sheetName val="Calculos Controles Documenta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Hoja3"/>
      <sheetName val="RESUMEN"/>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uaeos.gov.co/sites/default/files/archivos/MAPA_RIESGOS_UAEOS_2022_V3_0.xlsx" TargetMode="External"/><Relationship Id="rId1" Type="http://schemas.openxmlformats.org/officeDocument/2006/relationships/hyperlink" Target="https://www.uaeos.gov.co/sites/default/files/archivos/MAPA_RIESGOS_UAEOS_2022_V3_0.xls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nidia.patino@uaeo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uaeos.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80" zoomScaleNormal="80" zoomScaleSheetLayoutView="80" zoomScalePageLayoutView="70" workbookViewId="0">
      <selection activeCell="V27" sqref="V27"/>
    </sheetView>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92"/>
      <c r="B1" s="93"/>
      <c r="C1" s="93"/>
      <c r="D1" s="93"/>
      <c r="E1" s="93"/>
      <c r="F1" s="93"/>
      <c r="G1" s="93"/>
      <c r="H1" s="94"/>
      <c r="I1" s="95"/>
      <c r="J1" s="95"/>
      <c r="K1" s="95"/>
      <c r="L1" s="95"/>
      <c r="M1" s="95"/>
      <c r="N1" s="95"/>
      <c r="O1" s="95"/>
      <c r="P1" s="96"/>
    </row>
    <row r="2" spans="1:16" ht="30.75" customHeight="1" x14ac:dyDescent="0.25">
      <c r="A2" s="97"/>
      <c r="B2" s="98"/>
      <c r="C2" s="98"/>
      <c r="D2" s="98"/>
      <c r="E2" s="98"/>
      <c r="F2" s="98"/>
      <c r="G2" s="98"/>
      <c r="H2" s="99"/>
      <c r="I2" s="100"/>
      <c r="J2" s="100"/>
      <c r="K2" s="100"/>
      <c r="L2" s="100"/>
      <c r="M2" s="100"/>
      <c r="N2" s="100"/>
      <c r="O2" s="100"/>
      <c r="P2" s="101"/>
    </row>
    <row r="3" spans="1:16" ht="30.75" customHeight="1" x14ac:dyDescent="0.25">
      <c r="A3" s="97"/>
      <c r="B3" s="98"/>
      <c r="C3" s="98"/>
      <c r="D3" s="98"/>
      <c r="E3" s="98"/>
      <c r="F3" s="98"/>
      <c r="G3" s="98"/>
      <c r="H3" s="99"/>
      <c r="I3" s="100"/>
      <c r="J3" s="100"/>
      <c r="K3" s="100"/>
      <c r="L3" s="100"/>
      <c r="M3" s="100"/>
      <c r="N3" s="100"/>
      <c r="O3" s="100"/>
      <c r="P3" s="101"/>
    </row>
    <row r="4" spans="1:16" ht="72.75" customHeight="1" x14ac:dyDescent="0.25">
      <c r="A4" s="97"/>
      <c r="B4" s="98"/>
      <c r="C4" s="98"/>
      <c r="D4" s="98"/>
      <c r="E4" s="98"/>
      <c r="F4" s="98"/>
      <c r="G4" s="98"/>
      <c r="H4" s="98"/>
      <c r="I4" s="450" t="s">
        <v>0</v>
      </c>
      <c r="J4" s="450"/>
      <c r="K4" s="450"/>
      <c r="L4" s="450"/>
      <c r="M4" s="450"/>
      <c r="N4" s="450"/>
      <c r="O4" s="450"/>
      <c r="P4" s="451"/>
    </row>
    <row r="5" spans="1:16" x14ac:dyDescent="0.25">
      <c r="A5" s="97"/>
      <c r="B5" s="98"/>
      <c r="C5" s="98"/>
      <c r="D5" s="98"/>
      <c r="E5" s="98"/>
      <c r="F5" s="98"/>
      <c r="G5" s="98"/>
      <c r="H5" s="99"/>
      <c r="I5" s="100"/>
      <c r="J5" s="100"/>
      <c r="K5" s="100"/>
      <c r="L5" s="100"/>
      <c r="M5" s="100"/>
      <c r="N5" s="100"/>
      <c r="O5" s="100"/>
      <c r="P5" s="101"/>
    </row>
    <row r="6" spans="1:16" ht="21" x14ac:dyDescent="0.25">
      <c r="A6" s="97"/>
      <c r="B6" s="98"/>
      <c r="C6" s="455"/>
      <c r="D6" s="456"/>
      <c r="E6" s="456"/>
      <c r="F6" s="456"/>
      <c r="G6" s="456"/>
      <c r="H6" s="457"/>
      <c r="I6" s="100"/>
      <c r="J6" s="98"/>
      <c r="K6" s="100"/>
      <c r="L6" s="100"/>
      <c r="M6" s="100"/>
      <c r="N6" s="100"/>
      <c r="O6" s="102"/>
      <c r="P6" s="101"/>
    </row>
    <row r="7" spans="1:16" x14ac:dyDescent="0.25">
      <c r="A7" s="97"/>
      <c r="B7" s="98"/>
      <c r="C7" s="458"/>
      <c r="D7" s="456"/>
      <c r="E7" s="456"/>
      <c r="F7" s="456"/>
      <c r="G7" s="456"/>
      <c r="H7" s="457"/>
      <c r="I7" s="100"/>
      <c r="J7" s="103"/>
      <c r="K7" s="104"/>
      <c r="L7" s="104"/>
      <c r="M7" s="104"/>
      <c r="N7" s="104"/>
      <c r="O7" s="104"/>
      <c r="P7" s="105"/>
    </row>
    <row r="8" spans="1:16" ht="23.25" x14ac:dyDescent="0.25">
      <c r="A8" s="97"/>
      <c r="B8" s="98"/>
      <c r="C8" s="458"/>
      <c r="D8" s="456"/>
      <c r="E8" s="456"/>
      <c r="F8" s="456"/>
      <c r="G8" s="456"/>
      <c r="H8" s="457"/>
      <c r="I8" s="100"/>
      <c r="J8" s="452" t="s">
        <v>1</v>
      </c>
      <c r="K8" s="452"/>
      <c r="L8" s="452"/>
      <c r="M8" s="104"/>
      <c r="N8" s="104"/>
      <c r="O8" s="104"/>
      <c r="P8" s="105"/>
    </row>
    <row r="9" spans="1:16" ht="24" customHeight="1" x14ac:dyDescent="0.25">
      <c r="A9" s="97"/>
      <c r="B9" s="98"/>
      <c r="C9" s="458"/>
      <c r="D9" s="456"/>
      <c r="E9" s="456"/>
      <c r="F9" s="456"/>
      <c r="G9" s="456"/>
      <c r="H9" s="457"/>
      <c r="I9" s="100"/>
      <c r="J9" s="104"/>
      <c r="K9" s="104"/>
      <c r="L9" s="98"/>
      <c r="M9" s="104"/>
      <c r="N9" s="104"/>
      <c r="O9" s="98"/>
      <c r="P9" s="105"/>
    </row>
    <row r="10" spans="1:16" x14ac:dyDescent="0.25">
      <c r="A10" s="97"/>
      <c r="B10" s="98"/>
      <c r="C10" s="458"/>
      <c r="D10" s="456"/>
      <c r="E10" s="456"/>
      <c r="F10" s="456"/>
      <c r="G10" s="456"/>
      <c r="H10" s="457"/>
      <c r="I10" s="100"/>
      <c r="J10" s="104"/>
      <c r="K10" s="104"/>
      <c r="L10" s="104"/>
      <c r="M10" s="104"/>
      <c r="N10" s="104"/>
      <c r="O10" s="104"/>
      <c r="P10" s="105"/>
    </row>
    <row r="11" spans="1:16" x14ac:dyDescent="0.25">
      <c r="A11" s="97"/>
      <c r="B11" s="98"/>
      <c r="C11" s="458"/>
      <c r="D11" s="456"/>
      <c r="E11" s="456"/>
      <c r="F11" s="456"/>
      <c r="G11" s="456"/>
      <c r="H11" s="457"/>
      <c r="I11" s="100"/>
      <c r="J11" s="104"/>
      <c r="K11" s="104"/>
      <c r="L11" s="104"/>
      <c r="M11" s="104"/>
      <c r="N11" s="104"/>
      <c r="O11" s="104"/>
      <c r="P11" s="105"/>
    </row>
    <row r="12" spans="1:16" x14ac:dyDescent="0.25">
      <c r="A12" s="97"/>
      <c r="B12" s="98"/>
      <c r="C12" s="458"/>
      <c r="D12" s="456"/>
      <c r="E12" s="456"/>
      <c r="F12" s="456"/>
      <c r="G12" s="456"/>
      <c r="H12" s="457"/>
      <c r="I12" s="100"/>
      <c r="J12" s="104"/>
      <c r="K12" s="104"/>
      <c r="L12" s="104"/>
      <c r="M12" s="104"/>
      <c r="N12" s="104"/>
      <c r="O12" s="104"/>
      <c r="P12" s="105"/>
    </row>
    <row r="13" spans="1:16" x14ac:dyDescent="0.25">
      <c r="A13" s="97"/>
      <c r="B13" s="98"/>
      <c r="C13" s="458"/>
      <c r="D13" s="456"/>
      <c r="E13" s="456"/>
      <c r="F13" s="456"/>
      <c r="G13" s="456"/>
      <c r="H13" s="457"/>
      <c r="I13" s="100"/>
      <c r="J13" s="104"/>
      <c r="K13" s="104"/>
      <c r="L13" s="104"/>
      <c r="M13" s="104"/>
      <c r="N13" s="104"/>
      <c r="O13" s="104"/>
      <c r="P13" s="105"/>
    </row>
    <row r="14" spans="1:16" x14ac:dyDescent="0.25">
      <c r="A14" s="97"/>
      <c r="B14" s="98"/>
      <c r="C14" s="458"/>
      <c r="D14" s="456"/>
      <c r="E14" s="456"/>
      <c r="F14" s="456"/>
      <c r="G14" s="456"/>
      <c r="H14" s="457"/>
      <c r="I14" s="100"/>
      <c r="J14" s="98"/>
      <c r="K14" s="98"/>
      <c r="L14" s="98"/>
      <c r="M14" s="98"/>
      <c r="N14" s="104"/>
      <c r="O14" s="104"/>
      <c r="P14" s="105"/>
    </row>
    <row r="15" spans="1:16" x14ac:dyDescent="0.25">
      <c r="A15" s="97"/>
      <c r="B15" s="98"/>
      <c r="C15" s="458"/>
      <c r="D15" s="456"/>
      <c r="E15" s="456"/>
      <c r="F15" s="456"/>
      <c r="G15" s="456"/>
      <c r="H15" s="457"/>
      <c r="I15" s="100"/>
      <c r="J15" s="98"/>
      <c r="K15" s="98"/>
      <c r="L15" s="98"/>
      <c r="M15" s="98"/>
      <c r="N15" s="104"/>
      <c r="O15" s="104"/>
      <c r="P15" s="105"/>
    </row>
    <row r="16" spans="1:16" x14ac:dyDescent="0.25">
      <c r="A16" s="97"/>
      <c r="B16" s="98"/>
      <c r="C16" s="458"/>
      <c r="D16" s="456"/>
      <c r="E16" s="456"/>
      <c r="F16" s="456"/>
      <c r="G16" s="456"/>
      <c r="H16" s="457"/>
      <c r="I16" s="100"/>
      <c r="J16" s="106"/>
      <c r="K16" s="98"/>
      <c r="L16" s="98"/>
      <c r="M16" s="98"/>
      <c r="N16" s="104"/>
      <c r="O16" s="104"/>
      <c r="P16" s="105"/>
    </row>
    <row r="17" spans="1:20" x14ac:dyDescent="0.25">
      <c r="A17" s="97"/>
      <c r="B17" s="98"/>
      <c r="C17" s="458"/>
      <c r="D17" s="456"/>
      <c r="E17" s="456"/>
      <c r="F17" s="456"/>
      <c r="G17" s="456"/>
      <c r="H17" s="457"/>
      <c r="I17" s="100"/>
      <c r="J17" s="98"/>
      <c r="K17" s="98"/>
      <c r="L17" s="98"/>
      <c r="M17" s="98"/>
      <c r="N17" s="104"/>
      <c r="O17" s="104"/>
      <c r="P17" s="105"/>
    </row>
    <row r="18" spans="1:20" x14ac:dyDescent="0.25">
      <c r="A18" s="97"/>
      <c r="B18" s="98"/>
      <c r="C18" s="458"/>
      <c r="D18" s="456"/>
      <c r="E18" s="456"/>
      <c r="F18" s="456"/>
      <c r="G18" s="456"/>
      <c r="H18" s="457"/>
      <c r="I18" s="100"/>
      <c r="J18" s="104"/>
      <c r="K18" s="104"/>
      <c r="L18" s="104"/>
      <c r="M18" s="104"/>
      <c r="N18" s="104"/>
      <c r="O18" s="104"/>
      <c r="P18" s="105"/>
    </row>
    <row r="19" spans="1:20" x14ac:dyDescent="0.25">
      <c r="A19" s="97"/>
      <c r="B19" s="98"/>
      <c r="C19" s="458"/>
      <c r="D19" s="456"/>
      <c r="E19" s="456"/>
      <c r="F19" s="456"/>
      <c r="G19" s="456"/>
      <c r="H19" s="457"/>
      <c r="I19" s="100"/>
      <c r="J19" s="104"/>
      <c r="K19" s="104"/>
      <c r="L19" s="104"/>
      <c r="M19" s="104"/>
      <c r="N19" s="104"/>
      <c r="O19" s="104"/>
      <c r="P19" s="105"/>
    </row>
    <row r="20" spans="1:20" x14ac:dyDescent="0.25">
      <c r="A20" s="97"/>
      <c r="B20" s="98"/>
      <c r="C20" s="458"/>
      <c r="D20" s="456"/>
      <c r="E20" s="456"/>
      <c r="F20" s="456"/>
      <c r="G20" s="456"/>
      <c r="H20" s="457"/>
      <c r="I20" s="100"/>
      <c r="J20" s="104"/>
      <c r="K20" s="104"/>
      <c r="L20" s="104"/>
      <c r="M20" s="104"/>
      <c r="N20" s="104"/>
      <c r="O20" s="104"/>
      <c r="P20" s="105"/>
    </row>
    <row r="21" spans="1:20" x14ac:dyDescent="0.25">
      <c r="A21" s="97"/>
      <c r="B21" s="98"/>
      <c r="C21" s="458"/>
      <c r="D21" s="456"/>
      <c r="E21" s="456"/>
      <c r="F21" s="456"/>
      <c r="G21" s="456"/>
      <c r="H21" s="457"/>
      <c r="I21" s="100"/>
      <c r="J21" s="104"/>
      <c r="K21" s="104"/>
      <c r="L21" s="104"/>
      <c r="M21" s="104"/>
      <c r="N21" s="104"/>
      <c r="O21" s="104"/>
      <c r="P21" s="105"/>
    </row>
    <row r="22" spans="1:20" x14ac:dyDescent="0.25">
      <c r="A22" s="97"/>
      <c r="B22" s="98"/>
      <c r="C22" s="98"/>
      <c r="D22" s="98"/>
      <c r="E22" s="98"/>
      <c r="F22" s="98"/>
      <c r="G22" s="98"/>
      <c r="H22" s="99"/>
      <c r="I22" s="100"/>
      <c r="J22" s="104"/>
      <c r="K22" s="104"/>
      <c r="L22" s="104"/>
      <c r="M22" s="104"/>
      <c r="N22" s="104"/>
      <c r="O22" s="104"/>
      <c r="P22" s="105"/>
    </row>
    <row r="23" spans="1:20" x14ac:dyDescent="0.25">
      <c r="A23" s="97"/>
      <c r="B23" s="98"/>
      <c r="C23" s="98"/>
      <c r="D23" s="98"/>
      <c r="E23" s="98"/>
      <c r="F23" s="98"/>
      <c r="G23" s="98"/>
      <c r="H23" s="99"/>
      <c r="I23" s="100"/>
      <c r="J23" s="104"/>
      <c r="K23" s="104"/>
      <c r="L23" s="104"/>
      <c r="M23" s="104"/>
      <c r="N23" s="104"/>
      <c r="O23" s="104"/>
      <c r="P23" s="105"/>
    </row>
    <row r="24" spans="1:20" x14ac:dyDescent="0.25">
      <c r="A24" s="97"/>
      <c r="B24" s="98"/>
      <c r="C24" s="98"/>
      <c r="D24" s="98"/>
      <c r="E24" s="98"/>
      <c r="F24" s="98"/>
      <c r="G24" s="98"/>
      <c r="H24" s="99"/>
      <c r="I24" s="100"/>
      <c r="J24" s="104"/>
      <c r="K24" s="104"/>
      <c r="L24" s="104"/>
      <c r="M24" s="104"/>
      <c r="N24" s="104"/>
      <c r="O24" s="104"/>
      <c r="P24" s="105"/>
    </row>
    <row r="25" spans="1:20" x14ac:dyDescent="0.25">
      <c r="A25" s="97"/>
      <c r="B25" s="98"/>
      <c r="C25" s="98"/>
      <c r="D25" s="98"/>
      <c r="E25" s="98"/>
      <c r="F25" s="98"/>
      <c r="G25" s="98"/>
      <c r="H25" s="99"/>
      <c r="I25" s="100"/>
      <c r="J25" s="100"/>
      <c r="K25" s="100"/>
      <c r="L25" s="100"/>
      <c r="M25" s="100"/>
      <c r="N25" s="100"/>
      <c r="O25" s="100"/>
      <c r="P25" s="101"/>
    </row>
    <row r="26" spans="1:20" x14ac:dyDescent="0.25">
      <c r="A26" s="97"/>
      <c r="B26" s="98"/>
      <c r="C26" s="98"/>
      <c r="D26" s="98"/>
      <c r="E26" s="98"/>
      <c r="F26" s="98"/>
      <c r="G26" s="98"/>
      <c r="H26" s="99"/>
      <c r="I26" s="100"/>
      <c r="J26" s="100"/>
      <c r="K26" s="100"/>
      <c r="L26" s="100"/>
      <c r="M26" s="100"/>
      <c r="N26" s="100"/>
      <c r="O26" s="100"/>
      <c r="P26" s="101"/>
    </row>
    <row r="27" spans="1:20" x14ac:dyDescent="0.25">
      <c r="A27" s="97"/>
      <c r="B27" s="98"/>
      <c r="C27" s="98"/>
      <c r="D27" s="98"/>
      <c r="E27" s="98"/>
      <c r="F27" s="98"/>
      <c r="G27" s="98"/>
      <c r="H27" s="99"/>
      <c r="I27" s="100"/>
      <c r="J27" s="100"/>
      <c r="K27" s="100"/>
      <c r="L27" s="100"/>
      <c r="M27" s="100"/>
      <c r="N27" s="100"/>
      <c r="O27" s="100"/>
      <c r="P27" s="101"/>
      <c r="T27" s="107"/>
    </row>
    <row r="28" spans="1:20" x14ac:dyDescent="0.25">
      <c r="A28" s="97"/>
      <c r="B28" s="98"/>
      <c r="C28" s="98"/>
      <c r="D28" s="98"/>
      <c r="E28" s="98"/>
      <c r="F28" s="98"/>
      <c r="G28" s="98"/>
      <c r="H28" s="99"/>
      <c r="I28" s="100"/>
      <c r="J28" s="100"/>
      <c r="K28" s="100"/>
      <c r="L28" s="100"/>
      <c r="M28" s="100"/>
      <c r="N28" s="100"/>
      <c r="O28" s="100"/>
      <c r="P28" s="101"/>
    </row>
    <row r="29" spans="1:20" x14ac:dyDescent="0.25">
      <c r="A29" s="97"/>
      <c r="B29" s="98"/>
      <c r="C29" s="98"/>
      <c r="D29" s="98"/>
      <c r="E29" s="98"/>
      <c r="F29" s="98"/>
      <c r="G29" s="98"/>
      <c r="H29" s="99"/>
      <c r="I29" s="100"/>
      <c r="J29" s="100"/>
      <c r="K29" s="100"/>
      <c r="L29" s="100"/>
      <c r="M29" s="100"/>
      <c r="N29" s="100"/>
      <c r="O29" s="100"/>
      <c r="P29" s="101"/>
    </row>
    <row r="30" spans="1:20" x14ac:dyDescent="0.25">
      <c r="A30" s="97"/>
      <c r="B30" s="98"/>
      <c r="C30" s="98"/>
      <c r="D30" s="98"/>
      <c r="E30" s="98"/>
      <c r="F30" s="98"/>
      <c r="G30" s="98"/>
      <c r="H30" s="99"/>
      <c r="I30" s="100"/>
      <c r="J30" s="100"/>
      <c r="K30" s="100"/>
      <c r="L30" s="100"/>
      <c r="M30" s="100"/>
      <c r="N30" s="100"/>
      <c r="O30" s="100"/>
      <c r="P30" s="101"/>
    </row>
    <row r="31" spans="1:20" x14ac:dyDescent="0.25">
      <c r="A31" s="97"/>
      <c r="B31" s="98"/>
      <c r="C31" s="98"/>
      <c r="D31" s="98"/>
      <c r="E31" s="98"/>
      <c r="F31" s="98"/>
      <c r="G31" s="98"/>
      <c r="H31" s="99"/>
      <c r="I31" s="100"/>
      <c r="J31" s="100"/>
      <c r="K31" s="100"/>
      <c r="L31" s="100"/>
      <c r="M31" s="100"/>
      <c r="N31" s="100"/>
      <c r="O31" s="100"/>
      <c r="P31" s="101"/>
    </row>
    <row r="32" spans="1:20" x14ac:dyDescent="0.25">
      <c r="A32" s="97"/>
      <c r="B32" s="98"/>
      <c r="C32" s="98"/>
      <c r="D32" s="98"/>
      <c r="E32" s="98"/>
      <c r="F32" s="98"/>
      <c r="G32" s="98"/>
      <c r="H32" s="99"/>
      <c r="I32" s="100"/>
      <c r="J32" s="100"/>
      <c r="K32" s="100"/>
      <c r="L32" s="100"/>
      <c r="M32" s="100"/>
      <c r="N32" s="100"/>
      <c r="O32" s="100"/>
      <c r="P32" s="101"/>
    </row>
    <row r="33" spans="1:16" x14ac:dyDescent="0.25">
      <c r="A33" s="97"/>
      <c r="B33" s="98"/>
      <c r="C33" s="98"/>
      <c r="D33" s="98"/>
      <c r="E33" s="98"/>
      <c r="F33" s="98"/>
      <c r="G33" s="98"/>
      <c r="H33" s="99"/>
      <c r="I33" s="100"/>
      <c r="J33" s="100"/>
      <c r="K33" s="100"/>
      <c r="L33" s="100"/>
      <c r="M33" s="100"/>
      <c r="N33" s="100"/>
      <c r="O33" s="100"/>
      <c r="P33" s="101"/>
    </row>
    <row r="34" spans="1:16" ht="16.5" x14ac:dyDescent="0.25">
      <c r="A34" s="97"/>
      <c r="B34" s="98"/>
      <c r="C34" s="98"/>
      <c r="D34" s="98"/>
      <c r="E34" s="98"/>
      <c r="F34" s="98"/>
      <c r="G34" s="98"/>
      <c r="H34" s="99"/>
      <c r="I34" s="100"/>
      <c r="J34" s="100"/>
      <c r="K34" s="453"/>
      <c r="L34" s="453"/>
      <c r="M34" s="453"/>
      <c r="N34" s="453"/>
      <c r="O34" s="453"/>
      <c r="P34" s="454"/>
    </row>
    <row r="35" spans="1:16" x14ac:dyDescent="0.25">
      <c r="A35" s="97"/>
      <c r="B35" s="98"/>
      <c r="C35" s="98"/>
      <c r="D35" s="98"/>
      <c r="E35" s="98"/>
      <c r="F35" s="98"/>
      <c r="G35" s="98"/>
      <c r="H35" s="99"/>
      <c r="I35" s="100"/>
      <c r="J35" s="100"/>
      <c r="K35" s="100"/>
      <c r="L35" s="100"/>
      <c r="M35" s="100"/>
      <c r="N35" s="100"/>
      <c r="O35" s="100"/>
      <c r="P35" s="101"/>
    </row>
    <row r="36" spans="1:16" x14ac:dyDescent="0.25">
      <c r="A36" s="97"/>
      <c r="B36" s="98"/>
      <c r="C36" s="98"/>
      <c r="D36" s="98"/>
      <c r="E36" s="98"/>
      <c r="F36" s="98"/>
      <c r="G36" s="264"/>
      <c r="H36" s="267"/>
      <c r="I36" s="265"/>
      <c r="J36" s="100"/>
      <c r="K36" s="100"/>
      <c r="L36" s="100"/>
      <c r="M36" s="100"/>
      <c r="N36" s="100"/>
      <c r="O36" s="100"/>
      <c r="P36" s="101"/>
    </row>
    <row r="37" spans="1:16" x14ac:dyDescent="0.25">
      <c r="A37" s="97"/>
      <c r="B37" s="98"/>
      <c r="C37" s="98"/>
      <c r="D37" s="98"/>
      <c r="E37" s="98"/>
      <c r="F37" s="98"/>
      <c r="G37" s="264"/>
      <c r="I37" s="266"/>
      <c r="J37" s="98"/>
      <c r="K37" s="98"/>
      <c r="L37" s="98"/>
      <c r="M37" s="98"/>
      <c r="N37" s="98"/>
      <c r="O37" s="98"/>
      <c r="P37" s="108"/>
    </row>
    <row r="38" spans="1:16" x14ac:dyDescent="0.25">
      <c r="A38" s="97"/>
      <c r="B38" s="98"/>
      <c r="C38" s="98"/>
      <c r="D38" s="98"/>
      <c r="E38" s="98"/>
      <c r="F38" s="98"/>
      <c r="G38" s="264"/>
      <c r="I38" s="266"/>
      <c r="J38" s="98"/>
      <c r="K38" s="98"/>
      <c r="L38" s="98"/>
      <c r="M38" s="98"/>
      <c r="N38" s="98"/>
      <c r="O38" s="98"/>
      <c r="P38" s="108"/>
    </row>
    <row r="39" spans="1:16" ht="15.75" thickBot="1" x14ac:dyDescent="0.3">
      <c r="A39" s="109"/>
      <c r="B39" s="110"/>
      <c r="C39" s="110"/>
      <c r="D39" s="110"/>
      <c r="E39" s="110"/>
      <c r="F39" s="110"/>
      <c r="G39" s="110"/>
      <c r="H39" s="110"/>
      <c r="I39" s="110"/>
      <c r="J39" s="110"/>
      <c r="K39" s="110"/>
      <c r="L39" s="110"/>
      <c r="M39" s="110"/>
      <c r="N39" s="110"/>
      <c r="O39" s="110"/>
      <c r="P39" s="111"/>
    </row>
    <row r="40" spans="1:16" ht="15.75" thickTop="1" x14ac:dyDescent="0.25">
      <c r="A40" s="112" t="s">
        <v>717</v>
      </c>
      <c r="B40" s="113"/>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5"/>
  <sheetViews>
    <sheetView topLeftCell="G1" workbookViewId="0">
      <selection activeCell="S14" sqref="S14"/>
    </sheetView>
  </sheetViews>
  <sheetFormatPr baseColWidth="10" defaultColWidth="11.42578125" defaultRowHeight="15" x14ac:dyDescent="0.25"/>
  <cols>
    <col min="1" max="1" width="23.42578125" style="64" customWidth="1"/>
    <col min="2" max="2" width="7.85546875" style="64" customWidth="1"/>
    <col min="3" max="3" width="25.85546875" style="64" customWidth="1"/>
    <col min="4" max="4" width="18.85546875" style="64" customWidth="1"/>
    <col min="5" max="5" width="20.7109375" style="64" customWidth="1"/>
    <col min="6" max="6" width="23.85546875" style="64" customWidth="1"/>
    <col min="7" max="7" width="18.7109375" style="64" customWidth="1"/>
    <col min="8" max="8" width="11.42578125" style="64" customWidth="1"/>
    <col min="9" max="9" width="10.7109375" style="64" customWidth="1"/>
    <col min="10" max="10" width="11.42578125" style="64" customWidth="1"/>
    <col min="11" max="11" width="10.7109375" style="64" customWidth="1"/>
    <col min="12" max="12" width="11.42578125" style="64" customWidth="1"/>
    <col min="13" max="13" width="10.7109375" style="64" customWidth="1"/>
    <col min="14" max="15" width="11.42578125" style="64" customWidth="1"/>
    <col min="16" max="16" width="14.42578125" style="64" customWidth="1"/>
    <col min="17" max="17" width="47.5703125" style="64" customWidth="1"/>
    <col min="18" max="18" width="45.5703125" style="64" customWidth="1"/>
    <col min="19" max="20" width="46.85546875" style="64" customWidth="1"/>
    <col min="21" max="16384" width="11.42578125" style="64"/>
  </cols>
  <sheetData>
    <row r="1" spans="1:19" ht="16.5" x14ac:dyDescent="0.3">
      <c r="A1" s="180"/>
      <c r="B1" s="180"/>
      <c r="C1" s="180"/>
      <c r="D1" s="180"/>
      <c r="E1" s="180"/>
      <c r="F1" s="180"/>
      <c r="G1" s="180"/>
      <c r="H1" s="180"/>
      <c r="I1" s="180"/>
      <c r="J1" s="180"/>
      <c r="K1" s="180"/>
      <c r="L1" s="180"/>
      <c r="M1" s="180"/>
      <c r="N1" s="180"/>
      <c r="O1" s="180"/>
      <c r="P1" s="180"/>
      <c r="Q1" s="180"/>
      <c r="R1" s="180"/>
      <c r="S1" s="180"/>
    </row>
    <row r="2" spans="1:19" ht="16.5" x14ac:dyDescent="0.3">
      <c r="A2" s="180"/>
      <c r="B2" s="180"/>
      <c r="C2" s="180"/>
      <c r="D2" s="180"/>
      <c r="E2" s="180"/>
      <c r="F2" s="180"/>
      <c r="G2" s="180"/>
      <c r="H2" s="180"/>
      <c r="I2" s="180"/>
      <c r="J2" s="180"/>
      <c r="K2" s="180"/>
      <c r="L2" s="180"/>
      <c r="M2" s="180"/>
      <c r="N2" s="180"/>
      <c r="O2" s="180"/>
      <c r="P2" s="180"/>
      <c r="Q2" s="180"/>
      <c r="R2" s="180"/>
      <c r="S2" s="180"/>
    </row>
    <row r="3" spans="1:19" ht="16.5" x14ac:dyDescent="0.3">
      <c r="A3" s="180"/>
      <c r="B3" s="180"/>
      <c r="C3" s="180"/>
      <c r="D3" s="180"/>
      <c r="E3" s="180"/>
      <c r="F3" s="180"/>
      <c r="G3" s="180"/>
      <c r="H3" s="180"/>
      <c r="I3" s="180"/>
      <c r="J3" s="180"/>
      <c r="K3" s="180"/>
      <c r="L3" s="180"/>
      <c r="M3" s="180"/>
      <c r="N3" s="180"/>
      <c r="O3" s="180"/>
      <c r="P3" s="180"/>
      <c r="Q3" s="180"/>
      <c r="R3" s="180"/>
      <c r="S3" s="180"/>
    </row>
    <row r="4" spans="1:19" ht="17.25" thickBot="1" x14ac:dyDescent="0.35">
      <c r="A4" s="180"/>
      <c r="B4" s="180"/>
      <c r="C4" s="180"/>
      <c r="D4" s="180"/>
      <c r="E4" s="180"/>
      <c r="F4" s="180"/>
      <c r="G4" s="180"/>
      <c r="H4" s="180"/>
      <c r="I4" s="180"/>
      <c r="J4" s="180"/>
      <c r="K4" s="180"/>
      <c r="L4" s="180"/>
      <c r="M4" s="180"/>
      <c r="N4" s="180"/>
      <c r="O4" s="180"/>
      <c r="P4" s="180"/>
      <c r="Q4" s="180"/>
      <c r="R4" s="180"/>
      <c r="S4" s="180"/>
    </row>
    <row r="5" spans="1:19" ht="16.5" customHeight="1" thickBot="1" x14ac:dyDescent="0.35">
      <c r="A5" s="469" t="s">
        <v>2</v>
      </c>
      <c r="B5" s="470"/>
      <c r="C5" s="470"/>
      <c r="D5" s="470"/>
      <c r="E5" s="470"/>
      <c r="F5" s="470"/>
      <c r="G5" s="470"/>
      <c r="H5" s="471" t="s">
        <v>3</v>
      </c>
      <c r="I5" s="472"/>
      <c r="J5" s="471" t="s">
        <v>4</v>
      </c>
      <c r="K5" s="472"/>
      <c r="L5" s="471" t="s">
        <v>5</v>
      </c>
      <c r="M5" s="472"/>
      <c r="N5" s="334"/>
      <c r="O5" s="334"/>
      <c r="P5" s="334"/>
      <c r="Q5" s="460" t="s">
        <v>6</v>
      </c>
      <c r="R5" s="460" t="s">
        <v>928</v>
      </c>
      <c r="S5" s="460" t="s">
        <v>929</v>
      </c>
    </row>
    <row r="6" spans="1:19" ht="16.5" customHeight="1" thickBot="1" x14ac:dyDescent="0.3">
      <c r="A6" s="461" t="s">
        <v>9</v>
      </c>
      <c r="B6" s="462"/>
      <c r="C6" s="462"/>
      <c r="D6" s="462"/>
      <c r="E6" s="462"/>
      <c r="F6" s="462"/>
      <c r="G6" s="462"/>
      <c r="H6" s="473"/>
      <c r="I6" s="474"/>
      <c r="J6" s="473"/>
      <c r="K6" s="474"/>
      <c r="L6" s="473"/>
      <c r="M6" s="474"/>
      <c r="N6" s="463" t="s">
        <v>10</v>
      </c>
      <c r="O6" s="465" t="s">
        <v>11</v>
      </c>
      <c r="P6" s="465" t="s">
        <v>12</v>
      </c>
      <c r="Q6" s="460"/>
      <c r="R6" s="460"/>
      <c r="S6" s="460"/>
    </row>
    <row r="7" spans="1:19" ht="16.5" x14ac:dyDescent="0.3">
      <c r="A7" s="65" t="s">
        <v>13</v>
      </c>
      <c r="B7" s="467" t="s">
        <v>14</v>
      </c>
      <c r="C7" s="468"/>
      <c r="D7" s="66" t="s">
        <v>15</v>
      </c>
      <c r="E7" s="67" t="s">
        <v>16</v>
      </c>
      <c r="F7" s="68" t="s">
        <v>17</v>
      </c>
      <c r="G7" s="66" t="s">
        <v>18</v>
      </c>
      <c r="H7" s="335" t="s">
        <v>19</v>
      </c>
      <c r="I7" s="335" t="s">
        <v>20</v>
      </c>
      <c r="J7" s="335" t="s">
        <v>19</v>
      </c>
      <c r="K7" s="335" t="s">
        <v>20</v>
      </c>
      <c r="L7" s="335" t="s">
        <v>19</v>
      </c>
      <c r="M7" s="335" t="s">
        <v>20</v>
      </c>
      <c r="N7" s="464"/>
      <c r="O7" s="466"/>
      <c r="P7" s="466"/>
      <c r="Q7" s="460"/>
      <c r="R7" s="460"/>
      <c r="S7" s="460"/>
    </row>
    <row r="8" spans="1:19" ht="97.5" customHeight="1" x14ac:dyDescent="0.25">
      <c r="A8" s="384" t="s">
        <v>21</v>
      </c>
      <c r="B8" s="69" t="s">
        <v>22</v>
      </c>
      <c r="C8" s="70" t="s">
        <v>23</v>
      </c>
      <c r="D8" s="71" t="s">
        <v>24</v>
      </c>
      <c r="E8" s="33" t="s">
        <v>25</v>
      </c>
      <c r="F8" s="72" t="s">
        <v>26</v>
      </c>
      <c r="G8" s="73">
        <v>44926</v>
      </c>
      <c r="H8" s="44"/>
      <c r="I8" s="45"/>
      <c r="J8" s="48"/>
      <c r="K8" s="45"/>
      <c r="L8" s="48">
        <v>1</v>
      </c>
      <c r="M8" s="45">
        <v>1</v>
      </c>
      <c r="N8" s="48">
        <f>H8+J8+L8</f>
        <v>1</v>
      </c>
      <c r="O8" s="48">
        <f>I8+K8+M8</f>
        <v>1</v>
      </c>
      <c r="P8" s="4">
        <f>N8/O8</f>
        <v>1</v>
      </c>
      <c r="Q8" s="317"/>
      <c r="R8" s="317" t="s">
        <v>782</v>
      </c>
      <c r="S8" s="317" t="s">
        <v>924</v>
      </c>
    </row>
    <row r="9" spans="1:19" ht="150" customHeight="1" x14ac:dyDescent="0.25">
      <c r="A9" s="384" t="s">
        <v>27</v>
      </c>
      <c r="B9" s="69" t="s">
        <v>28</v>
      </c>
      <c r="C9" s="70" t="s">
        <v>849</v>
      </c>
      <c r="D9" s="70" t="s">
        <v>29</v>
      </c>
      <c r="E9" s="33" t="s">
        <v>30</v>
      </c>
      <c r="F9" s="72" t="s">
        <v>31</v>
      </c>
      <c r="G9" s="57" t="s">
        <v>32</v>
      </c>
      <c r="H9" s="44">
        <v>1</v>
      </c>
      <c r="I9" s="337">
        <v>1</v>
      </c>
      <c r="J9" s="48"/>
      <c r="K9" s="45"/>
      <c r="L9" s="48"/>
      <c r="M9" s="45"/>
      <c r="N9" s="48">
        <f t="shared" ref="N9:N14" si="0">H9+J9+L9</f>
        <v>1</v>
      </c>
      <c r="O9" s="48">
        <f t="shared" ref="O9:O14" si="1">I9+K9+M9</f>
        <v>1</v>
      </c>
      <c r="P9" s="4">
        <f t="shared" ref="P9:P14" si="2">N9/O9</f>
        <v>1</v>
      </c>
      <c r="Q9" s="317" t="s">
        <v>744</v>
      </c>
      <c r="R9" s="324" t="s">
        <v>842</v>
      </c>
      <c r="S9" s="317" t="s">
        <v>887</v>
      </c>
    </row>
    <row r="10" spans="1:19" ht="181.5" x14ac:dyDescent="0.25">
      <c r="A10" s="459" t="s">
        <v>33</v>
      </c>
      <c r="B10" s="69" t="s">
        <v>34</v>
      </c>
      <c r="C10" s="70" t="s">
        <v>844</v>
      </c>
      <c r="D10" s="70" t="s">
        <v>35</v>
      </c>
      <c r="E10" s="33" t="s">
        <v>30</v>
      </c>
      <c r="F10" s="72" t="s">
        <v>31</v>
      </c>
      <c r="G10" s="73">
        <v>44591</v>
      </c>
      <c r="H10" s="44">
        <v>1</v>
      </c>
      <c r="I10" s="337">
        <v>1</v>
      </c>
      <c r="J10" s="48"/>
      <c r="K10" s="45"/>
      <c r="L10" s="48"/>
      <c r="M10" s="45"/>
      <c r="N10" s="48">
        <f t="shared" si="0"/>
        <v>1</v>
      </c>
      <c r="O10" s="48">
        <f t="shared" si="1"/>
        <v>1</v>
      </c>
      <c r="P10" s="4">
        <f t="shared" si="2"/>
        <v>1</v>
      </c>
      <c r="Q10" s="317" t="s">
        <v>784</v>
      </c>
      <c r="R10" s="338" t="s">
        <v>845</v>
      </c>
      <c r="S10" s="338" t="s">
        <v>889</v>
      </c>
    </row>
    <row r="11" spans="1:19" ht="99" x14ac:dyDescent="0.25">
      <c r="A11" s="459"/>
      <c r="B11" s="69">
        <v>3.2</v>
      </c>
      <c r="C11" s="70" t="s">
        <v>36</v>
      </c>
      <c r="D11" s="70" t="s">
        <v>37</v>
      </c>
      <c r="E11" s="33" t="s">
        <v>38</v>
      </c>
      <c r="F11" s="72" t="s">
        <v>31</v>
      </c>
      <c r="G11" s="73" t="s">
        <v>39</v>
      </c>
      <c r="H11" s="44"/>
      <c r="I11" s="45"/>
      <c r="J11" s="339">
        <v>0.5</v>
      </c>
      <c r="K11" s="340">
        <v>0.5</v>
      </c>
      <c r="L11" s="339">
        <v>0.5</v>
      </c>
      <c r="M11" s="340">
        <v>0.5</v>
      </c>
      <c r="N11" s="4">
        <f t="shared" si="0"/>
        <v>1</v>
      </c>
      <c r="O11" s="339">
        <f t="shared" si="1"/>
        <v>1</v>
      </c>
      <c r="P11" s="4">
        <f t="shared" si="2"/>
        <v>1</v>
      </c>
      <c r="Q11" s="317"/>
      <c r="R11" s="317" t="s">
        <v>846</v>
      </c>
      <c r="S11" s="406" t="s">
        <v>930</v>
      </c>
    </row>
    <row r="12" spans="1:19" ht="159" customHeight="1" x14ac:dyDescent="0.3">
      <c r="A12" s="74" t="s">
        <v>40</v>
      </c>
      <c r="B12" s="69" t="s">
        <v>41</v>
      </c>
      <c r="C12" s="70" t="s">
        <v>42</v>
      </c>
      <c r="D12" s="70" t="s">
        <v>43</v>
      </c>
      <c r="E12" s="33" t="s">
        <v>38</v>
      </c>
      <c r="F12" s="75" t="s">
        <v>31</v>
      </c>
      <c r="G12" s="73" t="s">
        <v>39</v>
      </c>
      <c r="H12" s="44"/>
      <c r="I12" s="45"/>
      <c r="J12" s="339">
        <v>0.5</v>
      </c>
      <c r="K12" s="340">
        <v>0.5</v>
      </c>
      <c r="L12" s="339">
        <v>0.5</v>
      </c>
      <c r="M12" s="340">
        <v>0.5</v>
      </c>
      <c r="N12" s="4">
        <f t="shared" si="0"/>
        <v>1</v>
      </c>
      <c r="O12" s="339">
        <f t="shared" si="1"/>
        <v>1</v>
      </c>
      <c r="P12" s="4">
        <f t="shared" si="2"/>
        <v>1</v>
      </c>
      <c r="Q12" s="336"/>
      <c r="R12" s="324" t="s">
        <v>843</v>
      </c>
      <c r="S12" s="406" t="s">
        <v>925</v>
      </c>
    </row>
    <row r="13" spans="1:19" ht="99" x14ac:dyDescent="0.25">
      <c r="A13" s="459" t="s">
        <v>44</v>
      </c>
      <c r="B13" s="69" t="s">
        <v>45</v>
      </c>
      <c r="C13" s="70" t="s">
        <v>46</v>
      </c>
      <c r="D13" s="70" t="s">
        <v>847</v>
      </c>
      <c r="E13" s="33" t="s">
        <v>47</v>
      </c>
      <c r="F13" s="72" t="s">
        <v>48</v>
      </c>
      <c r="G13" s="57" t="s">
        <v>49</v>
      </c>
      <c r="H13" s="341">
        <v>1</v>
      </c>
      <c r="I13" s="49">
        <v>1</v>
      </c>
      <c r="J13" s="168">
        <v>1</v>
      </c>
      <c r="K13" s="49">
        <v>1</v>
      </c>
      <c r="L13" s="168">
        <v>1</v>
      </c>
      <c r="M13" s="49">
        <v>1</v>
      </c>
      <c r="N13" s="48">
        <f t="shared" si="0"/>
        <v>3</v>
      </c>
      <c r="O13" s="48">
        <f t="shared" si="1"/>
        <v>3</v>
      </c>
      <c r="P13" s="4">
        <f t="shared" si="2"/>
        <v>1</v>
      </c>
      <c r="Q13" s="324" t="s">
        <v>785</v>
      </c>
      <c r="R13" s="317" t="s">
        <v>783</v>
      </c>
      <c r="S13" s="411" t="s">
        <v>926</v>
      </c>
    </row>
    <row r="14" spans="1:19" ht="264" x14ac:dyDescent="0.25">
      <c r="A14" s="459"/>
      <c r="B14" s="69" t="s">
        <v>50</v>
      </c>
      <c r="C14" s="114" t="s">
        <v>51</v>
      </c>
      <c r="D14" s="70" t="s">
        <v>52</v>
      </c>
      <c r="E14" s="33" t="s">
        <v>53</v>
      </c>
      <c r="F14" s="19" t="s">
        <v>54</v>
      </c>
      <c r="G14" s="57" t="s">
        <v>55</v>
      </c>
      <c r="H14" s="341">
        <v>1</v>
      </c>
      <c r="I14" s="49">
        <v>1</v>
      </c>
      <c r="J14" s="168">
        <v>1</v>
      </c>
      <c r="K14" s="49">
        <v>1</v>
      </c>
      <c r="L14" s="168">
        <v>1</v>
      </c>
      <c r="M14" s="49">
        <v>1</v>
      </c>
      <c r="N14" s="48">
        <f t="shared" si="0"/>
        <v>3</v>
      </c>
      <c r="O14" s="48">
        <f t="shared" si="1"/>
        <v>3</v>
      </c>
      <c r="P14" s="4">
        <f t="shared" si="2"/>
        <v>1</v>
      </c>
      <c r="Q14" s="324" t="s">
        <v>745</v>
      </c>
      <c r="R14" s="412" t="s">
        <v>848</v>
      </c>
      <c r="S14" s="406" t="s">
        <v>927</v>
      </c>
    </row>
    <row r="15" spans="1:19" ht="16.5" x14ac:dyDescent="0.3">
      <c r="A15" s="180"/>
      <c r="B15" s="180"/>
      <c r="C15" s="180"/>
      <c r="D15" s="180"/>
      <c r="E15" s="180"/>
      <c r="F15" s="180"/>
      <c r="G15" s="180"/>
      <c r="H15" s="180"/>
      <c r="I15" s="180"/>
      <c r="J15" s="180"/>
      <c r="K15" s="180"/>
      <c r="L15" s="180"/>
      <c r="M15" s="180"/>
      <c r="N15" s="180"/>
      <c r="O15" s="180"/>
      <c r="P15" s="327">
        <f>AVERAGE(P6:P14)</f>
        <v>1</v>
      </c>
      <c r="Q15" s="180"/>
      <c r="R15" s="180"/>
      <c r="S15" s="404"/>
    </row>
    <row r="16" spans="1:19" ht="16.5" x14ac:dyDescent="0.25">
      <c r="S16" s="404"/>
    </row>
    <row r="17" spans="19:19" ht="16.5" x14ac:dyDescent="0.25">
      <c r="S17" s="404"/>
    </row>
    <row r="18" spans="19:19" ht="16.5" x14ac:dyDescent="0.25">
      <c r="S18" s="404"/>
    </row>
    <row r="19" spans="19:19" ht="16.5" x14ac:dyDescent="0.25">
      <c r="S19" s="404"/>
    </row>
    <row r="20" spans="19:19" ht="16.5" x14ac:dyDescent="0.25">
      <c r="S20" s="404"/>
    </row>
    <row r="21" spans="19:19" ht="16.5" x14ac:dyDescent="0.25">
      <c r="S21" s="404"/>
    </row>
    <row r="22" spans="19:19" ht="16.5" x14ac:dyDescent="0.25">
      <c r="S22" s="404"/>
    </row>
    <row r="23" spans="19:19" ht="16.5" x14ac:dyDescent="0.25">
      <c r="S23" s="404"/>
    </row>
    <row r="24" spans="19:19" ht="16.5" x14ac:dyDescent="0.25">
      <c r="S24" s="404"/>
    </row>
    <row r="25" spans="19:19" x14ac:dyDescent="0.25">
      <c r="S25" s="405"/>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hyperlinks>
    <hyperlink ref="R10" r:id="rId1" display="https://www.uaeos.gov.co/sites/default/files/archivos/MAPA_RIESGOS_UAEOS_2022_V3_0.xlsx" xr:uid="{00000000-0004-0000-0100-000000000000}"/>
    <hyperlink ref="L10" r:id="rId2" display="https://www.uaeos.gov.co/sites/default/files/archivos/MAPA_RIESGOS_UAEOS_2022_V3_0.xlsx" xr:uid="{00000000-0004-0000-0100-000001000000}"/>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zoomScale="85" zoomScaleNormal="85" workbookViewId="0">
      <selection activeCell="T17" sqref="T17"/>
    </sheetView>
  </sheetViews>
  <sheetFormatPr baseColWidth="10" defaultColWidth="11.42578125" defaultRowHeight="16.5" zeroHeight="1" x14ac:dyDescent="0.3"/>
  <cols>
    <col min="1" max="1" width="3.28515625" style="116" customWidth="1"/>
    <col min="2" max="2" width="27.5703125" style="116" customWidth="1"/>
    <col min="3" max="3" width="22.85546875" style="116" customWidth="1"/>
    <col min="4" max="4" width="26.85546875" style="116" customWidth="1"/>
    <col min="5" max="5" width="48.85546875" style="116" customWidth="1"/>
    <col min="6" max="6" width="38.42578125" style="116" customWidth="1"/>
    <col min="7" max="7" width="27.140625" style="116" customWidth="1"/>
    <col min="8" max="8" width="19.85546875" style="116" customWidth="1"/>
    <col min="9" max="9" width="13.7109375" style="116" customWidth="1"/>
    <col min="10" max="10" width="20.42578125" style="116" customWidth="1"/>
    <col min="11" max="14" width="11.42578125" style="116"/>
    <col min="15" max="16" width="13" style="116" customWidth="1"/>
    <col min="17" max="17" width="0" style="116" hidden="1" customWidth="1"/>
    <col min="18" max="18" width="11.42578125" style="116"/>
    <col min="19" max="19" width="16.5703125" style="116" customWidth="1"/>
    <col min="20" max="20" width="85" style="116" customWidth="1"/>
    <col min="21" max="21" width="42.7109375" style="116" customWidth="1"/>
    <col min="22" max="22" width="49.140625" style="116" customWidth="1"/>
    <col min="23" max="16384" width="11.42578125" style="116"/>
  </cols>
  <sheetData>
    <row r="1" spans="1:22" ht="12.75" customHeight="1" x14ac:dyDescent="0.3">
      <c r="A1" s="510"/>
      <c r="B1" s="510"/>
      <c r="C1" s="510"/>
      <c r="D1" s="510"/>
      <c r="E1" s="511"/>
      <c r="F1" s="511"/>
      <c r="G1" s="511"/>
      <c r="H1" s="511"/>
      <c r="I1" s="511"/>
      <c r="J1" s="511"/>
    </row>
    <row r="2" spans="1:22" ht="12.75" customHeight="1" x14ac:dyDescent="0.3">
      <c r="A2" s="510"/>
      <c r="B2" s="510"/>
      <c r="C2" s="510"/>
      <c r="D2" s="510"/>
      <c r="E2" s="511"/>
      <c r="F2" s="511"/>
      <c r="G2" s="511"/>
      <c r="H2" s="511"/>
      <c r="I2" s="511"/>
      <c r="J2" s="511"/>
    </row>
    <row r="3" spans="1:22" ht="65.25" customHeight="1" x14ac:dyDescent="0.3">
      <c r="A3" s="510"/>
      <c r="B3" s="510"/>
      <c r="C3" s="510"/>
      <c r="D3" s="510"/>
      <c r="E3" s="511"/>
      <c r="F3" s="511"/>
      <c r="G3" s="511"/>
      <c r="H3" s="511"/>
      <c r="I3" s="511"/>
      <c r="J3" s="511"/>
    </row>
    <row r="4" spans="1:22" ht="39" customHeight="1" thickBot="1" x14ac:dyDescent="0.35">
      <c r="A4" s="503" t="s">
        <v>56</v>
      </c>
      <c r="B4" s="504"/>
      <c r="C4" s="504"/>
      <c r="D4" s="504"/>
      <c r="E4" s="504"/>
      <c r="F4" s="504"/>
      <c r="G4" s="504"/>
      <c r="H4" s="504"/>
      <c r="I4" s="504"/>
      <c r="J4" s="504"/>
      <c r="K4" s="504"/>
      <c r="L4" s="504"/>
      <c r="M4" s="504"/>
      <c r="N4" s="504"/>
      <c r="O4" s="504"/>
      <c r="P4" s="504"/>
      <c r="Q4" s="504"/>
      <c r="R4" s="504"/>
      <c r="S4" s="504"/>
      <c r="T4" s="504"/>
      <c r="U4" s="504"/>
      <c r="V4" s="504"/>
    </row>
    <row r="5" spans="1:22" ht="29.25" customHeight="1" x14ac:dyDescent="0.3">
      <c r="A5" s="159"/>
      <c r="B5" s="160" t="s">
        <v>57</v>
      </c>
      <c r="C5" s="507" t="s">
        <v>58</v>
      </c>
      <c r="D5" s="508"/>
      <c r="E5" s="509"/>
      <c r="F5" s="160"/>
      <c r="G5" s="161"/>
      <c r="H5" s="162"/>
      <c r="I5" s="162"/>
      <c r="J5" s="161"/>
      <c r="K5" s="162"/>
      <c r="L5" s="162"/>
      <c r="M5" s="162"/>
      <c r="N5" s="162"/>
      <c r="O5" s="162"/>
      <c r="P5" s="162"/>
      <c r="Q5" s="162"/>
      <c r="R5" s="162"/>
      <c r="S5" s="162"/>
      <c r="T5" s="162"/>
      <c r="U5" s="163"/>
      <c r="V5" s="163"/>
    </row>
    <row r="6" spans="1:22" ht="7.5" customHeight="1" x14ac:dyDescent="0.3">
      <c r="A6" s="119"/>
      <c r="B6" s="120"/>
      <c r="C6" s="120"/>
      <c r="D6" s="120"/>
      <c r="E6" s="120"/>
      <c r="F6" s="120"/>
      <c r="G6" s="120"/>
      <c r="H6" s="120"/>
      <c r="I6" s="120"/>
      <c r="J6" s="120"/>
      <c r="U6" s="123"/>
      <c r="V6" s="123"/>
    </row>
    <row r="7" spans="1:22" ht="18" customHeight="1" x14ac:dyDescent="0.3">
      <c r="A7" s="117"/>
      <c r="B7" s="118" t="s">
        <v>59</v>
      </c>
      <c r="C7" s="512" t="s">
        <v>60</v>
      </c>
      <c r="D7" s="513"/>
      <c r="E7" s="514"/>
      <c r="G7" s="121" t="s">
        <v>61</v>
      </c>
      <c r="H7" s="122" t="s">
        <v>62</v>
      </c>
      <c r="U7" s="123"/>
      <c r="V7" s="123"/>
    </row>
    <row r="8" spans="1:22" ht="7.5" customHeight="1" x14ac:dyDescent="0.3">
      <c r="A8" s="124"/>
      <c r="B8" s="125"/>
      <c r="C8" s="125"/>
      <c r="D8" s="125"/>
      <c r="E8" s="125"/>
      <c r="F8" s="125"/>
      <c r="G8" s="125"/>
      <c r="H8" s="125"/>
      <c r="J8" s="129"/>
      <c r="U8" s="123"/>
      <c r="V8" s="123"/>
    </row>
    <row r="9" spans="1:22" ht="18" customHeight="1" x14ac:dyDescent="0.3">
      <c r="A9" s="117"/>
      <c r="B9" s="118" t="s">
        <v>63</v>
      </c>
      <c r="C9" s="512" t="s">
        <v>64</v>
      </c>
      <c r="D9" s="513"/>
      <c r="E9" s="514"/>
      <c r="F9" s="126"/>
      <c r="G9" s="121" t="s">
        <v>65</v>
      </c>
      <c r="H9" s="127">
        <v>2022</v>
      </c>
      <c r="I9" s="126"/>
      <c r="U9" s="123"/>
      <c r="V9" s="123"/>
    </row>
    <row r="10" spans="1:22" ht="7.5" customHeight="1" x14ac:dyDescent="0.3">
      <c r="A10" s="128"/>
      <c r="B10" s="125"/>
      <c r="C10" s="125"/>
      <c r="D10" s="125"/>
      <c r="E10" s="125"/>
      <c r="F10" s="126"/>
      <c r="H10" s="121"/>
      <c r="I10" s="126"/>
      <c r="U10" s="123"/>
      <c r="V10" s="123"/>
    </row>
    <row r="11" spans="1:22" ht="18" customHeight="1" x14ac:dyDescent="0.3">
      <c r="A11" s="117"/>
      <c r="B11" s="118" t="s">
        <v>66</v>
      </c>
      <c r="C11" s="512" t="s">
        <v>67</v>
      </c>
      <c r="D11" s="513"/>
      <c r="E11" s="514"/>
      <c r="F11" s="126"/>
      <c r="H11" s="121"/>
      <c r="I11" s="126"/>
      <c r="U11" s="123"/>
      <c r="V11" s="123"/>
    </row>
    <row r="12" spans="1:22" ht="15" customHeight="1" thickBot="1" x14ac:dyDescent="0.35">
      <c r="A12" s="155"/>
      <c r="B12" s="146"/>
      <c r="C12" s="146"/>
      <c r="D12" s="146"/>
      <c r="E12" s="146"/>
      <c r="F12" s="146"/>
      <c r="G12" s="164"/>
      <c r="H12" s="145"/>
      <c r="I12" s="165"/>
      <c r="J12" s="165"/>
      <c r="K12" s="146"/>
      <c r="L12" s="146"/>
      <c r="M12" s="146"/>
      <c r="N12" s="146"/>
      <c r="O12" s="146"/>
      <c r="P12" s="146"/>
      <c r="Q12" s="146"/>
      <c r="R12" s="146"/>
      <c r="S12" s="146"/>
      <c r="T12" s="146"/>
      <c r="U12" s="147"/>
      <c r="V12" s="147"/>
    </row>
    <row r="13" spans="1:22" ht="18" customHeight="1" x14ac:dyDescent="0.3">
      <c r="A13" s="505" t="s">
        <v>68</v>
      </c>
      <c r="B13" s="506"/>
      <c r="C13" s="506"/>
      <c r="D13" s="506"/>
      <c r="E13" s="506"/>
      <c r="F13" s="506"/>
      <c r="G13" s="506"/>
      <c r="H13" s="506"/>
      <c r="I13" s="506"/>
      <c r="J13" s="506"/>
      <c r="K13" s="506"/>
      <c r="L13" s="506"/>
      <c r="M13" s="506"/>
      <c r="N13" s="506"/>
      <c r="O13" s="506"/>
      <c r="P13" s="506"/>
      <c r="Q13" s="506"/>
      <c r="R13" s="506"/>
      <c r="S13" s="506"/>
      <c r="T13" s="506"/>
      <c r="U13" s="506"/>
      <c r="V13" s="506"/>
    </row>
    <row r="14" spans="1:22" ht="18" customHeight="1" x14ac:dyDescent="0.3">
      <c r="A14" s="515" t="s">
        <v>69</v>
      </c>
      <c r="B14" s="517" t="s">
        <v>70</v>
      </c>
      <c r="C14" s="519" t="s">
        <v>71</v>
      </c>
      <c r="D14" s="519" t="s">
        <v>72</v>
      </c>
      <c r="E14" s="499" t="s">
        <v>73</v>
      </c>
      <c r="F14" s="500" t="s">
        <v>74</v>
      </c>
      <c r="G14" s="499" t="s">
        <v>75</v>
      </c>
      <c r="H14" s="500" t="s">
        <v>76</v>
      </c>
      <c r="I14" s="500" t="s">
        <v>77</v>
      </c>
      <c r="J14" s="502"/>
      <c r="K14" s="493" t="s">
        <v>78</v>
      </c>
      <c r="L14" s="493"/>
      <c r="M14" s="493" t="s">
        <v>4</v>
      </c>
      <c r="N14" s="493"/>
      <c r="O14" s="493" t="s">
        <v>5</v>
      </c>
      <c r="P14" s="493"/>
      <c r="Q14" s="493" t="s">
        <v>79</v>
      </c>
      <c r="R14" s="495" t="s">
        <v>11</v>
      </c>
      <c r="S14" s="497" t="s">
        <v>80</v>
      </c>
      <c r="T14" s="497" t="s">
        <v>6</v>
      </c>
      <c r="U14" s="497" t="s">
        <v>714</v>
      </c>
      <c r="V14" s="497" t="s">
        <v>882</v>
      </c>
    </row>
    <row r="15" spans="1:22" ht="33.75" thickBot="1" x14ac:dyDescent="0.35">
      <c r="A15" s="516"/>
      <c r="B15" s="518"/>
      <c r="C15" s="519"/>
      <c r="D15" s="519"/>
      <c r="E15" s="499"/>
      <c r="F15" s="501"/>
      <c r="G15" s="499"/>
      <c r="H15" s="501"/>
      <c r="I15" s="156" t="s">
        <v>932</v>
      </c>
      <c r="J15" s="157" t="s">
        <v>81</v>
      </c>
      <c r="K15" s="158" t="s">
        <v>19</v>
      </c>
      <c r="L15" s="158" t="s">
        <v>20</v>
      </c>
      <c r="M15" s="158" t="s">
        <v>19</v>
      </c>
      <c r="N15" s="158" t="s">
        <v>20</v>
      </c>
      <c r="O15" s="158" t="s">
        <v>19</v>
      </c>
      <c r="P15" s="158" t="s">
        <v>20</v>
      </c>
      <c r="Q15" s="494"/>
      <c r="R15" s="496"/>
      <c r="S15" s="498"/>
      <c r="T15" s="498"/>
      <c r="U15" s="498"/>
      <c r="V15" s="498"/>
    </row>
    <row r="16" spans="1:22" ht="17.25" thickBot="1" x14ac:dyDescent="0.35">
      <c r="A16" s="478" t="s">
        <v>82</v>
      </c>
      <c r="B16" s="479"/>
      <c r="C16" s="479"/>
      <c r="D16" s="479"/>
      <c r="E16" s="479"/>
      <c r="F16" s="479"/>
      <c r="G16" s="479"/>
      <c r="H16" s="479"/>
      <c r="I16" s="479"/>
      <c r="J16" s="479"/>
      <c r="K16" s="274"/>
      <c r="L16" s="274"/>
      <c r="M16" s="274"/>
      <c r="N16" s="274"/>
      <c r="O16" s="274"/>
      <c r="P16" s="274"/>
      <c r="Q16" s="275"/>
      <c r="R16" s="275"/>
      <c r="S16" s="276"/>
      <c r="T16" s="277"/>
      <c r="U16" s="278"/>
      <c r="V16" s="278"/>
    </row>
    <row r="17" spans="1:22" ht="391.5" customHeight="1" x14ac:dyDescent="0.3">
      <c r="A17" s="130">
        <v>1</v>
      </c>
      <c r="B17" s="169" t="s">
        <v>83</v>
      </c>
      <c r="C17" s="169" t="s">
        <v>84</v>
      </c>
      <c r="D17" s="169" t="s">
        <v>85</v>
      </c>
      <c r="E17" s="279" t="s">
        <v>674</v>
      </c>
      <c r="F17" s="279" t="s">
        <v>675</v>
      </c>
      <c r="G17" s="280" t="s">
        <v>676</v>
      </c>
      <c r="H17" s="281" t="s">
        <v>86</v>
      </c>
      <c r="I17" s="282">
        <v>44593</v>
      </c>
      <c r="J17" s="282">
        <v>44915</v>
      </c>
      <c r="K17" s="4">
        <v>0.3</v>
      </c>
      <c r="L17" s="170">
        <v>0.3</v>
      </c>
      <c r="M17" s="4">
        <v>0.6</v>
      </c>
      <c r="N17" s="170">
        <v>0.4</v>
      </c>
      <c r="O17" s="4">
        <v>0.1</v>
      </c>
      <c r="P17" s="170">
        <v>0.3</v>
      </c>
      <c r="Q17" s="4"/>
      <c r="R17" s="170">
        <f>L17+N17+P17</f>
        <v>1</v>
      </c>
      <c r="S17" s="307">
        <f>K17+M17+O17</f>
        <v>0.99999999999999989</v>
      </c>
      <c r="T17" s="320" t="s">
        <v>850</v>
      </c>
      <c r="U17" s="319" t="s">
        <v>851</v>
      </c>
      <c r="V17" s="407" t="s">
        <v>931</v>
      </c>
    </row>
    <row r="18" spans="1:22" ht="21" customHeight="1" x14ac:dyDescent="0.3">
      <c r="A18" s="119"/>
      <c r="B18" s="131"/>
      <c r="C18" s="131"/>
      <c r="D18" s="131"/>
      <c r="E18" s="131"/>
      <c r="F18" s="132"/>
      <c r="G18" s="132"/>
      <c r="H18" s="132"/>
      <c r="I18" s="133"/>
      <c r="J18" s="134"/>
      <c r="S18" s="327">
        <f>AVERAGE(S9:S17)</f>
        <v>0.99999999999999989</v>
      </c>
    </row>
    <row r="19" spans="1:22" ht="66.75" customHeight="1" x14ac:dyDescent="0.3">
      <c r="A19" s="119"/>
      <c r="B19" s="135" t="s">
        <v>87</v>
      </c>
      <c r="C19" s="480" t="s">
        <v>852</v>
      </c>
      <c r="D19" s="481"/>
      <c r="E19" s="482"/>
      <c r="F19" s="136"/>
      <c r="G19" s="483" t="s">
        <v>88</v>
      </c>
      <c r="H19" s="484"/>
      <c r="I19" s="485" t="s">
        <v>89</v>
      </c>
      <c r="J19" s="486"/>
    </row>
    <row r="20" spans="1:22" ht="3" customHeight="1" x14ac:dyDescent="0.3">
      <c r="A20" s="119"/>
      <c r="B20" s="118"/>
      <c r="C20" s="137"/>
      <c r="D20" s="137"/>
      <c r="E20" s="137"/>
      <c r="F20" s="138"/>
      <c r="G20" s="138"/>
      <c r="H20" s="138"/>
      <c r="I20" s="139"/>
      <c r="J20" s="140"/>
    </row>
    <row r="21" spans="1:22" ht="30" customHeight="1" x14ac:dyDescent="0.3">
      <c r="A21" s="141"/>
      <c r="B21" s="125" t="s">
        <v>90</v>
      </c>
      <c r="C21" s="487" t="s">
        <v>677</v>
      </c>
      <c r="D21" s="488"/>
      <c r="E21" s="488"/>
      <c r="F21" s="142"/>
      <c r="G21" s="489" t="s">
        <v>91</v>
      </c>
      <c r="H21" s="490"/>
      <c r="I21" s="491"/>
      <c r="J21" s="492"/>
    </row>
    <row r="22" spans="1:22" ht="8.25" customHeight="1" thickBot="1" x14ac:dyDescent="0.35">
      <c r="A22" s="143"/>
      <c r="B22" s="144"/>
      <c r="C22" s="144"/>
      <c r="D22" s="144"/>
      <c r="E22" s="144"/>
      <c r="F22" s="145"/>
      <c r="G22" s="145"/>
      <c r="H22" s="146"/>
      <c r="I22" s="146"/>
      <c r="J22" s="147"/>
    </row>
    <row r="23" spans="1:22" x14ac:dyDescent="0.3">
      <c r="A23" s="475"/>
      <c r="B23" s="476"/>
      <c r="C23" s="148"/>
      <c r="D23" s="148"/>
      <c r="E23" s="148"/>
      <c r="F23" s="149"/>
      <c r="G23" s="150"/>
      <c r="H23" s="149"/>
      <c r="I23" s="151"/>
      <c r="J23" s="152"/>
    </row>
    <row r="24" spans="1:22" ht="4.5" customHeight="1" x14ac:dyDescent="0.3">
      <c r="A24" s="117"/>
      <c r="J24" s="123"/>
    </row>
    <row r="25" spans="1:22" ht="14.25" customHeight="1" x14ac:dyDescent="0.3">
      <c r="A25" s="117"/>
      <c r="B25" s="153"/>
      <c r="E25" s="153"/>
      <c r="J25" s="123"/>
    </row>
    <row r="26" spans="1:22" ht="14.25" customHeight="1" x14ac:dyDescent="0.3">
      <c r="A26" s="117"/>
      <c r="B26" s="153"/>
      <c r="E26" s="153"/>
      <c r="J26" s="123"/>
    </row>
    <row r="27" spans="1:22" ht="14.25" customHeight="1" x14ac:dyDescent="0.3">
      <c r="A27" s="117"/>
      <c r="B27" s="153"/>
      <c r="C27" s="153"/>
      <c r="D27" s="153"/>
      <c r="E27" s="153"/>
      <c r="F27" s="153"/>
      <c r="G27" s="153"/>
      <c r="J27" s="123"/>
    </row>
    <row r="28" spans="1:22" ht="14.25" customHeight="1" x14ac:dyDescent="0.3">
      <c r="A28" s="117"/>
      <c r="B28" s="477" t="s">
        <v>92</v>
      </c>
      <c r="C28" s="477"/>
      <c r="E28" s="154" t="s">
        <v>93</v>
      </c>
      <c r="F28" s="115"/>
      <c r="G28" s="154"/>
      <c r="J28" s="123"/>
    </row>
    <row r="29" spans="1:22" ht="17.25" thickBot="1" x14ac:dyDescent="0.35">
      <c r="A29" s="155"/>
      <c r="B29" s="146"/>
      <c r="C29" s="146"/>
      <c r="D29" s="146"/>
      <c r="E29" s="146"/>
      <c r="F29" s="146"/>
      <c r="G29" s="146"/>
      <c r="H29" s="146"/>
      <c r="I29" s="146"/>
      <c r="J29" s="147"/>
    </row>
    <row r="30" spans="1:22" x14ac:dyDescent="0.3"/>
    <row r="31" spans="1:22" x14ac:dyDescent="0.3">
      <c r="B31" s="116" t="s">
        <v>686</v>
      </c>
    </row>
    <row r="32" spans="1:22" x14ac:dyDescent="0.3"/>
    <row r="33" spans="5:6" x14ac:dyDescent="0.3">
      <c r="F33" s="154"/>
    </row>
    <row r="34" spans="5:6" x14ac:dyDescent="0.3"/>
    <row r="35" spans="5:6" x14ac:dyDescent="0.3"/>
    <row r="36" spans="5:6" x14ac:dyDescent="0.3"/>
    <row r="37" spans="5:6" x14ac:dyDescent="0.3">
      <c r="E37" s="154"/>
      <c r="F37" s="154"/>
    </row>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5">
    <mergeCell ref="V14:V15"/>
    <mergeCell ref="A4:V4"/>
    <mergeCell ref="A13:V13"/>
    <mergeCell ref="C5:E5"/>
    <mergeCell ref="A1:D3"/>
    <mergeCell ref="E1:J3"/>
    <mergeCell ref="C7:E7"/>
    <mergeCell ref="C9:E9"/>
    <mergeCell ref="C11:E11"/>
    <mergeCell ref="A14:A15"/>
    <mergeCell ref="B14:B15"/>
    <mergeCell ref="C14:C15"/>
    <mergeCell ref="D14:D15"/>
    <mergeCell ref="E14:E15"/>
    <mergeCell ref="U14:U15"/>
    <mergeCell ref="F14:F15"/>
    <mergeCell ref="G14:G15"/>
    <mergeCell ref="H14:H15"/>
    <mergeCell ref="I14:J14"/>
    <mergeCell ref="K14:L14"/>
    <mergeCell ref="M14:N14"/>
    <mergeCell ref="O14:P14"/>
    <mergeCell ref="Q14:Q15"/>
    <mergeCell ref="R14:R15"/>
    <mergeCell ref="S14:S15"/>
    <mergeCell ref="T14:T15"/>
    <mergeCell ref="A23:B23"/>
    <mergeCell ref="B28:C28"/>
    <mergeCell ref="A16:J16"/>
    <mergeCell ref="C19:E19"/>
    <mergeCell ref="G19:H19"/>
    <mergeCell ref="I19:J19"/>
    <mergeCell ref="C21:E21"/>
    <mergeCell ref="G21:H21"/>
    <mergeCell ref="I21:J21"/>
  </mergeCells>
  <dataValidations count="8">
    <dataValidation type="date" operator="greaterThanOrEqual" allowBlank="1" showInputMessage="1" showErrorMessage="1" sqref="I21"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7:E17 H17:J17" xr:uid="{00000000-0002-0000-0200-000002000000}"/>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1" r:id="rId1" xr:uid="{00000000-0004-0000-0200-000000000000}"/>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6"/>
  <sheetViews>
    <sheetView workbookViewId="0"/>
  </sheetViews>
  <sheetFormatPr baseColWidth="10" defaultColWidth="11.42578125" defaultRowHeight="16.5" x14ac:dyDescent="0.3"/>
  <cols>
    <col min="1" max="1" width="29.140625" style="5" customWidth="1"/>
    <col min="2" max="2" width="11.42578125" style="5"/>
    <col min="3" max="3" width="45.85546875" style="5" customWidth="1"/>
    <col min="4" max="4" width="31.140625" style="5" customWidth="1"/>
    <col min="5" max="5" width="23.28515625" style="5" customWidth="1"/>
    <col min="6" max="6" width="24.28515625" style="5" customWidth="1"/>
    <col min="7" max="7" width="22" style="5" customWidth="1"/>
    <col min="8" max="12" width="11.42578125" style="56" customWidth="1"/>
    <col min="13" max="15" width="11.42578125" style="5" customWidth="1"/>
    <col min="16" max="16" width="20.42578125" style="5" customWidth="1"/>
    <col min="17" max="17" width="46.28515625" style="5" customWidth="1"/>
    <col min="18" max="18" width="46.5703125" style="5" customWidth="1"/>
    <col min="19" max="19" width="45" style="5" customWidth="1"/>
    <col min="20" max="16384" width="11.42578125" style="5"/>
  </cols>
  <sheetData>
    <row r="3" spans="1:19" x14ac:dyDescent="0.3">
      <c r="H3" s="531" t="s">
        <v>94</v>
      </c>
      <c r="I3" s="531"/>
      <c r="J3" s="531" t="s">
        <v>95</v>
      </c>
      <c r="K3" s="531"/>
      <c r="L3" s="532" t="s">
        <v>96</v>
      </c>
      <c r="M3" s="532"/>
    </row>
    <row r="4" spans="1:19" x14ac:dyDescent="0.3">
      <c r="A4" s="533" t="s">
        <v>97</v>
      </c>
      <c r="B4" s="533"/>
      <c r="C4" s="533"/>
      <c r="D4" s="533"/>
      <c r="E4" s="533"/>
      <c r="F4" s="533"/>
      <c r="G4" s="533"/>
      <c r="H4" s="534" t="s">
        <v>78</v>
      </c>
      <c r="I4" s="534"/>
      <c r="J4" s="534" t="s">
        <v>4</v>
      </c>
      <c r="K4" s="534"/>
      <c r="L4" s="535" t="s">
        <v>5</v>
      </c>
      <c r="M4" s="535"/>
      <c r="N4" s="523" t="s">
        <v>11</v>
      </c>
      <c r="O4" s="523" t="s">
        <v>79</v>
      </c>
      <c r="P4" s="528" t="s">
        <v>936</v>
      </c>
      <c r="Q4" s="524" t="s">
        <v>6</v>
      </c>
      <c r="R4" s="524" t="s">
        <v>7</v>
      </c>
      <c r="S4" s="524" t="s">
        <v>8</v>
      </c>
    </row>
    <row r="5" spans="1:19" x14ac:dyDescent="0.3">
      <c r="A5" s="526" t="s">
        <v>98</v>
      </c>
      <c r="B5" s="526"/>
      <c r="C5" s="526"/>
      <c r="D5" s="526"/>
      <c r="E5" s="526"/>
      <c r="F5" s="526"/>
      <c r="G5" s="526"/>
      <c r="H5" s="534"/>
      <c r="I5" s="534"/>
      <c r="J5" s="534"/>
      <c r="K5" s="534"/>
      <c r="L5" s="535"/>
      <c r="M5" s="535"/>
      <c r="N5" s="523"/>
      <c r="O5" s="523"/>
      <c r="P5" s="529"/>
      <c r="Q5" s="524"/>
      <c r="R5" s="524"/>
      <c r="S5" s="524"/>
    </row>
    <row r="6" spans="1:19" ht="17.25" thickBot="1" x14ac:dyDescent="0.35">
      <c r="A6" s="41" t="s">
        <v>99</v>
      </c>
      <c r="B6" s="527" t="s">
        <v>100</v>
      </c>
      <c r="C6" s="527"/>
      <c r="D6" s="42" t="s">
        <v>15</v>
      </c>
      <c r="E6" s="42" t="s">
        <v>101</v>
      </c>
      <c r="F6" s="42" t="s">
        <v>102</v>
      </c>
      <c r="G6" s="42" t="s">
        <v>18</v>
      </c>
      <c r="H6" s="43" t="s">
        <v>19</v>
      </c>
      <c r="I6" s="43" t="s">
        <v>20</v>
      </c>
      <c r="J6" s="43" t="s">
        <v>19</v>
      </c>
      <c r="K6" s="43" t="s">
        <v>20</v>
      </c>
      <c r="L6" s="43" t="s">
        <v>19</v>
      </c>
      <c r="M6" s="3" t="s">
        <v>20</v>
      </c>
      <c r="N6" s="523"/>
      <c r="O6" s="523"/>
      <c r="P6" s="530"/>
      <c r="Q6" s="525"/>
      <c r="R6" s="525"/>
      <c r="S6" s="525"/>
    </row>
    <row r="7" spans="1:19" ht="165" x14ac:dyDescent="0.3">
      <c r="A7" s="520" t="s">
        <v>103</v>
      </c>
      <c r="B7" s="59">
        <v>1.1000000000000001</v>
      </c>
      <c r="C7" s="60" t="s">
        <v>104</v>
      </c>
      <c r="D7" s="61" t="s">
        <v>105</v>
      </c>
      <c r="E7" s="61" t="s">
        <v>106</v>
      </c>
      <c r="F7" s="61" t="s">
        <v>107</v>
      </c>
      <c r="G7" s="413" t="s">
        <v>108</v>
      </c>
      <c r="H7" s="48"/>
      <c r="I7" s="45"/>
      <c r="J7" s="46">
        <v>2</v>
      </c>
      <c r="K7" s="47">
        <v>1</v>
      </c>
      <c r="L7" s="380"/>
      <c r="M7" s="45">
        <v>1</v>
      </c>
      <c r="N7" s="48">
        <f>I7+K7+M7</f>
        <v>2</v>
      </c>
      <c r="O7" s="48">
        <f>H7+J7+L7</f>
        <v>2</v>
      </c>
      <c r="P7" s="4">
        <f>N7/O7</f>
        <v>1</v>
      </c>
      <c r="Q7" s="325"/>
      <c r="R7" s="296" t="s">
        <v>746</v>
      </c>
      <c r="S7" s="406" t="s">
        <v>890</v>
      </c>
    </row>
    <row r="8" spans="1:19" ht="99" x14ac:dyDescent="0.3">
      <c r="A8" s="521"/>
      <c r="B8" s="58" t="s">
        <v>109</v>
      </c>
      <c r="C8" s="37" t="s">
        <v>110</v>
      </c>
      <c r="D8" s="33" t="s">
        <v>111</v>
      </c>
      <c r="E8" s="38" t="s">
        <v>112</v>
      </c>
      <c r="F8" s="33" t="s">
        <v>113</v>
      </c>
      <c r="G8" s="85">
        <v>44834</v>
      </c>
      <c r="H8" s="4"/>
      <c r="I8" s="49"/>
      <c r="J8" s="50"/>
      <c r="K8" s="51"/>
      <c r="L8" s="381">
        <v>1</v>
      </c>
      <c r="M8" s="52">
        <v>1</v>
      </c>
      <c r="N8" s="48">
        <f t="shared" ref="N8:N15" si="0">I8+K8+M8</f>
        <v>1</v>
      </c>
      <c r="O8" s="48">
        <f t="shared" ref="O8:O15" si="1">H8+J8+L8</f>
        <v>1</v>
      </c>
      <c r="P8" s="4">
        <f t="shared" ref="P8:P15" si="2">O8/N8</f>
        <v>1</v>
      </c>
      <c r="Q8" s="325"/>
      <c r="R8" s="296"/>
      <c r="S8" s="407" t="s">
        <v>883</v>
      </c>
    </row>
    <row r="9" spans="1:19" ht="181.5" customHeight="1" x14ac:dyDescent="0.3">
      <c r="A9" s="521"/>
      <c r="B9" s="10" t="s">
        <v>114</v>
      </c>
      <c r="C9" s="16" t="s">
        <v>115</v>
      </c>
      <c r="D9" s="11" t="s">
        <v>678</v>
      </c>
      <c r="E9" s="38" t="s">
        <v>116</v>
      </c>
      <c r="F9" s="33" t="s">
        <v>117</v>
      </c>
      <c r="G9" s="85" t="s">
        <v>679</v>
      </c>
      <c r="H9" s="415">
        <v>1</v>
      </c>
      <c r="I9" s="49">
        <v>1</v>
      </c>
      <c r="J9" s="166">
        <v>1</v>
      </c>
      <c r="K9" s="167">
        <v>1</v>
      </c>
      <c r="L9" s="381">
        <v>1</v>
      </c>
      <c r="M9" s="52">
        <v>1</v>
      </c>
      <c r="N9" s="48">
        <f t="shared" si="0"/>
        <v>3</v>
      </c>
      <c r="O9" s="48">
        <f t="shared" si="1"/>
        <v>3</v>
      </c>
      <c r="P9" s="4">
        <f t="shared" si="2"/>
        <v>1</v>
      </c>
      <c r="Q9" s="325" t="s">
        <v>786</v>
      </c>
      <c r="R9" s="296" t="s">
        <v>718</v>
      </c>
      <c r="S9" s="296" t="s">
        <v>891</v>
      </c>
    </row>
    <row r="10" spans="1:19" ht="132" x14ac:dyDescent="0.3">
      <c r="A10" s="521"/>
      <c r="B10" s="10" t="s">
        <v>118</v>
      </c>
      <c r="C10" s="37" t="s">
        <v>119</v>
      </c>
      <c r="D10" s="33" t="s">
        <v>120</v>
      </c>
      <c r="E10" s="33" t="s">
        <v>116</v>
      </c>
      <c r="F10" s="33" t="s">
        <v>121</v>
      </c>
      <c r="G10" s="85" t="s">
        <v>122</v>
      </c>
      <c r="H10" s="4"/>
      <c r="I10" s="49"/>
      <c r="J10" s="166">
        <v>1</v>
      </c>
      <c r="K10" s="167">
        <v>1</v>
      </c>
      <c r="L10" s="381">
        <v>1</v>
      </c>
      <c r="M10" s="52">
        <v>1</v>
      </c>
      <c r="N10" s="48">
        <f t="shared" si="0"/>
        <v>2</v>
      </c>
      <c r="O10" s="48">
        <f t="shared" si="1"/>
        <v>2</v>
      </c>
      <c r="P10" s="4">
        <f t="shared" si="2"/>
        <v>1</v>
      </c>
      <c r="Q10" s="325"/>
      <c r="R10" s="416" t="s">
        <v>719</v>
      </c>
      <c r="S10" s="406" t="s">
        <v>892</v>
      </c>
    </row>
    <row r="11" spans="1:19" ht="66" x14ac:dyDescent="0.3">
      <c r="A11" s="521"/>
      <c r="B11" s="10" t="s">
        <v>123</v>
      </c>
      <c r="C11" s="37" t="s">
        <v>124</v>
      </c>
      <c r="D11" s="26" t="s">
        <v>125</v>
      </c>
      <c r="E11" s="33" t="s">
        <v>126</v>
      </c>
      <c r="F11" s="33" t="s">
        <v>107</v>
      </c>
      <c r="G11" s="85">
        <v>44926</v>
      </c>
      <c r="H11" s="4">
        <v>0.33</v>
      </c>
      <c r="I11" s="53">
        <v>0.33</v>
      </c>
      <c r="J11" s="50">
        <v>0.33</v>
      </c>
      <c r="K11" s="51">
        <v>0.33</v>
      </c>
      <c r="L11" s="382">
        <v>0.34</v>
      </c>
      <c r="M11" s="54">
        <v>0.34</v>
      </c>
      <c r="N11" s="48">
        <f t="shared" si="0"/>
        <v>1</v>
      </c>
      <c r="O11" s="48">
        <f t="shared" si="1"/>
        <v>1</v>
      </c>
      <c r="P11" s="4">
        <f t="shared" si="2"/>
        <v>1</v>
      </c>
      <c r="Q11" s="325" t="s">
        <v>787</v>
      </c>
      <c r="R11" s="416" t="s">
        <v>747</v>
      </c>
      <c r="S11" s="406" t="s">
        <v>893</v>
      </c>
    </row>
    <row r="12" spans="1:19" ht="115.5" x14ac:dyDescent="0.3">
      <c r="A12" s="521" t="s">
        <v>127</v>
      </c>
      <c r="B12" s="10" t="s">
        <v>28</v>
      </c>
      <c r="C12" s="37" t="s">
        <v>128</v>
      </c>
      <c r="D12" s="33" t="s">
        <v>129</v>
      </c>
      <c r="E12" s="33" t="s">
        <v>126</v>
      </c>
      <c r="F12" s="33" t="s">
        <v>107</v>
      </c>
      <c r="G12" s="90" t="s">
        <v>108</v>
      </c>
      <c r="H12" s="48">
        <v>1</v>
      </c>
      <c r="I12" s="45">
        <v>1</v>
      </c>
      <c r="J12" s="46">
        <v>2</v>
      </c>
      <c r="K12" s="47">
        <v>2</v>
      </c>
      <c r="L12" s="380">
        <v>1</v>
      </c>
      <c r="M12" s="45">
        <v>1</v>
      </c>
      <c r="N12" s="48">
        <f t="shared" si="0"/>
        <v>4</v>
      </c>
      <c r="O12" s="48">
        <f t="shared" si="1"/>
        <v>4</v>
      </c>
      <c r="P12" s="4">
        <f t="shared" si="2"/>
        <v>1</v>
      </c>
      <c r="Q12" s="326" t="s">
        <v>788</v>
      </c>
      <c r="R12" s="416" t="s">
        <v>748</v>
      </c>
      <c r="S12" s="406" t="s">
        <v>933</v>
      </c>
    </row>
    <row r="13" spans="1:19" ht="66" x14ac:dyDescent="0.3">
      <c r="A13" s="521"/>
      <c r="B13" s="10" t="s">
        <v>130</v>
      </c>
      <c r="C13" s="37" t="s">
        <v>131</v>
      </c>
      <c r="D13" s="33" t="s">
        <v>132</v>
      </c>
      <c r="E13" s="33" t="s">
        <v>133</v>
      </c>
      <c r="F13" s="33" t="s">
        <v>134</v>
      </c>
      <c r="G13" s="85" t="s">
        <v>135</v>
      </c>
      <c r="H13" s="48"/>
      <c r="I13" s="45"/>
      <c r="J13" s="46">
        <v>1</v>
      </c>
      <c r="K13" s="47"/>
      <c r="L13" s="380"/>
      <c r="M13" s="45">
        <v>1</v>
      </c>
      <c r="N13" s="48">
        <f t="shared" si="0"/>
        <v>1</v>
      </c>
      <c r="O13" s="48">
        <f t="shared" si="1"/>
        <v>1</v>
      </c>
      <c r="P13" s="4">
        <f t="shared" si="2"/>
        <v>1</v>
      </c>
      <c r="Q13" s="344"/>
      <c r="R13" s="416" t="s">
        <v>749</v>
      </c>
      <c r="S13" s="406" t="s">
        <v>886</v>
      </c>
    </row>
    <row r="14" spans="1:19" ht="49.5" x14ac:dyDescent="0.3">
      <c r="A14" s="521" t="s">
        <v>136</v>
      </c>
      <c r="B14" s="10" t="s">
        <v>34</v>
      </c>
      <c r="C14" s="37" t="s">
        <v>137</v>
      </c>
      <c r="D14" s="33" t="s">
        <v>138</v>
      </c>
      <c r="E14" s="33" t="s">
        <v>126</v>
      </c>
      <c r="F14" s="33" t="s">
        <v>107</v>
      </c>
      <c r="G14" s="85">
        <v>44895</v>
      </c>
      <c r="H14" s="48"/>
      <c r="I14" s="45"/>
      <c r="J14" s="46"/>
      <c r="K14" s="47"/>
      <c r="L14" s="380">
        <v>1</v>
      </c>
      <c r="M14" s="45">
        <v>1</v>
      </c>
      <c r="N14" s="48">
        <f t="shared" si="0"/>
        <v>1</v>
      </c>
      <c r="O14" s="48">
        <f t="shared" si="1"/>
        <v>1</v>
      </c>
      <c r="P14" s="4">
        <f t="shared" si="2"/>
        <v>1</v>
      </c>
      <c r="Q14" s="344"/>
      <c r="R14" s="416" t="s">
        <v>750</v>
      </c>
      <c r="S14" s="406" t="s">
        <v>894</v>
      </c>
    </row>
    <row r="15" spans="1:19" ht="96" customHeight="1" thickBot="1" x14ac:dyDescent="0.35">
      <c r="A15" s="522"/>
      <c r="B15" s="24" t="s">
        <v>139</v>
      </c>
      <c r="C15" s="62" t="s">
        <v>140</v>
      </c>
      <c r="D15" s="63" t="s">
        <v>141</v>
      </c>
      <c r="E15" s="63" t="s">
        <v>126</v>
      </c>
      <c r="F15" s="63" t="s">
        <v>142</v>
      </c>
      <c r="G15" s="414" t="s">
        <v>143</v>
      </c>
      <c r="H15" s="48"/>
      <c r="I15" s="45"/>
      <c r="J15" s="46">
        <v>1</v>
      </c>
      <c r="K15" s="47">
        <v>1</v>
      </c>
      <c r="L15" s="380">
        <v>1</v>
      </c>
      <c r="M15" s="45">
        <v>1</v>
      </c>
      <c r="N15" s="48">
        <f t="shared" si="0"/>
        <v>2</v>
      </c>
      <c r="O15" s="48">
        <f t="shared" si="1"/>
        <v>2</v>
      </c>
      <c r="P15" s="4">
        <f t="shared" si="2"/>
        <v>1</v>
      </c>
      <c r="Q15" s="344"/>
      <c r="R15" s="416" t="s">
        <v>935</v>
      </c>
      <c r="S15" s="406" t="s">
        <v>934</v>
      </c>
    </row>
    <row r="16" spans="1:19" x14ac:dyDescent="0.3">
      <c r="A16" s="273" t="s">
        <v>686</v>
      </c>
      <c r="O16" s="327"/>
      <c r="P16" s="327">
        <f>AVERAGE(P7:P15)</f>
        <v>1</v>
      </c>
    </row>
  </sheetData>
  <autoFilter ref="A6:S16" xr:uid="{00000000-0009-0000-0000-000003000000}">
    <filterColumn colId="1" showButton="0"/>
  </autoFilter>
  <mergeCells count="18">
    <mergeCell ref="H3:I3"/>
    <mergeCell ref="J3:K3"/>
    <mergeCell ref="L3:M3"/>
    <mergeCell ref="A4:G4"/>
    <mergeCell ref="H4:I5"/>
    <mergeCell ref="J4:K5"/>
    <mergeCell ref="L4:M5"/>
    <mergeCell ref="Q4:Q6"/>
    <mergeCell ref="R4:R6"/>
    <mergeCell ref="S4:S6"/>
    <mergeCell ref="A5:G5"/>
    <mergeCell ref="B6:C6"/>
    <mergeCell ref="P4:P6"/>
    <mergeCell ref="A7:A11"/>
    <mergeCell ref="A12:A13"/>
    <mergeCell ref="A14:A15"/>
    <mergeCell ref="N4:N6"/>
    <mergeCell ref="O4:O6"/>
  </mergeCells>
  <conditionalFormatting sqref="Q10:R10 Q9 Q13:R15 R11:R12">
    <cfRule type="cellIs" dxfId="1234" priority="4" operator="equal">
      <formula>1</formula>
    </cfRule>
  </conditionalFormatting>
  <conditionalFormatting sqref="Q7:Q8">
    <cfRule type="cellIs" dxfId="1233" priority="3" operator="equal">
      <formula>1</formula>
    </cfRule>
  </conditionalFormatting>
  <conditionalFormatting sqref="Q11">
    <cfRule type="cellIs" dxfId="1232" priority="1" operator="equal">
      <formula>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S23"/>
  <sheetViews>
    <sheetView zoomScale="80" zoomScaleNormal="80" workbookViewId="0"/>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321" customWidth="1"/>
    <col min="9" max="9" width="10.7109375" style="321" customWidth="1"/>
    <col min="10" max="10" width="11.42578125" style="321" customWidth="1"/>
    <col min="11" max="11" width="10.7109375" style="321" customWidth="1"/>
    <col min="12" max="12" width="11.42578125" style="321" customWidth="1"/>
    <col min="13" max="13" width="10.7109375" style="321" customWidth="1"/>
    <col min="14" max="16" width="11.42578125" style="321" customWidth="1"/>
    <col min="17" max="17" width="54" style="1" customWidth="1"/>
    <col min="18" max="18" width="52.85546875" style="1" customWidth="1"/>
    <col min="19" max="19" width="58.5703125" style="1" customWidth="1"/>
    <col min="20" max="16384" width="11.42578125" style="1"/>
  </cols>
  <sheetData>
    <row r="5" spans="1:19" ht="15" thickBot="1" x14ac:dyDescent="0.25"/>
    <row r="6" spans="1:19" ht="18.75" customHeight="1" thickBot="1" x14ac:dyDescent="0.25">
      <c r="A6" s="540" t="s">
        <v>144</v>
      </c>
      <c r="B6" s="541"/>
      <c r="C6" s="541"/>
      <c r="D6" s="541"/>
      <c r="E6" s="541"/>
      <c r="F6" s="541"/>
      <c r="G6" s="541"/>
      <c r="H6" s="542" t="s">
        <v>78</v>
      </c>
      <c r="I6" s="542"/>
      <c r="J6" s="542" t="s">
        <v>4</v>
      </c>
      <c r="K6" s="542"/>
      <c r="L6" s="523" t="s">
        <v>5</v>
      </c>
      <c r="M6" s="523"/>
      <c r="N6" s="523" t="s">
        <v>11</v>
      </c>
      <c r="O6" s="528" t="s">
        <v>937</v>
      </c>
      <c r="P6" s="523" t="s">
        <v>936</v>
      </c>
      <c r="Q6" s="524" t="s">
        <v>6</v>
      </c>
      <c r="R6" s="524" t="s">
        <v>7</v>
      </c>
      <c r="S6" s="524" t="s">
        <v>8</v>
      </c>
    </row>
    <row r="7" spans="1:19" ht="17.25" customHeight="1" thickBot="1" x14ac:dyDescent="0.25">
      <c r="A7" s="543" t="s">
        <v>875</v>
      </c>
      <c r="B7" s="544"/>
      <c r="C7" s="544"/>
      <c r="D7" s="544"/>
      <c r="E7" s="544"/>
      <c r="F7" s="544"/>
      <c r="G7" s="544"/>
      <c r="H7" s="542"/>
      <c r="I7" s="542"/>
      <c r="J7" s="542"/>
      <c r="K7" s="542"/>
      <c r="L7" s="523"/>
      <c r="M7" s="523"/>
      <c r="N7" s="523"/>
      <c r="O7" s="529"/>
      <c r="P7" s="523"/>
      <c r="Q7" s="524"/>
      <c r="R7" s="524"/>
      <c r="S7" s="524"/>
    </row>
    <row r="8" spans="1:19" ht="17.25" thickBot="1" x14ac:dyDescent="0.25">
      <c r="A8" s="2" t="s">
        <v>13</v>
      </c>
      <c r="B8" s="345"/>
      <c r="C8" s="346" t="s">
        <v>145</v>
      </c>
      <c r="D8" s="347" t="s">
        <v>15</v>
      </c>
      <c r="E8" s="2" t="s">
        <v>16</v>
      </c>
      <c r="F8" s="2" t="s">
        <v>17</v>
      </c>
      <c r="G8" s="348" t="s">
        <v>18</v>
      </c>
      <c r="H8" s="349" t="s">
        <v>19</v>
      </c>
      <c r="I8" s="349" t="s">
        <v>20</v>
      </c>
      <c r="J8" s="349" t="s">
        <v>19</v>
      </c>
      <c r="K8" s="349" t="s">
        <v>20</v>
      </c>
      <c r="L8" s="349" t="s">
        <v>19</v>
      </c>
      <c r="M8" s="322" t="s">
        <v>20</v>
      </c>
      <c r="N8" s="528"/>
      <c r="O8" s="530"/>
      <c r="P8" s="528"/>
      <c r="Q8" s="524"/>
      <c r="R8" s="524"/>
      <c r="S8" s="524"/>
    </row>
    <row r="9" spans="1:19" ht="88.5" customHeight="1" x14ac:dyDescent="0.2">
      <c r="A9" s="536" t="s">
        <v>876</v>
      </c>
      <c r="B9" s="350" t="s">
        <v>22</v>
      </c>
      <c r="C9" s="351" t="s">
        <v>146</v>
      </c>
      <c r="D9" s="352" t="s">
        <v>147</v>
      </c>
      <c r="E9" s="353" t="s">
        <v>148</v>
      </c>
      <c r="F9" s="352" t="s">
        <v>149</v>
      </c>
      <c r="G9" s="354" t="s">
        <v>715</v>
      </c>
      <c r="H9" s="355">
        <v>4</v>
      </c>
      <c r="I9" s="45">
        <v>4</v>
      </c>
      <c r="J9" s="355">
        <v>4</v>
      </c>
      <c r="K9" s="45">
        <v>4</v>
      </c>
      <c r="L9" s="355">
        <v>3</v>
      </c>
      <c r="M9" s="45">
        <v>3</v>
      </c>
      <c r="N9" s="355">
        <f>I9+K9+M9</f>
        <v>11</v>
      </c>
      <c r="O9" s="355">
        <f>H9+J9+L9</f>
        <v>11</v>
      </c>
      <c r="P9" s="4">
        <f>(H9+J9+L9)/N9</f>
        <v>1</v>
      </c>
      <c r="Q9" s="326" t="s">
        <v>721</v>
      </c>
      <c r="R9" s="326" t="s">
        <v>736</v>
      </c>
      <c r="S9" s="407" t="s">
        <v>879</v>
      </c>
    </row>
    <row r="10" spans="1:19" ht="82.5" customHeight="1" x14ac:dyDescent="0.2">
      <c r="A10" s="537"/>
      <c r="B10" s="356" t="s">
        <v>109</v>
      </c>
      <c r="C10" s="357" t="s">
        <v>688</v>
      </c>
      <c r="D10" s="358" t="s">
        <v>689</v>
      </c>
      <c r="E10" s="359" t="s">
        <v>690</v>
      </c>
      <c r="F10" s="358" t="s">
        <v>211</v>
      </c>
      <c r="G10" s="360">
        <v>44803</v>
      </c>
      <c r="H10" s="355"/>
      <c r="I10" s="45"/>
      <c r="J10" s="355">
        <v>1</v>
      </c>
      <c r="K10" s="45">
        <v>1</v>
      </c>
      <c r="L10" s="355"/>
      <c r="M10" s="45"/>
      <c r="N10" s="355">
        <f t="shared" ref="N10:N21" si="0">I10+K10+M10</f>
        <v>1</v>
      </c>
      <c r="O10" s="355">
        <f t="shared" ref="O10:O21" si="1">H10+J10+L10</f>
        <v>1</v>
      </c>
      <c r="P10" s="4">
        <f t="shared" ref="P10:P21" si="2">(H10+J10+L10)/N10</f>
        <v>1</v>
      </c>
      <c r="Q10" s="343"/>
      <c r="R10" s="326" t="s">
        <v>725</v>
      </c>
      <c r="S10" s="418" t="s">
        <v>880</v>
      </c>
    </row>
    <row r="11" spans="1:19" ht="105.75" customHeight="1" x14ac:dyDescent="0.2">
      <c r="A11" s="361" t="s">
        <v>691</v>
      </c>
      <c r="B11" s="362" t="s">
        <v>877</v>
      </c>
      <c r="C11" s="363" t="s">
        <v>161</v>
      </c>
      <c r="D11" s="364" t="s">
        <v>162</v>
      </c>
      <c r="E11" s="364" t="s">
        <v>112</v>
      </c>
      <c r="F11" s="358" t="s">
        <v>163</v>
      </c>
      <c r="G11" s="360" t="s">
        <v>164</v>
      </c>
      <c r="H11" s="355">
        <v>0.5</v>
      </c>
      <c r="I11" s="45"/>
      <c r="J11" s="355">
        <v>1</v>
      </c>
      <c r="K11" s="45">
        <v>1</v>
      </c>
      <c r="L11" s="355">
        <v>0.5</v>
      </c>
      <c r="M11" s="45">
        <v>1</v>
      </c>
      <c r="N11" s="355">
        <f t="shared" si="0"/>
        <v>2</v>
      </c>
      <c r="O11" s="355">
        <f t="shared" si="1"/>
        <v>2</v>
      </c>
      <c r="P11" s="4">
        <f t="shared" si="2"/>
        <v>1</v>
      </c>
      <c r="Q11" s="326" t="s">
        <v>738</v>
      </c>
      <c r="R11" s="326" t="s">
        <v>737</v>
      </c>
      <c r="S11" s="407" t="s">
        <v>895</v>
      </c>
    </row>
    <row r="12" spans="1:19" ht="88.5" customHeight="1" x14ac:dyDescent="0.2">
      <c r="A12" s="538" t="s">
        <v>713</v>
      </c>
      <c r="B12" s="362" t="s">
        <v>34</v>
      </c>
      <c r="C12" s="363" t="s">
        <v>156</v>
      </c>
      <c r="D12" s="364" t="s">
        <v>151</v>
      </c>
      <c r="E12" s="359" t="s">
        <v>116</v>
      </c>
      <c r="F12" s="358" t="s">
        <v>121</v>
      </c>
      <c r="G12" s="360" t="s">
        <v>152</v>
      </c>
      <c r="H12" s="355">
        <v>1</v>
      </c>
      <c r="I12" s="45">
        <v>1</v>
      </c>
      <c r="J12" s="355">
        <v>1</v>
      </c>
      <c r="K12" s="45">
        <v>1</v>
      </c>
      <c r="L12" s="355">
        <v>1</v>
      </c>
      <c r="M12" s="45">
        <v>1</v>
      </c>
      <c r="N12" s="355">
        <f t="shared" si="0"/>
        <v>3</v>
      </c>
      <c r="O12" s="355">
        <f t="shared" si="1"/>
        <v>3</v>
      </c>
      <c r="P12" s="4">
        <f t="shared" si="2"/>
        <v>1</v>
      </c>
      <c r="Q12" s="326" t="s">
        <v>722</v>
      </c>
      <c r="R12" s="326" t="s">
        <v>732</v>
      </c>
      <c r="S12" s="407" t="s">
        <v>896</v>
      </c>
    </row>
    <row r="13" spans="1:19" ht="117.75" customHeight="1" x14ac:dyDescent="0.2">
      <c r="A13" s="539"/>
      <c r="B13" s="362" t="s">
        <v>157</v>
      </c>
      <c r="C13" s="363" t="s">
        <v>158</v>
      </c>
      <c r="D13" s="364" t="s">
        <v>159</v>
      </c>
      <c r="E13" s="359" t="s">
        <v>116</v>
      </c>
      <c r="F13" s="358" t="s">
        <v>160</v>
      </c>
      <c r="G13" s="360" t="s">
        <v>693</v>
      </c>
      <c r="H13" s="355"/>
      <c r="I13" s="45"/>
      <c r="J13" s="365">
        <v>0.5</v>
      </c>
      <c r="K13" s="340">
        <v>0.5</v>
      </c>
      <c r="L13" s="365">
        <v>0.5</v>
      </c>
      <c r="M13" s="340">
        <v>0.5</v>
      </c>
      <c r="N13" s="365">
        <f t="shared" si="0"/>
        <v>1</v>
      </c>
      <c r="O13" s="417">
        <f t="shared" si="1"/>
        <v>1</v>
      </c>
      <c r="P13" s="4">
        <f t="shared" si="2"/>
        <v>1</v>
      </c>
      <c r="Q13" s="343"/>
      <c r="R13" s="326" t="s">
        <v>739</v>
      </c>
      <c r="S13" s="407" t="s">
        <v>897</v>
      </c>
    </row>
    <row r="14" spans="1:19" ht="91.5" customHeight="1" x14ac:dyDescent="0.2">
      <c r="A14" s="539"/>
      <c r="B14" s="356" t="s">
        <v>139</v>
      </c>
      <c r="C14" s="366" t="s">
        <v>694</v>
      </c>
      <c r="D14" s="358" t="s">
        <v>695</v>
      </c>
      <c r="E14" s="359" t="s">
        <v>148</v>
      </c>
      <c r="F14" s="358" t="s">
        <v>149</v>
      </c>
      <c r="G14" s="360">
        <v>44742</v>
      </c>
      <c r="H14" s="355"/>
      <c r="I14" s="45"/>
      <c r="J14" s="355">
        <v>1</v>
      </c>
      <c r="K14" s="45">
        <v>1</v>
      </c>
      <c r="L14" s="355"/>
      <c r="M14" s="45"/>
      <c r="N14" s="355">
        <f t="shared" si="0"/>
        <v>1</v>
      </c>
      <c r="O14" s="355">
        <f t="shared" si="1"/>
        <v>1</v>
      </c>
      <c r="P14" s="4">
        <f t="shared" si="2"/>
        <v>1</v>
      </c>
      <c r="Q14" s="343"/>
      <c r="R14" s="326" t="s">
        <v>740</v>
      </c>
      <c r="S14" s="418" t="s">
        <v>880</v>
      </c>
    </row>
    <row r="15" spans="1:19" ht="120" customHeight="1" x14ac:dyDescent="0.2">
      <c r="A15" s="539"/>
      <c r="B15" s="367" t="s">
        <v>229</v>
      </c>
      <c r="C15" s="363" t="s">
        <v>696</v>
      </c>
      <c r="D15" s="364" t="s">
        <v>697</v>
      </c>
      <c r="E15" s="359" t="s">
        <v>690</v>
      </c>
      <c r="F15" s="358" t="s">
        <v>211</v>
      </c>
      <c r="G15" s="360">
        <v>44803</v>
      </c>
      <c r="H15" s="355"/>
      <c r="I15" s="45"/>
      <c r="J15" s="355">
        <v>1</v>
      </c>
      <c r="K15" s="45">
        <v>1</v>
      </c>
      <c r="L15" s="355"/>
      <c r="M15" s="45"/>
      <c r="N15" s="355">
        <f t="shared" si="0"/>
        <v>1</v>
      </c>
      <c r="O15" s="355">
        <f t="shared" si="1"/>
        <v>1</v>
      </c>
      <c r="P15" s="4">
        <f t="shared" si="2"/>
        <v>1</v>
      </c>
      <c r="Q15" s="343" t="s">
        <v>731</v>
      </c>
      <c r="R15" s="326" t="s">
        <v>733</v>
      </c>
      <c r="S15" s="418" t="s">
        <v>880</v>
      </c>
    </row>
    <row r="16" spans="1:19" ht="96.75" customHeight="1" x14ac:dyDescent="0.2">
      <c r="A16" s="539"/>
      <c r="B16" s="362" t="s">
        <v>698</v>
      </c>
      <c r="C16" s="363" t="s">
        <v>150</v>
      </c>
      <c r="D16" s="364" t="s">
        <v>151</v>
      </c>
      <c r="E16" s="359" t="s">
        <v>116</v>
      </c>
      <c r="F16" s="358" t="s">
        <v>121</v>
      </c>
      <c r="G16" s="360" t="s">
        <v>152</v>
      </c>
      <c r="H16" s="355">
        <v>1</v>
      </c>
      <c r="I16" s="45">
        <v>1</v>
      </c>
      <c r="J16" s="355">
        <v>1</v>
      </c>
      <c r="K16" s="45">
        <v>1</v>
      </c>
      <c r="L16" s="355">
        <v>1</v>
      </c>
      <c r="M16" s="45">
        <v>1</v>
      </c>
      <c r="N16" s="355">
        <f t="shared" si="0"/>
        <v>3</v>
      </c>
      <c r="O16" s="355">
        <f t="shared" si="1"/>
        <v>3</v>
      </c>
      <c r="P16" s="4">
        <f t="shared" si="2"/>
        <v>1</v>
      </c>
      <c r="Q16" s="326" t="s">
        <v>724</v>
      </c>
      <c r="R16" s="326" t="s">
        <v>735</v>
      </c>
      <c r="S16" s="407" t="s">
        <v>898</v>
      </c>
    </row>
    <row r="17" spans="1:19" ht="139.5" customHeight="1" x14ac:dyDescent="0.2">
      <c r="A17" s="539"/>
      <c r="B17" s="362" t="s">
        <v>699</v>
      </c>
      <c r="C17" s="363" t="s">
        <v>153</v>
      </c>
      <c r="D17" s="364" t="s">
        <v>680</v>
      </c>
      <c r="E17" s="359" t="s">
        <v>116</v>
      </c>
      <c r="F17" s="358" t="s">
        <v>121</v>
      </c>
      <c r="G17" s="360" t="s">
        <v>681</v>
      </c>
      <c r="H17" s="355">
        <v>0.5</v>
      </c>
      <c r="I17" s="45"/>
      <c r="J17" s="355">
        <v>1</v>
      </c>
      <c r="K17" s="45">
        <v>1</v>
      </c>
      <c r="L17" s="355">
        <v>0.5</v>
      </c>
      <c r="M17" s="45">
        <v>1</v>
      </c>
      <c r="N17" s="355">
        <f t="shared" si="0"/>
        <v>2</v>
      </c>
      <c r="O17" s="355">
        <f t="shared" si="1"/>
        <v>2</v>
      </c>
      <c r="P17" s="4">
        <f t="shared" si="2"/>
        <v>1</v>
      </c>
      <c r="Q17" s="326" t="s">
        <v>789</v>
      </c>
      <c r="R17" s="326" t="s">
        <v>741</v>
      </c>
      <c r="S17" s="407" t="s">
        <v>899</v>
      </c>
    </row>
    <row r="18" spans="1:19" ht="83.25" customHeight="1" x14ac:dyDescent="0.2">
      <c r="A18" s="539"/>
      <c r="B18" s="362" t="s">
        <v>700</v>
      </c>
      <c r="C18" s="363" t="s">
        <v>155</v>
      </c>
      <c r="D18" s="364" t="s">
        <v>151</v>
      </c>
      <c r="E18" s="359" t="s">
        <v>116</v>
      </c>
      <c r="F18" s="358" t="s">
        <v>121</v>
      </c>
      <c r="G18" s="360" t="s">
        <v>152</v>
      </c>
      <c r="H18" s="355">
        <v>1</v>
      </c>
      <c r="I18" s="45">
        <v>1</v>
      </c>
      <c r="J18" s="355">
        <v>1</v>
      </c>
      <c r="K18" s="45">
        <v>1</v>
      </c>
      <c r="L18" s="355">
        <v>1</v>
      </c>
      <c r="M18" s="45">
        <v>1</v>
      </c>
      <c r="N18" s="48">
        <f t="shared" si="0"/>
        <v>3</v>
      </c>
      <c r="O18" s="355">
        <f t="shared" si="1"/>
        <v>3</v>
      </c>
      <c r="P18" s="4">
        <f t="shared" si="2"/>
        <v>1</v>
      </c>
      <c r="Q18" s="326" t="s">
        <v>727</v>
      </c>
      <c r="R18" s="326" t="s">
        <v>734</v>
      </c>
      <c r="S18" s="407" t="s">
        <v>900</v>
      </c>
    </row>
    <row r="19" spans="1:19" ht="83.25" customHeight="1" x14ac:dyDescent="0.2">
      <c r="A19" s="537" t="s">
        <v>878</v>
      </c>
      <c r="B19" s="356" t="s">
        <v>701</v>
      </c>
      <c r="C19" s="366" t="s">
        <v>702</v>
      </c>
      <c r="D19" s="358" t="s">
        <v>703</v>
      </c>
      <c r="E19" s="359" t="s">
        <v>704</v>
      </c>
      <c r="F19" s="358" t="s">
        <v>211</v>
      </c>
      <c r="G19" s="360" t="s">
        <v>705</v>
      </c>
      <c r="H19" s="365">
        <v>0.33</v>
      </c>
      <c r="I19" s="340">
        <v>0.33</v>
      </c>
      <c r="J19" s="365">
        <v>0.34</v>
      </c>
      <c r="K19" s="340">
        <v>0.34</v>
      </c>
      <c r="L19" s="365">
        <v>0.33</v>
      </c>
      <c r="M19" s="340">
        <v>0.33</v>
      </c>
      <c r="N19" s="339">
        <f t="shared" si="0"/>
        <v>1</v>
      </c>
      <c r="O19" s="417">
        <f t="shared" si="1"/>
        <v>1</v>
      </c>
      <c r="P19" s="4">
        <f t="shared" si="2"/>
        <v>1</v>
      </c>
      <c r="Q19" s="326" t="s">
        <v>742</v>
      </c>
      <c r="R19" s="326" t="s">
        <v>729</v>
      </c>
      <c r="S19" s="407" t="s">
        <v>901</v>
      </c>
    </row>
    <row r="20" spans="1:19" ht="117.75" customHeight="1" x14ac:dyDescent="0.2">
      <c r="A20" s="537"/>
      <c r="B20" s="356" t="s">
        <v>268</v>
      </c>
      <c r="C20" s="366" t="s">
        <v>706</v>
      </c>
      <c r="D20" s="358" t="s">
        <v>707</v>
      </c>
      <c r="E20" s="359" t="s">
        <v>708</v>
      </c>
      <c r="F20" s="358" t="s">
        <v>211</v>
      </c>
      <c r="G20" s="360">
        <v>44896</v>
      </c>
      <c r="H20" s="355"/>
      <c r="I20" s="340"/>
      <c r="J20" s="365">
        <v>0.5</v>
      </c>
      <c r="K20" s="340">
        <v>0.5</v>
      </c>
      <c r="L20" s="365">
        <v>0.5</v>
      </c>
      <c r="M20" s="340">
        <v>0.5</v>
      </c>
      <c r="N20" s="339">
        <f t="shared" si="0"/>
        <v>1</v>
      </c>
      <c r="O20" s="417">
        <f t="shared" si="1"/>
        <v>1</v>
      </c>
      <c r="P20" s="342">
        <f t="shared" si="2"/>
        <v>1</v>
      </c>
      <c r="Q20" s="326" t="s">
        <v>743</v>
      </c>
      <c r="R20" s="326" t="s">
        <v>726</v>
      </c>
      <c r="S20" s="419" t="s">
        <v>902</v>
      </c>
    </row>
    <row r="21" spans="1:19" ht="99" customHeight="1" thickBot="1" x14ac:dyDescent="0.25">
      <c r="A21" s="368" t="s">
        <v>709</v>
      </c>
      <c r="B21" s="369" t="s">
        <v>45</v>
      </c>
      <c r="C21" s="370" t="s">
        <v>710</v>
      </c>
      <c r="D21" s="371" t="s">
        <v>711</v>
      </c>
      <c r="E21" s="371" t="s">
        <v>235</v>
      </c>
      <c r="F21" s="371" t="s">
        <v>236</v>
      </c>
      <c r="G21" s="372" t="s">
        <v>712</v>
      </c>
      <c r="H21" s="355">
        <v>1</v>
      </c>
      <c r="I21" s="45">
        <v>1</v>
      </c>
      <c r="J21" s="355">
        <v>1</v>
      </c>
      <c r="K21" s="45">
        <v>1</v>
      </c>
      <c r="L21" s="355">
        <v>1</v>
      </c>
      <c r="M21" s="45">
        <v>1</v>
      </c>
      <c r="N21" s="48">
        <f t="shared" si="0"/>
        <v>3</v>
      </c>
      <c r="O21" s="355">
        <f t="shared" si="1"/>
        <v>3</v>
      </c>
      <c r="P21" s="342">
        <f t="shared" si="2"/>
        <v>1</v>
      </c>
      <c r="Q21" s="326" t="s">
        <v>723</v>
      </c>
      <c r="R21" s="326" t="s">
        <v>728</v>
      </c>
      <c r="S21" s="419" t="s">
        <v>881</v>
      </c>
    </row>
    <row r="22" spans="1:19" ht="16.5" x14ac:dyDescent="0.3">
      <c r="P22" s="327">
        <f>AVERAGE(P13:P21)</f>
        <v>1</v>
      </c>
    </row>
    <row r="23" spans="1:19" x14ac:dyDescent="0.2">
      <c r="A23" s="1" t="s">
        <v>716</v>
      </c>
    </row>
  </sheetData>
  <mergeCells count="14">
    <mergeCell ref="Q6:Q8"/>
    <mergeCell ref="R6:R8"/>
    <mergeCell ref="S6:S8"/>
    <mergeCell ref="A6:G6"/>
    <mergeCell ref="H6:I7"/>
    <mergeCell ref="J6:K7"/>
    <mergeCell ref="L6:M7"/>
    <mergeCell ref="A7:G7"/>
    <mergeCell ref="A9:A10"/>
    <mergeCell ref="A12:A18"/>
    <mergeCell ref="A19:A20"/>
    <mergeCell ref="N6:N8"/>
    <mergeCell ref="P6:P8"/>
    <mergeCell ref="O6:O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2"/>
  <sheetViews>
    <sheetView zoomScale="90" zoomScaleNormal="90" workbookViewId="0">
      <selection activeCell="F21" sqref="F21"/>
    </sheetView>
  </sheetViews>
  <sheetFormatPr baseColWidth="10" defaultColWidth="11.42578125" defaultRowHeight="15" x14ac:dyDescent="0.25"/>
  <cols>
    <col min="1" max="1" width="30.42578125" customWidth="1"/>
    <col min="3" max="3" width="53.5703125" customWidth="1"/>
    <col min="4" max="4" width="17.42578125" customWidth="1"/>
    <col min="5" max="5" width="40.7109375" customWidth="1"/>
    <col min="6" max="6" width="26" customWidth="1"/>
    <col min="7" max="7" width="22" customWidth="1"/>
    <col min="8" max="8" width="15.85546875" customWidth="1"/>
    <col min="16" max="16" width="11.42578125" customWidth="1"/>
    <col min="17" max="17" width="61.7109375" customWidth="1"/>
    <col min="18" max="18" width="72.42578125" customWidth="1"/>
    <col min="19" max="19" width="72.140625" customWidth="1"/>
  </cols>
  <sheetData>
    <row r="1" spans="1:19" ht="16.5" x14ac:dyDescent="0.3">
      <c r="A1" s="5"/>
      <c r="B1" s="5"/>
    </row>
    <row r="2" spans="1:19" ht="16.5" x14ac:dyDescent="0.3">
      <c r="A2" s="5"/>
      <c r="B2" s="5"/>
    </row>
    <row r="3" spans="1:19" ht="16.5" x14ac:dyDescent="0.3">
      <c r="A3" s="5"/>
      <c r="B3" s="5"/>
    </row>
    <row r="5" spans="1:19" ht="20.25" x14ac:dyDescent="0.25">
      <c r="A5" s="553" t="s">
        <v>144</v>
      </c>
      <c r="B5" s="553"/>
      <c r="C5" s="553"/>
      <c r="D5" s="553"/>
      <c r="E5" s="553"/>
      <c r="F5" s="553"/>
      <c r="G5" s="553"/>
      <c r="H5" s="553"/>
      <c r="I5" s="554" t="s">
        <v>78</v>
      </c>
      <c r="J5" s="554"/>
      <c r="K5" s="554" t="s">
        <v>4</v>
      </c>
      <c r="L5" s="554"/>
      <c r="M5" s="554" t="s">
        <v>5</v>
      </c>
      <c r="N5" s="554"/>
      <c r="O5" s="550" t="s">
        <v>245</v>
      </c>
      <c r="P5" s="550" t="s">
        <v>79</v>
      </c>
      <c r="Q5" s="549" t="s">
        <v>6</v>
      </c>
      <c r="R5" s="549" t="s">
        <v>7</v>
      </c>
      <c r="S5" s="549" t="s">
        <v>8</v>
      </c>
    </row>
    <row r="6" spans="1:19" ht="20.25" x14ac:dyDescent="0.25">
      <c r="A6" s="551" t="s">
        <v>165</v>
      </c>
      <c r="B6" s="551"/>
      <c r="C6" s="551"/>
      <c r="D6" s="551"/>
      <c r="E6" s="551"/>
      <c r="F6" s="551"/>
      <c r="G6" s="551"/>
      <c r="H6" s="551"/>
      <c r="I6" s="554"/>
      <c r="J6" s="554"/>
      <c r="K6" s="554"/>
      <c r="L6" s="554"/>
      <c r="M6" s="554"/>
      <c r="N6" s="554"/>
      <c r="O6" s="550"/>
      <c r="P6" s="550"/>
      <c r="Q6" s="549"/>
      <c r="R6" s="549"/>
      <c r="S6" s="549"/>
    </row>
    <row r="7" spans="1:19" ht="15.75" thickBot="1" x14ac:dyDescent="0.3">
      <c r="A7" s="286" t="s">
        <v>13</v>
      </c>
      <c r="B7" s="552" t="s">
        <v>14</v>
      </c>
      <c r="C7" s="552"/>
      <c r="D7" s="287" t="s">
        <v>15</v>
      </c>
      <c r="E7" s="287" t="s">
        <v>166</v>
      </c>
      <c r="F7" s="287" t="s">
        <v>16</v>
      </c>
      <c r="G7" s="286" t="s">
        <v>17</v>
      </c>
      <c r="H7" s="287" t="s">
        <v>18</v>
      </c>
      <c r="I7" s="284" t="s">
        <v>19</v>
      </c>
      <c r="J7" s="284" t="s">
        <v>20</v>
      </c>
      <c r="K7" s="284" t="s">
        <v>19</v>
      </c>
      <c r="L7" s="284" t="s">
        <v>20</v>
      </c>
      <c r="M7" s="284" t="s">
        <v>19</v>
      </c>
      <c r="N7" s="284" t="s">
        <v>20</v>
      </c>
      <c r="O7" s="550"/>
      <c r="P7" s="550"/>
      <c r="Q7" s="549"/>
      <c r="R7" s="549"/>
      <c r="S7" s="549"/>
    </row>
    <row r="8" spans="1:19" ht="82.5" x14ac:dyDescent="0.25">
      <c r="A8" s="545" t="s">
        <v>167</v>
      </c>
      <c r="B8" s="6" t="s">
        <v>22</v>
      </c>
      <c r="C8" s="288" t="s">
        <v>168</v>
      </c>
      <c r="D8" s="289">
        <v>1</v>
      </c>
      <c r="E8" s="290" t="s">
        <v>169</v>
      </c>
      <c r="F8" s="290" t="s">
        <v>170</v>
      </c>
      <c r="G8" s="290" t="s">
        <v>54</v>
      </c>
      <c r="H8" s="291" t="s">
        <v>171</v>
      </c>
      <c r="I8" s="285"/>
      <c r="J8" s="81"/>
      <c r="K8" s="82">
        <v>1</v>
      </c>
      <c r="L8" s="81">
        <v>1</v>
      </c>
      <c r="M8" s="82"/>
      <c r="N8" s="81"/>
      <c r="O8" s="82">
        <f>J8+L8+N8</f>
        <v>1</v>
      </c>
      <c r="P8" s="425">
        <f>(I8+K8+M8)/O8</f>
        <v>1</v>
      </c>
      <c r="Q8" s="296"/>
      <c r="R8" s="296" t="s">
        <v>773</v>
      </c>
      <c r="S8" s="315" t="s">
        <v>880</v>
      </c>
    </row>
    <row r="9" spans="1:19" ht="132" x14ac:dyDescent="0.25">
      <c r="A9" s="546"/>
      <c r="B9" s="10" t="s">
        <v>109</v>
      </c>
      <c r="C9" s="292" t="s">
        <v>853</v>
      </c>
      <c r="D9" s="293" t="s">
        <v>172</v>
      </c>
      <c r="E9" s="294" t="s">
        <v>854</v>
      </c>
      <c r="F9" s="294" t="s">
        <v>126</v>
      </c>
      <c r="G9" s="294" t="s">
        <v>173</v>
      </c>
      <c r="H9" s="295" t="s">
        <v>174</v>
      </c>
      <c r="I9" s="17">
        <v>1</v>
      </c>
      <c r="J9" s="13">
        <v>1</v>
      </c>
      <c r="K9" s="18">
        <v>1</v>
      </c>
      <c r="L9" s="13">
        <v>1</v>
      </c>
      <c r="M9" s="18">
        <v>1</v>
      </c>
      <c r="N9" s="13">
        <v>1</v>
      </c>
      <c r="O9" s="18">
        <f>J9+L9+N9</f>
        <v>3</v>
      </c>
      <c r="P9" s="425">
        <f t="shared" ref="P9:P30" si="0">(I9+K9+M9)/O9</f>
        <v>1</v>
      </c>
      <c r="Q9" s="296" t="s">
        <v>763</v>
      </c>
      <c r="R9" s="296" t="s">
        <v>855</v>
      </c>
      <c r="S9" s="427" t="s">
        <v>903</v>
      </c>
    </row>
    <row r="10" spans="1:19" ht="132" x14ac:dyDescent="0.25">
      <c r="A10" s="546"/>
      <c r="B10" s="10" t="s">
        <v>114</v>
      </c>
      <c r="C10" s="296" t="s">
        <v>175</v>
      </c>
      <c r="D10" s="293">
        <v>1</v>
      </c>
      <c r="E10" s="294" t="s">
        <v>176</v>
      </c>
      <c r="F10" s="294" t="s">
        <v>177</v>
      </c>
      <c r="G10" s="294" t="s">
        <v>178</v>
      </c>
      <c r="H10" s="295" t="s">
        <v>174</v>
      </c>
      <c r="I10" s="7">
        <v>0.33</v>
      </c>
      <c r="J10" s="8">
        <v>0.33</v>
      </c>
      <c r="K10" s="9">
        <v>0.33</v>
      </c>
      <c r="L10" s="8">
        <v>0.33</v>
      </c>
      <c r="M10" s="9">
        <v>0.33</v>
      </c>
      <c r="N10" s="8">
        <v>0.33400000000000002</v>
      </c>
      <c r="O10" s="82">
        <f t="shared" ref="O10:O30" si="1">J10+L10+N10</f>
        <v>0.99399999999999999</v>
      </c>
      <c r="P10" s="425">
        <f t="shared" si="0"/>
        <v>0.99597585513078468</v>
      </c>
      <c r="Q10" s="296" t="s">
        <v>941</v>
      </c>
      <c r="R10" s="296" t="s">
        <v>942</v>
      </c>
      <c r="S10" s="428" t="s">
        <v>943</v>
      </c>
    </row>
    <row r="11" spans="1:19" ht="82.5" x14ac:dyDescent="0.25">
      <c r="A11" s="546"/>
      <c r="B11" s="10" t="s">
        <v>118</v>
      </c>
      <c r="C11" s="297" t="s">
        <v>179</v>
      </c>
      <c r="D11" s="293" t="s">
        <v>180</v>
      </c>
      <c r="E11" s="294" t="s">
        <v>181</v>
      </c>
      <c r="F11" s="294"/>
      <c r="G11" s="294" t="s">
        <v>182</v>
      </c>
      <c r="H11" s="295" t="s">
        <v>183</v>
      </c>
      <c r="I11" s="7"/>
      <c r="J11" s="8"/>
      <c r="K11" s="18">
        <v>1</v>
      </c>
      <c r="L11" s="13">
        <v>1</v>
      </c>
      <c r="M11" s="18">
        <v>1</v>
      </c>
      <c r="N11" s="13">
        <v>1</v>
      </c>
      <c r="O11" s="18">
        <f t="shared" si="1"/>
        <v>2</v>
      </c>
      <c r="P11" s="425">
        <f t="shared" si="0"/>
        <v>1</v>
      </c>
      <c r="Q11" s="296"/>
      <c r="R11" s="296" t="s">
        <v>856</v>
      </c>
      <c r="S11" s="427" t="s">
        <v>939</v>
      </c>
    </row>
    <row r="12" spans="1:19" ht="49.5" x14ac:dyDescent="0.25">
      <c r="A12" s="546"/>
      <c r="B12" s="10" t="s">
        <v>123</v>
      </c>
      <c r="C12" s="297" t="s">
        <v>857</v>
      </c>
      <c r="D12" s="293" t="s">
        <v>172</v>
      </c>
      <c r="E12" s="294" t="s">
        <v>184</v>
      </c>
      <c r="F12" s="294" t="s">
        <v>177</v>
      </c>
      <c r="G12" s="294" t="s">
        <v>178</v>
      </c>
      <c r="H12" s="295" t="s">
        <v>174</v>
      </c>
      <c r="I12" s="17">
        <v>1</v>
      </c>
      <c r="J12" s="13">
        <v>1</v>
      </c>
      <c r="K12" s="18">
        <v>1</v>
      </c>
      <c r="L12" s="13">
        <v>1</v>
      </c>
      <c r="M12" s="18">
        <v>1</v>
      </c>
      <c r="N12" s="13">
        <v>1</v>
      </c>
      <c r="O12" s="83">
        <f>J12+L12+N12</f>
        <v>3</v>
      </c>
      <c r="P12" s="425">
        <f t="shared" si="0"/>
        <v>1</v>
      </c>
      <c r="Q12" s="296" t="s">
        <v>764</v>
      </c>
      <c r="R12" s="296" t="s">
        <v>858</v>
      </c>
      <c r="S12" s="428" t="s">
        <v>911</v>
      </c>
    </row>
    <row r="13" spans="1:19" ht="99" x14ac:dyDescent="0.25">
      <c r="A13" s="546"/>
      <c r="B13" s="10" t="s">
        <v>185</v>
      </c>
      <c r="C13" s="297" t="s">
        <v>859</v>
      </c>
      <c r="D13" s="293" t="s">
        <v>186</v>
      </c>
      <c r="E13" s="298" t="s">
        <v>187</v>
      </c>
      <c r="F13" s="294" t="s">
        <v>126</v>
      </c>
      <c r="G13" s="294" t="s">
        <v>173</v>
      </c>
      <c r="H13" s="295" t="s">
        <v>171</v>
      </c>
      <c r="I13" s="17"/>
      <c r="J13" s="13"/>
      <c r="K13" s="15">
        <v>1</v>
      </c>
      <c r="L13" s="13">
        <v>1</v>
      </c>
      <c r="M13" s="18"/>
      <c r="N13" s="13"/>
      <c r="O13" s="83">
        <f t="shared" si="1"/>
        <v>1</v>
      </c>
      <c r="P13" s="425">
        <f t="shared" si="0"/>
        <v>1</v>
      </c>
      <c r="Q13" s="296"/>
      <c r="R13" s="296" t="s">
        <v>860</v>
      </c>
      <c r="S13" s="429" t="s">
        <v>880</v>
      </c>
    </row>
    <row r="14" spans="1:19" ht="148.5" x14ac:dyDescent="0.25">
      <c r="A14" s="546"/>
      <c r="B14" s="10" t="s">
        <v>188</v>
      </c>
      <c r="C14" s="296" t="s">
        <v>189</v>
      </c>
      <c r="D14" s="293" t="s">
        <v>190</v>
      </c>
      <c r="E14" s="294" t="s">
        <v>191</v>
      </c>
      <c r="F14" s="294" t="s">
        <v>192</v>
      </c>
      <c r="G14" s="283" t="s">
        <v>193</v>
      </c>
      <c r="H14" s="295" t="s">
        <v>174</v>
      </c>
      <c r="I14" s="17">
        <v>1</v>
      </c>
      <c r="J14" s="13">
        <v>1</v>
      </c>
      <c r="K14" s="17">
        <v>1</v>
      </c>
      <c r="L14" s="13">
        <v>1</v>
      </c>
      <c r="M14" s="17">
        <v>1</v>
      </c>
      <c r="N14" s="13">
        <v>1</v>
      </c>
      <c r="O14" s="83">
        <f t="shared" si="1"/>
        <v>3</v>
      </c>
      <c r="P14" s="425">
        <f t="shared" si="0"/>
        <v>1</v>
      </c>
      <c r="Q14" s="296" t="s">
        <v>765</v>
      </c>
      <c r="R14" s="296" t="s">
        <v>774</v>
      </c>
      <c r="S14" s="408" t="s">
        <v>912</v>
      </c>
    </row>
    <row r="15" spans="1:19" ht="66" x14ac:dyDescent="0.25">
      <c r="A15" s="546"/>
      <c r="B15" s="10" t="s">
        <v>194</v>
      </c>
      <c r="C15" s="297" t="s">
        <v>195</v>
      </c>
      <c r="D15" s="293">
        <v>1</v>
      </c>
      <c r="E15" s="298" t="s">
        <v>196</v>
      </c>
      <c r="F15" s="294" t="s">
        <v>126</v>
      </c>
      <c r="G15" s="283" t="s">
        <v>197</v>
      </c>
      <c r="H15" s="295" t="s">
        <v>183</v>
      </c>
      <c r="I15" s="17"/>
      <c r="J15" s="13"/>
      <c r="K15" s="14">
        <v>0.5</v>
      </c>
      <c r="L15" s="8">
        <v>0.5</v>
      </c>
      <c r="M15" s="9">
        <v>0.5</v>
      </c>
      <c r="N15" s="8">
        <v>0.5</v>
      </c>
      <c r="O15" s="82">
        <f t="shared" si="1"/>
        <v>1</v>
      </c>
      <c r="P15" s="425">
        <f t="shared" si="0"/>
        <v>1</v>
      </c>
      <c r="Q15" s="317"/>
      <c r="R15" s="296" t="s">
        <v>873</v>
      </c>
      <c r="S15" s="427" t="s">
        <v>904</v>
      </c>
    </row>
    <row r="16" spans="1:19" ht="115.5" x14ac:dyDescent="0.25">
      <c r="A16" s="546"/>
      <c r="B16" s="10" t="s">
        <v>198</v>
      </c>
      <c r="C16" s="297" t="s">
        <v>861</v>
      </c>
      <c r="D16" s="293" t="s">
        <v>172</v>
      </c>
      <c r="E16" s="294" t="s">
        <v>862</v>
      </c>
      <c r="F16" s="294" t="s">
        <v>126</v>
      </c>
      <c r="G16" s="294" t="s">
        <v>173</v>
      </c>
      <c r="H16" s="295" t="s">
        <v>174</v>
      </c>
      <c r="I16" s="17">
        <v>1</v>
      </c>
      <c r="J16" s="13">
        <v>1</v>
      </c>
      <c r="K16" s="18">
        <v>1</v>
      </c>
      <c r="L16" s="13">
        <v>1</v>
      </c>
      <c r="M16" s="18">
        <v>1</v>
      </c>
      <c r="N16" s="13">
        <v>1</v>
      </c>
      <c r="O16" s="83">
        <f t="shared" si="1"/>
        <v>3</v>
      </c>
      <c r="P16" s="425">
        <f t="shared" si="0"/>
        <v>1</v>
      </c>
      <c r="Q16" s="296" t="s">
        <v>766</v>
      </c>
      <c r="R16" s="296" t="s">
        <v>863</v>
      </c>
      <c r="S16" s="427" t="s">
        <v>940</v>
      </c>
    </row>
    <row r="17" spans="1:19" ht="82.5" x14ac:dyDescent="0.25">
      <c r="A17" s="546"/>
      <c r="B17" s="10" t="s">
        <v>199</v>
      </c>
      <c r="C17" s="297" t="s">
        <v>200</v>
      </c>
      <c r="D17" s="299" t="s">
        <v>201</v>
      </c>
      <c r="E17" s="298" t="s">
        <v>202</v>
      </c>
      <c r="F17" s="294"/>
      <c r="G17" s="294" t="s">
        <v>173</v>
      </c>
      <c r="H17" s="295" t="s">
        <v>203</v>
      </c>
      <c r="I17" s="17"/>
      <c r="J17" s="13"/>
      <c r="K17" s="15"/>
      <c r="L17" s="8"/>
      <c r="M17" s="18">
        <v>1</v>
      </c>
      <c r="N17" s="13">
        <v>1</v>
      </c>
      <c r="O17" s="83">
        <v>1</v>
      </c>
      <c r="P17" s="425">
        <f t="shared" si="0"/>
        <v>1</v>
      </c>
      <c r="Q17" s="296"/>
      <c r="R17" s="296"/>
      <c r="S17" s="427" t="s">
        <v>913</v>
      </c>
    </row>
    <row r="18" spans="1:19" ht="49.5" x14ac:dyDescent="0.25">
      <c r="A18" s="546"/>
      <c r="B18" s="10" t="s">
        <v>204</v>
      </c>
      <c r="C18" s="297" t="s">
        <v>205</v>
      </c>
      <c r="D18" s="299" t="s">
        <v>201</v>
      </c>
      <c r="E18" s="298" t="s">
        <v>206</v>
      </c>
      <c r="F18" s="298" t="s">
        <v>126</v>
      </c>
      <c r="G18" s="298" t="s">
        <v>207</v>
      </c>
      <c r="H18" s="295" t="s">
        <v>171</v>
      </c>
      <c r="I18" s="20"/>
      <c r="J18" s="21"/>
      <c r="K18" s="22">
        <v>1</v>
      </c>
      <c r="L18" s="13">
        <v>1</v>
      </c>
      <c r="M18" s="23"/>
      <c r="N18" s="21"/>
      <c r="O18" s="83">
        <f t="shared" si="1"/>
        <v>1</v>
      </c>
      <c r="P18" s="425">
        <f t="shared" si="0"/>
        <v>1</v>
      </c>
      <c r="Q18" s="296"/>
      <c r="R18" s="296" t="s">
        <v>775</v>
      </c>
      <c r="S18" s="315" t="s">
        <v>880</v>
      </c>
    </row>
    <row r="19" spans="1:19" ht="66.75" customHeight="1" thickBot="1" x14ac:dyDescent="0.3">
      <c r="A19" s="547"/>
      <c r="B19" s="24" t="s">
        <v>208</v>
      </c>
      <c r="C19" s="300" t="s">
        <v>209</v>
      </c>
      <c r="D19" s="301" t="s">
        <v>172</v>
      </c>
      <c r="E19" s="302" t="s">
        <v>210</v>
      </c>
      <c r="F19" s="302" t="s">
        <v>112</v>
      </c>
      <c r="G19" s="318" t="s">
        <v>211</v>
      </c>
      <c r="H19" s="303" t="s">
        <v>152</v>
      </c>
      <c r="I19" s="20">
        <v>1</v>
      </c>
      <c r="J19" s="13">
        <v>1</v>
      </c>
      <c r="K19" s="18">
        <v>1</v>
      </c>
      <c r="L19" s="13">
        <v>1</v>
      </c>
      <c r="M19" s="18">
        <v>1</v>
      </c>
      <c r="N19" s="13">
        <v>1</v>
      </c>
      <c r="O19" s="83">
        <f t="shared" si="1"/>
        <v>3</v>
      </c>
      <c r="P19" s="425">
        <f t="shared" si="0"/>
        <v>1</v>
      </c>
      <c r="Q19" s="296" t="s">
        <v>767</v>
      </c>
      <c r="R19" s="296" t="s">
        <v>864</v>
      </c>
      <c r="S19" s="427" t="s">
        <v>905</v>
      </c>
    </row>
    <row r="20" spans="1:19" ht="132" x14ac:dyDescent="0.25">
      <c r="A20" s="546" t="s">
        <v>212</v>
      </c>
      <c r="B20" s="25" t="s">
        <v>28</v>
      </c>
      <c r="C20" s="297" t="s">
        <v>213</v>
      </c>
      <c r="D20" s="298" t="s">
        <v>865</v>
      </c>
      <c r="E20" s="294" t="s">
        <v>191</v>
      </c>
      <c r="F20" s="304" t="s">
        <v>116</v>
      </c>
      <c r="G20" s="316" t="s">
        <v>121</v>
      </c>
      <c r="H20" s="305" t="s">
        <v>152</v>
      </c>
      <c r="I20" s="17">
        <v>1</v>
      </c>
      <c r="J20" s="13">
        <v>1</v>
      </c>
      <c r="K20" s="18">
        <v>1</v>
      </c>
      <c r="L20" s="13">
        <v>1</v>
      </c>
      <c r="M20" s="18">
        <v>1</v>
      </c>
      <c r="N20" s="13">
        <v>1</v>
      </c>
      <c r="O20" s="83">
        <f t="shared" si="1"/>
        <v>3</v>
      </c>
      <c r="P20" s="425">
        <f t="shared" si="0"/>
        <v>1</v>
      </c>
      <c r="Q20" s="296" t="s">
        <v>768</v>
      </c>
      <c r="R20" s="296" t="s">
        <v>866</v>
      </c>
      <c r="S20" s="427" t="s">
        <v>885</v>
      </c>
    </row>
    <row r="21" spans="1:19" ht="82.5" x14ac:dyDescent="0.25">
      <c r="A21" s="546"/>
      <c r="B21" s="25" t="s">
        <v>130</v>
      </c>
      <c r="C21" s="306" t="s">
        <v>867</v>
      </c>
      <c r="D21" s="307" t="s">
        <v>214</v>
      </c>
      <c r="E21" s="283" t="s">
        <v>215</v>
      </c>
      <c r="F21" s="283" t="s">
        <v>126</v>
      </c>
      <c r="G21" s="294" t="s">
        <v>173</v>
      </c>
      <c r="H21" s="295" t="s">
        <v>183</v>
      </c>
      <c r="I21" s="17"/>
      <c r="J21" s="13"/>
      <c r="K21" s="18">
        <v>1</v>
      </c>
      <c r="L21" s="13">
        <v>1</v>
      </c>
      <c r="M21" s="18">
        <v>1</v>
      </c>
      <c r="N21" s="13">
        <v>1</v>
      </c>
      <c r="O21" s="83">
        <f>J21+L21+N21</f>
        <v>2</v>
      </c>
      <c r="P21" s="425">
        <f t="shared" si="0"/>
        <v>1</v>
      </c>
      <c r="Q21" s="296"/>
      <c r="R21" s="296" t="s">
        <v>779</v>
      </c>
      <c r="S21" s="427" t="s">
        <v>906</v>
      </c>
    </row>
    <row r="22" spans="1:19" ht="99" x14ac:dyDescent="0.25">
      <c r="A22" s="546"/>
      <c r="B22" s="25" t="s">
        <v>154</v>
      </c>
      <c r="C22" s="306" t="s">
        <v>216</v>
      </c>
      <c r="D22" s="293" t="s">
        <v>217</v>
      </c>
      <c r="E22" s="294" t="s">
        <v>191</v>
      </c>
      <c r="F22" s="283" t="s">
        <v>126</v>
      </c>
      <c r="G22" s="283" t="s">
        <v>193</v>
      </c>
      <c r="H22" s="295" t="s">
        <v>174</v>
      </c>
      <c r="I22" s="17">
        <v>1</v>
      </c>
      <c r="J22" s="13">
        <v>1</v>
      </c>
      <c r="K22" s="18">
        <v>1</v>
      </c>
      <c r="L22" s="13">
        <v>1</v>
      </c>
      <c r="M22" s="383">
        <v>1</v>
      </c>
      <c r="N22" s="13">
        <v>1</v>
      </c>
      <c r="O22" s="83">
        <f t="shared" si="1"/>
        <v>3</v>
      </c>
      <c r="P22" s="425">
        <f t="shared" si="0"/>
        <v>1</v>
      </c>
      <c r="Q22" s="296" t="s">
        <v>888</v>
      </c>
      <c r="R22" s="296" t="s">
        <v>776</v>
      </c>
      <c r="S22" s="338" t="s">
        <v>938</v>
      </c>
    </row>
    <row r="23" spans="1:19" ht="83.25" thickBot="1" x14ac:dyDescent="0.3">
      <c r="A23" s="548"/>
      <c r="B23" s="28" t="s">
        <v>218</v>
      </c>
      <c r="C23" s="308" t="s">
        <v>868</v>
      </c>
      <c r="D23" s="309" t="s">
        <v>869</v>
      </c>
      <c r="E23" s="310" t="s">
        <v>191</v>
      </c>
      <c r="F23" s="311" t="s">
        <v>126</v>
      </c>
      <c r="G23" s="310" t="s">
        <v>173</v>
      </c>
      <c r="H23" s="312" t="s">
        <v>174</v>
      </c>
      <c r="I23" s="17">
        <v>1</v>
      </c>
      <c r="J23" s="13">
        <v>1</v>
      </c>
      <c r="K23" s="18">
        <v>1</v>
      </c>
      <c r="L23" s="13">
        <v>1</v>
      </c>
      <c r="M23" s="383">
        <v>1</v>
      </c>
      <c r="N23" s="13">
        <v>1</v>
      </c>
      <c r="O23" s="83">
        <f>J23+L23+N23</f>
        <v>3</v>
      </c>
      <c r="P23" s="425">
        <f t="shared" si="0"/>
        <v>1</v>
      </c>
      <c r="Q23" s="296" t="s">
        <v>769</v>
      </c>
      <c r="R23" s="296" t="s">
        <v>780</v>
      </c>
      <c r="S23" s="427" t="s">
        <v>916</v>
      </c>
    </row>
    <row r="24" spans="1:19" ht="82.5" x14ac:dyDescent="0.25">
      <c r="A24" s="545" t="s">
        <v>219</v>
      </c>
      <c r="B24" s="29" t="s">
        <v>34</v>
      </c>
      <c r="C24" s="313" t="s">
        <v>220</v>
      </c>
      <c r="D24" s="314" t="s">
        <v>221</v>
      </c>
      <c r="E24" s="314" t="s">
        <v>222</v>
      </c>
      <c r="F24" s="314" t="s">
        <v>126</v>
      </c>
      <c r="G24" s="314" t="s">
        <v>173</v>
      </c>
      <c r="H24" s="291" t="s">
        <v>183</v>
      </c>
      <c r="I24" s="30"/>
      <c r="J24" s="31"/>
      <c r="K24" s="32">
        <v>1</v>
      </c>
      <c r="L24" s="13">
        <v>1</v>
      </c>
      <c r="M24" s="32">
        <v>1</v>
      </c>
      <c r="N24" s="13">
        <v>1</v>
      </c>
      <c r="O24" s="83">
        <f t="shared" si="1"/>
        <v>2</v>
      </c>
      <c r="P24" s="425">
        <f t="shared" si="0"/>
        <v>1</v>
      </c>
      <c r="Q24" s="296"/>
      <c r="R24" s="296" t="s">
        <v>781</v>
      </c>
      <c r="S24" s="427" t="s">
        <v>907</v>
      </c>
    </row>
    <row r="25" spans="1:19" ht="115.5" x14ac:dyDescent="0.25">
      <c r="A25" s="546"/>
      <c r="B25" s="25" t="s">
        <v>157</v>
      </c>
      <c r="C25" s="315" t="s">
        <v>223</v>
      </c>
      <c r="D25" s="316" t="s">
        <v>224</v>
      </c>
      <c r="E25" s="283" t="s">
        <v>225</v>
      </c>
      <c r="F25" s="283" t="s">
        <v>126</v>
      </c>
      <c r="G25" s="283" t="s">
        <v>207</v>
      </c>
      <c r="H25" s="295" t="s">
        <v>174</v>
      </c>
      <c r="I25" s="34">
        <v>3</v>
      </c>
      <c r="J25" s="35">
        <v>5</v>
      </c>
      <c r="K25" s="36">
        <v>11</v>
      </c>
      <c r="L25" s="35">
        <v>5</v>
      </c>
      <c r="M25" s="36">
        <v>2</v>
      </c>
      <c r="N25" s="35">
        <v>6</v>
      </c>
      <c r="O25" s="83">
        <f t="shared" si="1"/>
        <v>16</v>
      </c>
      <c r="P25" s="425">
        <f t="shared" si="0"/>
        <v>1</v>
      </c>
      <c r="Q25" s="296" t="s">
        <v>770</v>
      </c>
      <c r="R25" s="296" t="s">
        <v>870</v>
      </c>
      <c r="S25" s="427" t="s">
        <v>908</v>
      </c>
    </row>
    <row r="26" spans="1:19" ht="82.5" x14ac:dyDescent="0.25">
      <c r="A26" s="546"/>
      <c r="B26" s="25" t="s">
        <v>139</v>
      </c>
      <c r="C26" s="315" t="s">
        <v>226</v>
      </c>
      <c r="D26" s="307">
        <v>1</v>
      </c>
      <c r="E26" s="283" t="s">
        <v>227</v>
      </c>
      <c r="F26" s="283" t="s">
        <v>126</v>
      </c>
      <c r="G26" s="283" t="s">
        <v>207</v>
      </c>
      <c r="H26" s="295" t="s">
        <v>228</v>
      </c>
      <c r="I26" s="7"/>
      <c r="J26" s="8"/>
      <c r="K26" s="9">
        <v>0.5</v>
      </c>
      <c r="L26" s="8">
        <v>0.5</v>
      </c>
      <c r="M26" s="9">
        <v>0.5</v>
      </c>
      <c r="N26" s="8">
        <v>0.5</v>
      </c>
      <c r="O26" s="82">
        <f t="shared" si="1"/>
        <v>1</v>
      </c>
      <c r="P26" s="425">
        <f t="shared" si="0"/>
        <v>1</v>
      </c>
      <c r="Q26" s="296"/>
      <c r="R26" s="296" t="s">
        <v>777</v>
      </c>
      <c r="S26" s="427" t="s">
        <v>909</v>
      </c>
    </row>
    <row r="27" spans="1:19" ht="99" x14ac:dyDescent="0.25">
      <c r="A27" s="546"/>
      <c r="B27" s="25" t="s">
        <v>229</v>
      </c>
      <c r="C27" s="317" t="s">
        <v>230</v>
      </c>
      <c r="D27" s="307">
        <v>1</v>
      </c>
      <c r="E27" s="283" t="s">
        <v>231</v>
      </c>
      <c r="F27" s="283" t="s">
        <v>126</v>
      </c>
      <c r="G27" s="283" t="s">
        <v>107</v>
      </c>
      <c r="H27" s="295" t="s">
        <v>174</v>
      </c>
      <c r="I27" s="422">
        <v>0.33</v>
      </c>
      <c r="J27" s="421">
        <v>0.33</v>
      </c>
      <c r="K27" s="420">
        <v>0.33</v>
      </c>
      <c r="L27" s="421">
        <v>0.33</v>
      </c>
      <c r="M27" s="423">
        <v>0.34</v>
      </c>
      <c r="N27" s="421">
        <v>0.34</v>
      </c>
      <c r="O27" s="424">
        <f t="shared" si="1"/>
        <v>1</v>
      </c>
      <c r="P27" s="426">
        <f t="shared" si="0"/>
        <v>1</v>
      </c>
      <c r="Q27" s="296" t="s">
        <v>790</v>
      </c>
      <c r="R27" s="296" t="s">
        <v>778</v>
      </c>
      <c r="S27" s="408" t="s">
        <v>910</v>
      </c>
    </row>
    <row r="28" spans="1:19" ht="82.5" x14ac:dyDescent="0.25">
      <c r="A28" s="546"/>
      <c r="B28" s="25" t="s">
        <v>232</v>
      </c>
      <c r="C28" s="315" t="s">
        <v>871</v>
      </c>
      <c r="D28" s="316" t="s">
        <v>872</v>
      </c>
      <c r="E28" s="283" t="s">
        <v>233</v>
      </c>
      <c r="F28" s="283" t="s">
        <v>126</v>
      </c>
      <c r="G28" s="283" t="s">
        <v>193</v>
      </c>
      <c r="H28" s="295" t="s">
        <v>203</v>
      </c>
      <c r="I28" s="17"/>
      <c r="J28" s="13"/>
      <c r="K28" s="18"/>
      <c r="L28" s="13"/>
      <c r="M28" s="18">
        <v>1</v>
      </c>
      <c r="N28" s="13">
        <v>1</v>
      </c>
      <c r="O28" s="83">
        <f t="shared" si="1"/>
        <v>1</v>
      </c>
      <c r="P28" s="425">
        <f t="shared" si="0"/>
        <v>1</v>
      </c>
      <c r="Q28" s="296"/>
      <c r="R28" s="296"/>
      <c r="S28" s="427" t="s">
        <v>915</v>
      </c>
    </row>
    <row r="29" spans="1:19" ht="148.5" x14ac:dyDescent="0.25">
      <c r="A29" s="546"/>
      <c r="B29" s="25" t="s">
        <v>234</v>
      </c>
      <c r="C29" s="55" t="s">
        <v>238</v>
      </c>
      <c r="D29" s="298" t="s">
        <v>239</v>
      </c>
      <c r="E29" s="294" t="s">
        <v>240</v>
      </c>
      <c r="F29" s="304" t="s">
        <v>112</v>
      </c>
      <c r="G29" s="316" t="s">
        <v>113</v>
      </c>
      <c r="H29" s="305" t="s">
        <v>152</v>
      </c>
      <c r="I29" s="39">
        <v>1</v>
      </c>
      <c r="J29" s="13">
        <v>1</v>
      </c>
      <c r="K29" s="18">
        <v>1</v>
      </c>
      <c r="L29" s="13">
        <v>1</v>
      </c>
      <c r="M29" s="18">
        <v>1</v>
      </c>
      <c r="N29" s="13">
        <v>1</v>
      </c>
      <c r="O29" s="83">
        <f t="shared" si="1"/>
        <v>3</v>
      </c>
      <c r="P29" s="425">
        <f t="shared" si="0"/>
        <v>1</v>
      </c>
      <c r="Q29" s="296" t="s">
        <v>771</v>
      </c>
      <c r="R29" s="296" t="s">
        <v>874</v>
      </c>
      <c r="S29" s="427" t="s">
        <v>914</v>
      </c>
    </row>
    <row r="30" spans="1:19" ht="99.75" thickBot="1" x14ac:dyDescent="0.3">
      <c r="A30" s="547"/>
      <c r="B30" s="40" t="s">
        <v>237</v>
      </c>
      <c r="C30" s="300" t="s">
        <v>241</v>
      </c>
      <c r="D30" s="300" t="s">
        <v>242</v>
      </c>
      <c r="E30" s="302" t="s">
        <v>191</v>
      </c>
      <c r="F30" s="302" t="s">
        <v>192</v>
      </c>
      <c r="G30" s="318" t="s">
        <v>243</v>
      </c>
      <c r="H30" s="303" t="s">
        <v>171</v>
      </c>
      <c r="I30" s="373"/>
      <c r="J30" s="13"/>
      <c r="K30" s="18">
        <v>1</v>
      </c>
      <c r="L30" s="13">
        <v>1</v>
      </c>
      <c r="M30" s="18"/>
      <c r="N30" s="13"/>
      <c r="O30" s="83">
        <f t="shared" si="1"/>
        <v>1</v>
      </c>
      <c r="P30" s="425">
        <f t="shared" si="0"/>
        <v>1</v>
      </c>
      <c r="Q30" s="296" t="s">
        <v>772</v>
      </c>
      <c r="R30" s="296" t="s">
        <v>730</v>
      </c>
      <c r="S30" s="427" t="s">
        <v>880</v>
      </c>
    </row>
    <row r="31" spans="1:19" ht="17.25" thickBot="1" x14ac:dyDescent="0.35">
      <c r="P31" s="327">
        <f>AVERAGE(P8:P30)</f>
        <v>0.99982503717959925</v>
      </c>
      <c r="Q31" s="323"/>
    </row>
    <row r="32" spans="1:19" x14ac:dyDescent="0.25">
      <c r="A32" t="s">
        <v>692</v>
      </c>
    </row>
  </sheetData>
  <autoFilter ref="A7:S32" xr:uid="{00000000-0009-0000-0000-000005000000}">
    <filterColumn colId="1" showButton="0"/>
  </autoFilter>
  <mergeCells count="14">
    <mergeCell ref="R5:R7"/>
    <mergeCell ref="S5:S7"/>
    <mergeCell ref="A6:H6"/>
    <mergeCell ref="B7:C7"/>
    <mergeCell ref="A5:H5"/>
    <mergeCell ref="I5:J6"/>
    <mergeCell ref="K5:L6"/>
    <mergeCell ref="M5:N6"/>
    <mergeCell ref="P5:P7"/>
    <mergeCell ref="A8:A19"/>
    <mergeCell ref="A20:A23"/>
    <mergeCell ref="A24:A30"/>
    <mergeCell ref="Q5:Q7"/>
    <mergeCell ref="O5:O7"/>
  </mergeCells>
  <hyperlinks>
    <hyperlink ref="S22" r:id="rId1" display="https://www.uaeos.gov.co/" xr:uid="{00000000-0004-0000-0500-000000000000}"/>
  </hyperlinks>
  <pageMargins left="0.7" right="0.7" top="0.75" bottom="0.75" header="0.3" footer="0.3"/>
  <pageSetup orientation="portrait"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
  <sheetViews>
    <sheetView topLeftCell="G1" zoomScale="80" zoomScaleNormal="80" workbookViewId="0">
      <selection activeCell="Q14" sqref="Q14"/>
    </sheetView>
  </sheetViews>
  <sheetFormatPr baseColWidth="10" defaultColWidth="11.42578125" defaultRowHeight="74.25" customHeight="1" x14ac:dyDescent="0.25"/>
  <cols>
    <col min="1" max="1" width="29.7109375" customWidth="1"/>
    <col min="2" max="2" width="7.28515625" customWidth="1"/>
    <col min="3" max="3" width="47.28515625" customWidth="1"/>
    <col min="4" max="4" width="10.28515625" customWidth="1"/>
    <col min="5" max="5" width="38.5703125" customWidth="1"/>
    <col min="6" max="6" width="20.7109375" customWidth="1"/>
    <col min="7" max="7" width="17.42578125" customWidth="1"/>
    <col min="8" max="8" width="10.28515625" customWidth="1"/>
    <col min="9" max="9" width="9.85546875" customWidth="1"/>
    <col min="10" max="10" width="10.28515625" customWidth="1"/>
    <col min="11" max="11" width="9.85546875" customWidth="1"/>
    <col min="12" max="12" width="10.28515625" customWidth="1"/>
    <col min="13" max="13" width="9.85546875" customWidth="1"/>
    <col min="14" max="14" width="10.42578125" customWidth="1"/>
    <col min="15" max="15" width="17.7109375" customWidth="1"/>
    <col min="16" max="16" width="14.140625" customWidth="1"/>
    <col min="17" max="17" width="60.28515625" customWidth="1"/>
    <col min="18" max="18" width="83.7109375" customWidth="1"/>
    <col min="19" max="19" width="60.5703125" customWidth="1"/>
  </cols>
  <sheetData>
    <row r="1" spans="1:19" ht="74.25" customHeight="1" thickBot="1" x14ac:dyDescent="0.3">
      <c r="A1" s="456"/>
      <c r="B1" s="456"/>
      <c r="C1" s="456"/>
      <c r="D1" s="456"/>
      <c r="E1" s="456"/>
      <c r="F1" s="456"/>
      <c r="G1" s="456"/>
      <c r="H1" s="456"/>
      <c r="I1" s="456"/>
      <c r="J1" s="456"/>
      <c r="K1" s="456"/>
      <c r="L1" s="456"/>
      <c r="M1" s="456"/>
      <c r="N1" s="456"/>
      <c r="O1" s="456"/>
      <c r="P1" s="456"/>
      <c r="Q1" s="456"/>
      <c r="R1" s="456"/>
      <c r="S1" s="456"/>
    </row>
    <row r="2" spans="1:19" ht="24" customHeight="1" thickBot="1" x14ac:dyDescent="0.3">
      <c r="A2" s="378" t="s">
        <v>244</v>
      </c>
      <c r="B2" s="379"/>
      <c r="C2" s="379"/>
      <c r="D2" s="379"/>
      <c r="E2" s="379"/>
      <c r="F2" s="376"/>
      <c r="G2" s="376"/>
      <c r="H2" s="410" t="s">
        <v>78</v>
      </c>
      <c r="I2" s="410"/>
      <c r="J2" s="410" t="s">
        <v>4</v>
      </c>
      <c r="K2" s="410"/>
      <c r="L2" s="410" t="s">
        <v>5</v>
      </c>
      <c r="M2" s="410"/>
      <c r="N2" s="550" t="s">
        <v>245</v>
      </c>
      <c r="O2" s="550" t="s">
        <v>79</v>
      </c>
      <c r="P2" s="550" t="s">
        <v>936</v>
      </c>
      <c r="Q2" s="555" t="s">
        <v>6</v>
      </c>
      <c r="R2" s="555" t="s">
        <v>246</v>
      </c>
      <c r="S2" s="555" t="s">
        <v>247</v>
      </c>
    </row>
    <row r="3" spans="1:19" ht="32.25" customHeight="1" x14ac:dyDescent="0.25">
      <c r="A3" s="268"/>
      <c r="B3" s="377" t="s">
        <v>14</v>
      </c>
      <c r="C3" s="377"/>
      <c r="D3" s="76" t="s">
        <v>15</v>
      </c>
      <c r="E3" s="76" t="s">
        <v>166</v>
      </c>
      <c r="F3" s="374" t="s">
        <v>17</v>
      </c>
      <c r="G3" s="77" t="s">
        <v>18</v>
      </c>
      <c r="H3" s="410" t="s">
        <v>19</v>
      </c>
      <c r="I3" s="410" t="s">
        <v>20</v>
      </c>
      <c r="J3" s="410" t="s">
        <v>19</v>
      </c>
      <c r="K3" s="410" t="s">
        <v>20</v>
      </c>
      <c r="L3" s="410" t="s">
        <v>19</v>
      </c>
      <c r="M3" s="410" t="s">
        <v>20</v>
      </c>
      <c r="N3" s="550"/>
      <c r="O3" s="550"/>
      <c r="P3" s="550"/>
      <c r="Q3" s="555"/>
      <c r="R3" s="555"/>
      <c r="S3" s="555"/>
    </row>
    <row r="4" spans="1:19" ht="45.75" customHeight="1" x14ac:dyDescent="0.25">
      <c r="A4" s="269" t="s">
        <v>248</v>
      </c>
      <c r="B4" s="409" t="s">
        <v>22</v>
      </c>
      <c r="C4" s="270" t="s">
        <v>249</v>
      </c>
      <c r="D4" s="78">
        <v>1</v>
      </c>
      <c r="E4" s="79" t="s">
        <v>250</v>
      </c>
      <c r="F4" s="12" t="s">
        <v>251</v>
      </c>
      <c r="G4" s="80" t="s">
        <v>252</v>
      </c>
      <c r="H4" s="9"/>
      <c r="I4" s="8"/>
      <c r="J4" s="18">
        <v>1</v>
      </c>
      <c r="K4" s="13">
        <v>1</v>
      </c>
      <c r="L4" s="9"/>
      <c r="M4" s="8"/>
      <c r="N4" s="18">
        <f>I4+K4+M4</f>
        <v>1</v>
      </c>
      <c r="O4" s="18">
        <f>(H4+J4+L4)/N4</f>
        <v>1</v>
      </c>
      <c r="P4" s="9">
        <f>O4/N4</f>
        <v>1</v>
      </c>
      <c r="Q4" s="431"/>
      <c r="R4" s="431" t="s">
        <v>751</v>
      </c>
      <c r="S4" s="431" t="s">
        <v>880</v>
      </c>
    </row>
    <row r="5" spans="1:19" ht="74.25" customHeight="1" x14ac:dyDescent="0.25">
      <c r="A5" s="269" t="s">
        <v>248</v>
      </c>
      <c r="B5" s="409" t="s">
        <v>109</v>
      </c>
      <c r="C5" s="271" t="s">
        <v>253</v>
      </c>
      <c r="D5" s="84">
        <v>1</v>
      </c>
      <c r="E5" s="79" t="s">
        <v>254</v>
      </c>
      <c r="F5" s="12" t="s">
        <v>251</v>
      </c>
      <c r="G5" s="85" t="s">
        <v>252</v>
      </c>
      <c r="H5" s="9"/>
      <c r="I5" s="8"/>
      <c r="J5" s="9">
        <v>0.5</v>
      </c>
      <c r="K5" s="8">
        <v>0.5</v>
      </c>
      <c r="L5" s="9">
        <v>0.5</v>
      </c>
      <c r="M5" s="8">
        <v>0.5</v>
      </c>
      <c r="N5" s="9">
        <f t="shared" ref="N5:N14" si="0">I5+K5+M5</f>
        <v>1</v>
      </c>
      <c r="O5" s="9">
        <f t="shared" ref="O5:O14" si="1">H5+J5+L5</f>
        <v>1</v>
      </c>
      <c r="P5" s="9">
        <f t="shared" ref="P5:P14" si="2">O5/N5</f>
        <v>1</v>
      </c>
      <c r="Q5" s="431"/>
      <c r="R5" s="431" t="s">
        <v>752</v>
      </c>
      <c r="S5" s="431" t="s">
        <v>917</v>
      </c>
    </row>
    <row r="6" spans="1:19" ht="123" customHeight="1" x14ac:dyDescent="0.25">
      <c r="A6" s="269" t="s">
        <v>255</v>
      </c>
      <c r="B6" s="86" t="s">
        <v>28</v>
      </c>
      <c r="C6" s="270" t="s">
        <v>256</v>
      </c>
      <c r="D6" s="12">
        <v>3</v>
      </c>
      <c r="E6" s="79" t="s">
        <v>257</v>
      </c>
      <c r="F6" s="12" t="s">
        <v>258</v>
      </c>
      <c r="G6" s="87" t="s">
        <v>259</v>
      </c>
      <c r="H6" s="18">
        <v>1</v>
      </c>
      <c r="I6" s="13">
        <v>1</v>
      </c>
      <c r="J6" s="18">
        <v>1</v>
      </c>
      <c r="K6" s="13">
        <v>1</v>
      </c>
      <c r="L6" s="18">
        <v>1</v>
      </c>
      <c r="M6" s="13">
        <v>1</v>
      </c>
      <c r="N6" s="18">
        <f t="shared" si="0"/>
        <v>3</v>
      </c>
      <c r="O6" s="18">
        <f t="shared" si="1"/>
        <v>3</v>
      </c>
      <c r="P6" s="9">
        <f t="shared" si="2"/>
        <v>1</v>
      </c>
      <c r="Q6" s="431" t="s">
        <v>762</v>
      </c>
      <c r="R6" s="431" t="s">
        <v>753</v>
      </c>
      <c r="S6" s="431" t="s">
        <v>919</v>
      </c>
    </row>
    <row r="7" spans="1:19" ht="66" customHeight="1" x14ac:dyDescent="0.3">
      <c r="A7" s="269" t="s">
        <v>260</v>
      </c>
      <c r="B7" s="25">
        <v>3.1</v>
      </c>
      <c r="C7" s="270" t="s">
        <v>261</v>
      </c>
      <c r="D7" s="12">
        <v>1</v>
      </c>
      <c r="E7" s="79" t="s">
        <v>262</v>
      </c>
      <c r="F7" s="19" t="s">
        <v>263</v>
      </c>
      <c r="G7" s="87" t="s">
        <v>264</v>
      </c>
      <c r="H7" s="251"/>
      <c r="I7" s="13"/>
      <c r="J7" s="18"/>
      <c r="K7" s="13"/>
      <c r="L7" s="18">
        <v>1</v>
      </c>
      <c r="M7" s="13">
        <v>1</v>
      </c>
      <c r="N7" s="18">
        <f t="shared" si="0"/>
        <v>1</v>
      </c>
      <c r="O7" s="18">
        <f t="shared" si="1"/>
        <v>1</v>
      </c>
      <c r="P7" s="9">
        <f t="shared" si="2"/>
        <v>1</v>
      </c>
      <c r="Q7" s="431"/>
      <c r="R7" s="431" t="s">
        <v>754</v>
      </c>
      <c r="S7" s="431" t="s">
        <v>918</v>
      </c>
    </row>
    <row r="8" spans="1:19" ht="120.75" customHeight="1" x14ac:dyDescent="0.3">
      <c r="A8" s="269" t="s">
        <v>260</v>
      </c>
      <c r="B8" s="25" t="s">
        <v>157</v>
      </c>
      <c r="C8" s="270" t="s">
        <v>683</v>
      </c>
      <c r="D8" s="12">
        <v>1</v>
      </c>
      <c r="E8" s="79" t="s">
        <v>684</v>
      </c>
      <c r="F8" s="19" t="s">
        <v>685</v>
      </c>
      <c r="G8" s="87">
        <v>44895</v>
      </c>
      <c r="H8" s="251"/>
      <c r="I8" s="13"/>
      <c r="J8" s="18"/>
      <c r="K8" s="13"/>
      <c r="L8" s="18">
        <v>1</v>
      </c>
      <c r="M8" s="13">
        <v>1</v>
      </c>
      <c r="N8" s="18">
        <f>I8+K8+M8</f>
        <v>1</v>
      </c>
      <c r="O8" s="18">
        <f>H8+J8+L8</f>
        <v>1</v>
      </c>
      <c r="P8" s="9">
        <f t="shared" si="2"/>
        <v>1</v>
      </c>
      <c r="Q8" s="431" t="s">
        <v>720</v>
      </c>
      <c r="R8" s="431" t="s">
        <v>761</v>
      </c>
      <c r="S8" s="430" t="s">
        <v>884</v>
      </c>
    </row>
    <row r="9" spans="1:19" ht="69" customHeight="1" x14ac:dyDescent="0.25">
      <c r="A9" s="269" t="s">
        <v>265</v>
      </c>
      <c r="B9" s="25" t="s">
        <v>41</v>
      </c>
      <c r="C9" s="272" t="s">
        <v>266</v>
      </c>
      <c r="D9" s="19">
        <v>2</v>
      </c>
      <c r="E9" s="88" t="s">
        <v>267</v>
      </c>
      <c r="F9" s="19" t="s">
        <v>682</v>
      </c>
      <c r="G9" s="87" t="s">
        <v>264</v>
      </c>
      <c r="H9" s="18"/>
      <c r="I9" s="13"/>
      <c r="J9" s="18">
        <v>1</v>
      </c>
      <c r="K9" s="13">
        <v>1</v>
      </c>
      <c r="L9" s="18">
        <v>1</v>
      </c>
      <c r="M9" s="13">
        <v>1</v>
      </c>
      <c r="N9" s="18">
        <f t="shared" si="0"/>
        <v>2</v>
      </c>
      <c r="O9" s="18">
        <f>J9+L9</f>
        <v>2</v>
      </c>
      <c r="P9" s="9">
        <f t="shared" si="2"/>
        <v>1</v>
      </c>
      <c r="Q9" s="431"/>
      <c r="R9" s="431" t="s">
        <v>755</v>
      </c>
      <c r="S9" s="431" t="s">
        <v>923</v>
      </c>
    </row>
    <row r="10" spans="1:19" ht="79.5" customHeight="1" x14ac:dyDescent="0.25">
      <c r="A10" s="269" t="s">
        <v>265</v>
      </c>
      <c r="B10" s="25" t="s">
        <v>268</v>
      </c>
      <c r="C10" s="272" t="s">
        <v>269</v>
      </c>
      <c r="D10" s="89">
        <v>1</v>
      </c>
      <c r="E10" s="88" t="s">
        <v>270</v>
      </c>
      <c r="F10" s="19" t="s">
        <v>271</v>
      </c>
      <c r="G10" s="87" t="s">
        <v>264</v>
      </c>
      <c r="H10" s="18"/>
      <c r="I10" s="13"/>
      <c r="J10" s="18"/>
      <c r="K10" s="13"/>
      <c r="L10" s="18">
        <v>1</v>
      </c>
      <c r="M10" s="13">
        <v>1</v>
      </c>
      <c r="N10" s="18">
        <f t="shared" si="0"/>
        <v>1</v>
      </c>
      <c r="O10" s="18">
        <f>J10+L10</f>
        <v>1</v>
      </c>
      <c r="P10" s="9">
        <f t="shared" si="2"/>
        <v>1</v>
      </c>
      <c r="Q10" s="431"/>
      <c r="R10" s="366" t="s">
        <v>756</v>
      </c>
      <c r="S10" s="446" t="s">
        <v>920</v>
      </c>
    </row>
    <row r="11" spans="1:19" ht="56.25" customHeight="1" x14ac:dyDescent="0.25">
      <c r="A11" s="269" t="s">
        <v>265</v>
      </c>
      <c r="B11" s="25" t="s">
        <v>272</v>
      </c>
      <c r="C11" s="272" t="s">
        <v>273</v>
      </c>
      <c r="D11" s="27">
        <v>1</v>
      </c>
      <c r="E11" s="88" t="s">
        <v>274</v>
      </c>
      <c r="F11" s="19" t="s">
        <v>275</v>
      </c>
      <c r="G11" s="90" t="s">
        <v>264</v>
      </c>
      <c r="H11" s="18"/>
      <c r="I11" s="13"/>
      <c r="J11" s="9">
        <v>0.5</v>
      </c>
      <c r="K11" s="8">
        <v>0.5</v>
      </c>
      <c r="L11" s="9">
        <v>0.5</v>
      </c>
      <c r="M11" s="8">
        <v>0.5</v>
      </c>
      <c r="N11" s="9">
        <f t="shared" si="0"/>
        <v>1</v>
      </c>
      <c r="O11" s="9">
        <f t="shared" si="1"/>
        <v>1</v>
      </c>
      <c r="P11" s="9">
        <f t="shared" si="2"/>
        <v>1</v>
      </c>
      <c r="Q11" s="431"/>
      <c r="R11" s="366" t="s">
        <v>757</v>
      </c>
      <c r="S11" s="446" t="s">
        <v>921</v>
      </c>
    </row>
    <row r="12" spans="1:19" ht="102" customHeight="1" x14ac:dyDescent="0.25">
      <c r="A12" s="375" t="s">
        <v>276</v>
      </c>
      <c r="B12" s="25" t="s">
        <v>45</v>
      </c>
      <c r="C12" s="272" t="s">
        <v>277</v>
      </c>
      <c r="D12" s="27">
        <v>1</v>
      </c>
      <c r="E12" s="88" t="s">
        <v>278</v>
      </c>
      <c r="F12" s="19" t="s">
        <v>275</v>
      </c>
      <c r="G12" s="90" t="s">
        <v>264</v>
      </c>
      <c r="H12" s="18"/>
      <c r="I12" s="13"/>
      <c r="J12" s="9">
        <v>0.5</v>
      </c>
      <c r="K12" s="8">
        <v>0.5</v>
      </c>
      <c r="L12" s="9">
        <v>0.5</v>
      </c>
      <c r="M12" s="8">
        <v>0.5</v>
      </c>
      <c r="N12" s="9">
        <f t="shared" si="0"/>
        <v>1</v>
      </c>
      <c r="O12" s="9">
        <f t="shared" si="1"/>
        <v>1</v>
      </c>
      <c r="P12" s="9">
        <f t="shared" si="2"/>
        <v>1</v>
      </c>
      <c r="Q12" s="431"/>
      <c r="R12" s="366" t="s">
        <v>758</v>
      </c>
      <c r="S12" s="446" t="s">
        <v>922</v>
      </c>
    </row>
    <row r="13" spans="1:19" ht="38.25" x14ac:dyDescent="0.25">
      <c r="A13" s="269" t="s">
        <v>279</v>
      </c>
      <c r="B13" s="25" t="s">
        <v>280</v>
      </c>
      <c r="C13" s="272" t="s">
        <v>281</v>
      </c>
      <c r="D13" s="27">
        <v>1</v>
      </c>
      <c r="E13" s="88" t="s">
        <v>282</v>
      </c>
      <c r="F13" s="19" t="s">
        <v>283</v>
      </c>
      <c r="G13" s="90" t="s">
        <v>264</v>
      </c>
      <c r="H13" s="18"/>
      <c r="I13" s="13"/>
      <c r="J13" s="449">
        <v>0.5</v>
      </c>
      <c r="K13" s="8">
        <v>0.5</v>
      </c>
      <c r="L13" s="449">
        <v>0.5</v>
      </c>
      <c r="M13" s="8">
        <v>0.5</v>
      </c>
      <c r="N13" s="9">
        <f>I13+K13+M13</f>
        <v>1</v>
      </c>
      <c r="O13" s="9">
        <f t="shared" si="1"/>
        <v>1</v>
      </c>
      <c r="P13" s="9">
        <f t="shared" si="2"/>
        <v>1</v>
      </c>
      <c r="Q13" s="431"/>
      <c r="R13" s="431" t="s">
        <v>759</v>
      </c>
      <c r="S13" s="448" t="s">
        <v>1066</v>
      </c>
    </row>
    <row r="14" spans="1:19" ht="90.75" customHeight="1" x14ac:dyDescent="0.25">
      <c r="A14" s="269" t="s">
        <v>279</v>
      </c>
      <c r="B14" s="25" t="s">
        <v>284</v>
      </c>
      <c r="C14" s="272" t="s">
        <v>285</v>
      </c>
      <c r="D14" s="27">
        <v>1</v>
      </c>
      <c r="E14" s="88" t="s">
        <v>286</v>
      </c>
      <c r="F14" s="19" t="s">
        <v>283</v>
      </c>
      <c r="G14" s="90" t="s">
        <v>264</v>
      </c>
      <c r="H14" s="18"/>
      <c r="I14" s="13"/>
      <c r="J14" s="9">
        <v>0.5</v>
      </c>
      <c r="K14" s="8">
        <v>0.5</v>
      </c>
      <c r="L14" s="449">
        <v>0.5</v>
      </c>
      <c r="M14" s="8">
        <v>0.5</v>
      </c>
      <c r="N14" s="9">
        <f t="shared" si="0"/>
        <v>1</v>
      </c>
      <c r="O14" s="9">
        <f t="shared" si="1"/>
        <v>1</v>
      </c>
      <c r="P14" s="9">
        <f t="shared" si="2"/>
        <v>1</v>
      </c>
      <c r="Q14" s="431"/>
      <c r="R14" s="431" t="s">
        <v>760</v>
      </c>
      <c r="S14" s="448" t="s">
        <v>1067</v>
      </c>
    </row>
    <row r="15" spans="1:19" ht="15.75" customHeight="1" x14ac:dyDescent="0.3">
      <c r="A15" s="447" t="s">
        <v>687</v>
      </c>
      <c r="B15" s="5"/>
      <c r="C15" s="56"/>
      <c r="D15" s="5"/>
      <c r="E15" s="5"/>
      <c r="F15" s="5"/>
      <c r="G15" s="5"/>
      <c r="H15" s="5"/>
      <c r="I15" s="5"/>
      <c r="J15" s="5"/>
      <c r="K15" s="5"/>
      <c r="L15" s="5"/>
      <c r="M15" s="5"/>
      <c r="N15" s="5"/>
      <c r="O15" s="327"/>
      <c r="P15" s="327">
        <f>AVERAGE(P4:P14)</f>
        <v>1</v>
      </c>
      <c r="Q15" s="5"/>
      <c r="R15" s="5"/>
      <c r="S15" s="5"/>
    </row>
    <row r="16" spans="1:19" ht="74.25" customHeight="1" x14ac:dyDescent="0.25">
      <c r="C16" s="91"/>
    </row>
    <row r="17" spans="3:3" ht="74.25" customHeight="1" x14ac:dyDescent="0.25">
      <c r="C17" s="91"/>
    </row>
  </sheetData>
  <mergeCells count="7">
    <mergeCell ref="A1:S1"/>
    <mergeCell ref="Q2:Q3"/>
    <mergeCell ref="R2:R3"/>
    <mergeCell ref="S2:S3"/>
    <mergeCell ref="P2:P3"/>
    <mergeCell ref="O2:O3"/>
    <mergeCell ref="N2:N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Q73"/>
  <sheetViews>
    <sheetView zoomScale="90" zoomScaleNormal="90" workbookViewId="0">
      <selection activeCell="J4" sqref="J4"/>
    </sheetView>
  </sheetViews>
  <sheetFormatPr baseColWidth="10" defaultRowHeight="16.5" x14ac:dyDescent="0.3"/>
  <cols>
    <col min="1" max="1" width="5" style="171" bestFit="1" customWidth="1"/>
    <col min="2" max="2" width="7.85546875" style="171" customWidth="1"/>
    <col min="3" max="3" width="18.42578125" style="171" customWidth="1"/>
    <col min="4" max="4" width="27.85546875" style="171" customWidth="1"/>
    <col min="5" max="5" width="31.7109375" style="171" customWidth="1"/>
    <col min="6" max="6" width="46.5703125" style="5" customWidth="1"/>
    <col min="7" max="7" width="16.85546875" style="172" customWidth="1"/>
    <col min="8" max="8" width="16.42578125" style="5" customWidth="1"/>
    <col min="9" max="9" width="12.7109375" style="5" customWidth="1"/>
    <col min="10" max="10" width="6.140625" style="5" customWidth="1"/>
    <col min="11" max="11" width="13.5703125" style="5" customWidth="1"/>
    <col min="12" max="12" width="7" style="5" customWidth="1"/>
    <col min="13" max="13" width="12.5703125" style="5" customWidth="1"/>
    <col min="14" max="14" width="3.7109375" style="5" customWidth="1"/>
    <col min="15" max="15" width="45.5703125" style="5" customWidth="1"/>
    <col min="16" max="16" width="7.140625" style="5" bestFit="1" customWidth="1"/>
    <col min="17" max="17" width="7.28515625" style="5" customWidth="1"/>
    <col min="18" max="18" width="6.85546875" style="5" customWidth="1"/>
    <col min="19" max="19" width="5" style="5" customWidth="1"/>
    <col min="20" max="20" width="7.28515625" style="5" customWidth="1"/>
    <col min="21" max="21" width="7.140625" style="5" customWidth="1"/>
    <col min="22" max="22" width="6.7109375" style="5" customWidth="1"/>
    <col min="23" max="23" width="6.28515625" style="5" customWidth="1"/>
    <col min="24" max="24" width="10.140625" style="5" customWidth="1"/>
    <col min="25" max="25" width="7" style="5" customWidth="1"/>
    <col min="26" max="26" width="13.42578125" style="5" customWidth="1"/>
    <col min="27" max="27" width="7.140625" style="5" customWidth="1"/>
    <col min="28" max="28" width="9" style="5" customWidth="1"/>
    <col min="29" max="29" width="7.28515625" style="5" customWidth="1"/>
    <col min="30" max="30" width="43.85546875" style="5" customWidth="1"/>
    <col min="31" max="31" width="30.5703125" style="5" customWidth="1"/>
    <col min="32" max="32" width="19.28515625" style="5" customWidth="1"/>
    <col min="33" max="33" width="18.5703125" style="5" customWidth="1"/>
    <col min="34" max="34" width="38.42578125" style="5" customWidth="1"/>
    <col min="35" max="35" width="36.7109375" style="5" customWidth="1"/>
    <col min="36" max="42" width="11.42578125" style="432"/>
    <col min="43" max="43" width="25.7109375" style="432" customWidth="1"/>
    <col min="44" max="16384" width="11.42578125" style="5"/>
  </cols>
  <sheetData>
    <row r="1" spans="1:43" ht="46.5" customHeight="1" x14ac:dyDescent="0.3">
      <c r="I1"/>
      <c r="J1"/>
      <c r="K1"/>
      <c r="L1"/>
    </row>
    <row r="2" spans="1:43" ht="39" customHeight="1" x14ac:dyDescent="0.3">
      <c r="C2" s="173"/>
      <c r="I2"/>
      <c r="J2"/>
      <c r="K2"/>
      <c r="L2"/>
    </row>
    <row r="3" spans="1:43" ht="39" customHeight="1" x14ac:dyDescent="0.3">
      <c r="C3" s="174" t="s">
        <v>944</v>
      </c>
      <c r="I3"/>
      <c r="J3"/>
      <c r="K3"/>
      <c r="L3"/>
    </row>
    <row r="4" spans="1:43" x14ac:dyDescent="0.3">
      <c r="A4" s="624" t="s">
        <v>287</v>
      </c>
      <c r="B4" s="625"/>
      <c r="C4" s="626"/>
      <c r="D4" s="175" t="s">
        <v>288</v>
      </c>
      <c r="E4" s="176"/>
      <c r="F4" s="176"/>
      <c r="G4" s="177"/>
      <c r="H4" s="178"/>
      <c r="I4"/>
      <c r="J4"/>
      <c r="K4"/>
      <c r="L4"/>
      <c r="M4" s="177"/>
      <c r="N4" s="179"/>
      <c r="O4" s="180"/>
      <c r="P4" s="180"/>
      <c r="Q4" s="180"/>
      <c r="R4" s="180"/>
      <c r="S4" s="180"/>
      <c r="T4" s="180"/>
      <c r="U4" s="180"/>
      <c r="V4" s="180"/>
      <c r="W4" s="180"/>
      <c r="X4" s="180"/>
      <c r="Y4" s="180"/>
      <c r="Z4" s="180"/>
      <c r="AA4" s="180"/>
      <c r="AB4" s="180"/>
      <c r="AC4" s="180"/>
      <c r="AD4" s="180"/>
      <c r="AE4" s="180"/>
      <c r="AF4" s="180"/>
      <c r="AG4" s="180"/>
      <c r="AH4" s="180"/>
      <c r="AI4" s="180"/>
    </row>
    <row r="5" spans="1:43" ht="30.75" customHeight="1" x14ac:dyDescent="0.3">
      <c r="A5" s="624" t="s">
        <v>289</v>
      </c>
      <c r="B5" s="625"/>
      <c r="C5" s="626"/>
      <c r="D5" s="627" t="s">
        <v>290</v>
      </c>
      <c r="E5" s="628"/>
      <c r="F5" s="628"/>
      <c r="G5" s="628"/>
      <c r="H5" s="628"/>
      <c r="I5" s="628"/>
      <c r="J5" s="628"/>
      <c r="K5" s="628"/>
      <c r="L5" s="628"/>
      <c r="M5" s="628"/>
      <c r="N5" s="629"/>
      <c r="O5" s="180"/>
      <c r="P5" s="180"/>
      <c r="Q5" s="180"/>
      <c r="R5" s="180"/>
      <c r="S5" s="180"/>
      <c r="T5" s="180"/>
      <c r="U5" s="180"/>
      <c r="V5" s="180"/>
      <c r="W5" s="180"/>
      <c r="X5" s="180"/>
      <c r="Y5" s="180"/>
      <c r="Z5" s="180"/>
      <c r="AA5" s="180"/>
      <c r="AB5" s="180"/>
      <c r="AC5" s="180"/>
      <c r="AD5" s="180"/>
      <c r="AE5" s="180"/>
      <c r="AF5" s="180"/>
      <c r="AG5" s="180"/>
      <c r="AH5" s="180"/>
      <c r="AI5" s="180"/>
    </row>
    <row r="6" spans="1:43" ht="32.25" customHeight="1" x14ac:dyDescent="0.3">
      <c r="A6" s="624" t="s">
        <v>291</v>
      </c>
      <c r="B6" s="625"/>
      <c r="C6" s="626"/>
      <c r="D6" s="627" t="s">
        <v>292</v>
      </c>
      <c r="E6" s="628"/>
      <c r="F6" s="628"/>
      <c r="G6" s="628"/>
      <c r="H6" s="628"/>
      <c r="I6" s="628"/>
      <c r="J6" s="628"/>
      <c r="K6" s="628"/>
      <c r="L6" s="628"/>
      <c r="M6" s="628"/>
      <c r="N6" s="629"/>
      <c r="O6" s="180"/>
      <c r="P6" s="180"/>
      <c r="Q6" s="180"/>
      <c r="R6" s="180"/>
      <c r="S6" s="180"/>
      <c r="T6" s="180"/>
      <c r="U6" s="180"/>
      <c r="V6" s="180"/>
      <c r="W6" s="180"/>
      <c r="X6" s="180"/>
      <c r="Y6" s="180"/>
      <c r="Z6" s="180"/>
      <c r="AA6" s="180"/>
      <c r="AB6" s="180"/>
      <c r="AC6" s="180"/>
      <c r="AD6" s="180"/>
      <c r="AE6" s="180"/>
      <c r="AF6" s="180"/>
      <c r="AG6" s="180"/>
      <c r="AH6" s="180"/>
      <c r="AI6" s="180"/>
    </row>
    <row r="7" spans="1:43" ht="32.25" customHeight="1" x14ac:dyDescent="0.3">
      <c r="A7" s="630" t="s">
        <v>293</v>
      </c>
      <c r="B7" s="631"/>
      <c r="C7" s="631"/>
      <c r="D7" s="631"/>
      <c r="E7" s="631"/>
      <c r="F7" s="631"/>
      <c r="G7" s="631"/>
      <c r="H7" s="631"/>
      <c r="I7" s="630" t="s">
        <v>294</v>
      </c>
      <c r="J7" s="631"/>
      <c r="K7" s="631"/>
      <c r="L7" s="631"/>
      <c r="M7" s="631"/>
      <c r="N7" s="622" t="s">
        <v>295</v>
      </c>
      <c r="O7" s="609"/>
      <c r="P7" s="609"/>
      <c r="Q7" s="609"/>
      <c r="R7" s="609"/>
      <c r="S7" s="609"/>
      <c r="T7" s="609"/>
      <c r="U7" s="609"/>
      <c r="V7" s="609"/>
      <c r="W7" s="632"/>
      <c r="X7" s="622" t="s">
        <v>296</v>
      </c>
      <c r="Y7" s="609"/>
      <c r="Z7" s="609"/>
      <c r="AA7" s="609"/>
      <c r="AB7" s="609"/>
      <c r="AC7" s="609"/>
      <c r="AD7" s="609" t="s">
        <v>297</v>
      </c>
      <c r="AE7" s="609"/>
      <c r="AF7" s="609"/>
      <c r="AG7" s="609"/>
      <c r="AH7" s="609"/>
      <c r="AI7" s="609"/>
    </row>
    <row r="8" spans="1:43" ht="16.5" customHeight="1" x14ac:dyDescent="0.3">
      <c r="A8" s="610" t="s">
        <v>298</v>
      </c>
      <c r="B8" s="402"/>
      <c r="C8" s="612" t="s">
        <v>299</v>
      </c>
      <c r="D8" s="613" t="s">
        <v>300</v>
      </c>
      <c r="E8" s="613" t="s">
        <v>301</v>
      </c>
      <c r="F8" s="614" t="s">
        <v>302</v>
      </c>
      <c r="G8" s="615" t="s">
        <v>303</v>
      </c>
      <c r="H8" s="613" t="s">
        <v>304</v>
      </c>
      <c r="I8" s="616" t="s">
        <v>305</v>
      </c>
      <c r="J8" s="621" t="s">
        <v>306</v>
      </c>
      <c r="K8" s="623" t="s">
        <v>307</v>
      </c>
      <c r="L8" s="621" t="s">
        <v>306</v>
      </c>
      <c r="M8" s="613" t="s">
        <v>308</v>
      </c>
      <c r="N8" s="604" t="s">
        <v>309</v>
      </c>
      <c r="O8" s="599" t="s">
        <v>310</v>
      </c>
      <c r="P8" s="599" t="s">
        <v>311</v>
      </c>
      <c r="Q8" s="599"/>
      <c r="R8" s="606" t="s">
        <v>312</v>
      </c>
      <c r="S8" s="607"/>
      <c r="T8" s="607"/>
      <c r="U8" s="607"/>
      <c r="V8" s="607"/>
      <c r="W8" s="608"/>
      <c r="X8" s="617" t="s">
        <v>313</v>
      </c>
      <c r="Y8" s="619" t="s">
        <v>306</v>
      </c>
      <c r="Z8" s="617" t="s">
        <v>314</v>
      </c>
      <c r="AA8" s="619" t="s">
        <v>306</v>
      </c>
      <c r="AB8" s="603" t="s">
        <v>315</v>
      </c>
      <c r="AC8" s="604" t="s">
        <v>316</v>
      </c>
      <c r="AD8" s="599" t="s">
        <v>297</v>
      </c>
      <c r="AE8" s="599" t="s">
        <v>16</v>
      </c>
      <c r="AF8" s="599" t="s">
        <v>317</v>
      </c>
      <c r="AG8" s="599" t="s">
        <v>318</v>
      </c>
      <c r="AH8" s="599" t="s">
        <v>319</v>
      </c>
      <c r="AI8" s="599" t="s">
        <v>320</v>
      </c>
    </row>
    <row r="9" spans="1:43" s="182" customFormat="1" ht="63" customHeight="1" x14ac:dyDescent="0.25">
      <c r="A9" s="611"/>
      <c r="B9" s="403" t="s">
        <v>321</v>
      </c>
      <c r="C9" s="612"/>
      <c r="D9" s="599"/>
      <c r="E9" s="599"/>
      <c r="F9" s="612"/>
      <c r="G9" s="613"/>
      <c r="H9" s="599"/>
      <c r="I9" s="613"/>
      <c r="J9" s="622"/>
      <c r="K9" s="622"/>
      <c r="L9" s="622"/>
      <c r="M9" s="599"/>
      <c r="N9" s="605"/>
      <c r="O9" s="599"/>
      <c r="P9" s="400" t="s">
        <v>322</v>
      </c>
      <c r="Q9" s="400" t="s">
        <v>299</v>
      </c>
      <c r="R9" s="181" t="s">
        <v>323</v>
      </c>
      <c r="S9" s="181" t="s">
        <v>324</v>
      </c>
      <c r="T9" s="181" t="s">
        <v>325</v>
      </c>
      <c r="U9" s="181" t="s">
        <v>326</v>
      </c>
      <c r="V9" s="181" t="s">
        <v>327</v>
      </c>
      <c r="W9" s="181" t="s">
        <v>328</v>
      </c>
      <c r="X9" s="618"/>
      <c r="Y9" s="620"/>
      <c r="Z9" s="618"/>
      <c r="AA9" s="620"/>
      <c r="AB9" s="603"/>
      <c r="AC9" s="605"/>
      <c r="AD9" s="599"/>
      <c r="AE9" s="599"/>
      <c r="AF9" s="599"/>
      <c r="AG9" s="599"/>
      <c r="AH9" s="599"/>
      <c r="AI9" s="599"/>
      <c r="AJ9" s="433"/>
      <c r="AK9" s="433"/>
      <c r="AL9" s="433"/>
      <c r="AM9" s="433"/>
      <c r="AN9" s="433"/>
      <c r="AO9" s="433"/>
      <c r="AP9" s="433"/>
      <c r="AQ9" s="433"/>
    </row>
    <row r="10" spans="1:43" s="198" customFormat="1" ht="132.75" customHeight="1" x14ac:dyDescent="0.25">
      <c r="A10" s="390">
        <v>1</v>
      </c>
      <c r="B10" s="390" t="s">
        <v>329</v>
      </c>
      <c r="C10" s="392" t="s">
        <v>330</v>
      </c>
      <c r="D10" s="392" t="s">
        <v>331</v>
      </c>
      <c r="E10" s="392" t="s">
        <v>332</v>
      </c>
      <c r="F10" s="392" t="s">
        <v>333</v>
      </c>
      <c r="G10" s="393" t="s">
        <v>334</v>
      </c>
      <c r="H10" s="394">
        <v>1</v>
      </c>
      <c r="I10" s="183" t="s">
        <v>335</v>
      </c>
      <c r="J10" s="184">
        <f>IF(I10="MUY BAJA",20%,IF(I10="BAJA",40%,IF(I10="MEDIA",60%,IF(I10="ALTA",80%,IF(I10="MUY ALTA",100%,IF(I10="",""))))))</f>
        <v>0.2</v>
      </c>
      <c r="K10" s="185" t="s">
        <v>336</v>
      </c>
      <c r="L10" s="184">
        <f>IF(K10="LEVE",20%,IF(K10="MENOR",40%,IF(K10="MODERADO",60%,IF(K10="MAYOR",80%,IF(K10="CATASTRÓFICO",100%,IF(I10="",""))))))</f>
        <v>1</v>
      </c>
      <c r="M10" s="389" t="s">
        <v>337</v>
      </c>
      <c r="N10" s="186">
        <v>1</v>
      </c>
      <c r="O10" s="187" t="s">
        <v>338</v>
      </c>
      <c r="P10" s="188" t="s">
        <v>339</v>
      </c>
      <c r="Q10" s="188" t="s">
        <v>339</v>
      </c>
      <c r="R10" s="189" t="s">
        <v>340</v>
      </c>
      <c r="S10" s="189" t="s">
        <v>341</v>
      </c>
      <c r="T10" s="184">
        <v>0.4</v>
      </c>
      <c r="U10" s="189" t="s">
        <v>342</v>
      </c>
      <c r="V10" s="189" t="s">
        <v>343</v>
      </c>
      <c r="W10" s="189" t="s">
        <v>344</v>
      </c>
      <c r="X10" s="183" t="s">
        <v>335</v>
      </c>
      <c r="Y10" s="190">
        <f>'[5]Calculos Controles'!C6</f>
        <v>0.12</v>
      </c>
      <c r="Z10" s="185" t="s">
        <v>336</v>
      </c>
      <c r="AA10" s="191">
        <v>1</v>
      </c>
      <c r="AB10" s="192" t="s">
        <v>337</v>
      </c>
      <c r="AC10" s="193" t="s">
        <v>345</v>
      </c>
      <c r="AD10" s="194" t="s">
        <v>346</v>
      </c>
      <c r="AE10" s="194" t="s">
        <v>347</v>
      </c>
      <c r="AF10" s="195" t="s">
        <v>348</v>
      </c>
      <c r="AG10" s="196" t="s">
        <v>349</v>
      </c>
      <c r="AH10" s="197"/>
      <c r="AI10" s="186"/>
      <c r="AJ10" s="434"/>
      <c r="AK10" s="434"/>
      <c r="AL10" s="434"/>
      <c r="AM10" s="435"/>
      <c r="AN10" s="434"/>
      <c r="AO10" s="434"/>
      <c r="AP10" s="434"/>
      <c r="AQ10" s="434"/>
    </row>
    <row r="11" spans="1:43" ht="117.75" customHeight="1" x14ac:dyDescent="0.3">
      <c r="A11" s="186">
        <v>2</v>
      </c>
      <c r="B11" s="390" t="s">
        <v>329</v>
      </c>
      <c r="C11" s="187" t="s">
        <v>330</v>
      </c>
      <c r="D11" s="187" t="s">
        <v>350</v>
      </c>
      <c r="E11" s="187" t="s">
        <v>351</v>
      </c>
      <c r="F11" s="187" t="s">
        <v>352</v>
      </c>
      <c r="G11" s="393" t="s">
        <v>334</v>
      </c>
      <c r="H11" s="197">
        <v>12</v>
      </c>
      <c r="I11" s="183" t="s">
        <v>353</v>
      </c>
      <c r="J11" s="184">
        <f>IF(I11="MUY BAJA",20%,IF(I11="BAJA",40%,IF(I11="MEDIA",60%,IF(I11="ALTA",80%,IF(I11="MUY ALTA",100%,IF(I11="",""))))))</f>
        <v>0.4</v>
      </c>
      <c r="K11" s="185" t="s">
        <v>354</v>
      </c>
      <c r="L11" s="184">
        <f t="shared" ref="L11:L37" si="0">IF(K11="LEVE",20%,IF(K11="MENOR",40%,IF(K11="MODERADO",60%,IF(K11="MAYOR",80%,IF(K11="CATASTRÓFICO",100%,IF(I11="",""))))))</f>
        <v>0.6</v>
      </c>
      <c r="M11" s="389" t="s">
        <v>354</v>
      </c>
      <c r="N11" s="186">
        <v>2</v>
      </c>
      <c r="O11" s="194" t="s">
        <v>355</v>
      </c>
      <c r="P11" s="186" t="s">
        <v>339</v>
      </c>
      <c r="Q11" s="186" t="s">
        <v>339</v>
      </c>
      <c r="R11" s="189" t="s">
        <v>356</v>
      </c>
      <c r="S11" s="189" t="s">
        <v>341</v>
      </c>
      <c r="T11" s="184">
        <v>0.3</v>
      </c>
      <c r="U11" s="189" t="s">
        <v>342</v>
      </c>
      <c r="V11" s="189" t="s">
        <v>343</v>
      </c>
      <c r="W11" s="189" t="s">
        <v>344</v>
      </c>
      <c r="X11" s="183" t="s">
        <v>335</v>
      </c>
      <c r="Y11" s="184">
        <f>'[5]Calculos Controles'!C15</f>
        <v>0.14000000000000001</v>
      </c>
      <c r="Z11" s="185" t="s">
        <v>354</v>
      </c>
      <c r="AA11" s="199">
        <v>0.6</v>
      </c>
      <c r="AB11" s="200" t="s">
        <v>354</v>
      </c>
      <c r="AC11" s="395" t="s">
        <v>345</v>
      </c>
      <c r="AD11" s="194" t="s">
        <v>357</v>
      </c>
      <c r="AE11" s="328" t="s">
        <v>791</v>
      </c>
      <c r="AF11" s="195" t="s">
        <v>348</v>
      </c>
      <c r="AG11" s="196" t="s">
        <v>349</v>
      </c>
      <c r="AH11" s="186"/>
      <c r="AI11" s="186"/>
    </row>
    <row r="12" spans="1:43" ht="73.5" customHeight="1" x14ac:dyDescent="0.3">
      <c r="A12" s="186">
        <v>3</v>
      </c>
      <c r="B12" s="201" t="s">
        <v>792</v>
      </c>
      <c r="C12" s="202" t="s">
        <v>358</v>
      </c>
      <c r="D12" s="202" t="s">
        <v>359</v>
      </c>
      <c r="E12" s="203" t="s">
        <v>360</v>
      </c>
      <c r="F12" s="204" t="s">
        <v>361</v>
      </c>
      <c r="G12" s="393" t="s">
        <v>334</v>
      </c>
      <c r="H12" s="205">
        <v>369</v>
      </c>
      <c r="I12" s="183" t="s">
        <v>362</v>
      </c>
      <c r="J12" s="206">
        <f>IF(I12="MUY BAJA",20%,IF(I12="BAJA",40%,IF(I12="MEDIA",60%,IF(I12="ALTA",80%,IF(I12="MUY ALTA",100%,IF(I12="",""))))))</f>
        <v>0.6</v>
      </c>
      <c r="K12" s="185" t="s">
        <v>363</v>
      </c>
      <c r="L12" s="184">
        <f t="shared" si="0"/>
        <v>0.8</v>
      </c>
      <c r="M12" s="389" t="s">
        <v>364</v>
      </c>
      <c r="N12" s="186">
        <v>1</v>
      </c>
      <c r="O12" s="207" t="s">
        <v>365</v>
      </c>
      <c r="P12" s="195" t="s">
        <v>339</v>
      </c>
      <c r="Q12" s="186" t="s">
        <v>339</v>
      </c>
      <c r="R12" s="189" t="s">
        <v>340</v>
      </c>
      <c r="S12" s="189" t="s">
        <v>341</v>
      </c>
      <c r="T12" s="208">
        <v>0.4</v>
      </c>
      <c r="U12" s="189" t="s">
        <v>342</v>
      </c>
      <c r="V12" s="189" t="s">
        <v>343</v>
      </c>
      <c r="W12" s="189" t="s">
        <v>366</v>
      </c>
      <c r="X12" s="183" t="s">
        <v>335</v>
      </c>
      <c r="Y12" s="184">
        <v>0.36</v>
      </c>
      <c r="Z12" s="185" t="s">
        <v>354</v>
      </c>
      <c r="AA12" s="184">
        <f>IF(Z12="LEVE",20%,IF(Z12="MENOR",40%,IF(Z12="MODERADO",60%,IF(Z12="MAYOR",80%,IF(Z12="CATASTROFICO",100%,IF(Z12="",""))))))</f>
        <v>0.6</v>
      </c>
      <c r="AB12" s="389" t="s">
        <v>364</v>
      </c>
      <c r="AC12" s="395" t="s">
        <v>345</v>
      </c>
      <c r="AD12" s="187" t="s">
        <v>367</v>
      </c>
      <c r="AE12" s="197" t="s">
        <v>368</v>
      </c>
      <c r="AF12" s="195" t="s">
        <v>348</v>
      </c>
      <c r="AG12" s="209" t="s">
        <v>349</v>
      </c>
      <c r="AH12" s="186"/>
      <c r="AI12" s="186"/>
    </row>
    <row r="13" spans="1:43" ht="115.5" customHeight="1" x14ac:dyDescent="0.3">
      <c r="A13" s="186">
        <v>4</v>
      </c>
      <c r="B13" s="201" t="s">
        <v>793</v>
      </c>
      <c r="C13" s="202" t="s">
        <v>369</v>
      </c>
      <c r="D13" s="210" t="s">
        <v>370</v>
      </c>
      <c r="E13" s="202" t="s">
        <v>371</v>
      </c>
      <c r="F13" s="202" t="s">
        <v>372</v>
      </c>
      <c r="G13" s="393" t="s">
        <v>334</v>
      </c>
      <c r="H13" s="205">
        <v>369</v>
      </c>
      <c r="I13" s="183" t="s">
        <v>362</v>
      </c>
      <c r="J13" s="206">
        <f>IF(I13="MUY BAJA",20%,IF(I13="BAJA",40%,IF(I13="MEDIA",60%,IF(I13="ALTA",80%,IF(I13="MUY ALTA",100%,IF(I13="",""))))))</f>
        <v>0.6</v>
      </c>
      <c r="K13" s="185" t="s">
        <v>363</v>
      </c>
      <c r="L13" s="184">
        <f t="shared" si="0"/>
        <v>0.8</v>
      </c>
      <c r="M13" s="389" t="s">
        <v>364</v>
      </c>
      <c r="N13" s="186">
        <v>2</v>
      </c>
      <c r="O13" s="211" t="s">
        <v>373</v>
      </c>
      <c r="P13" s="186" t="s">
        <v>339</v>
      </c>
      <c r="Q13" s="186" t="s">
        <v>339</v>
      </c>
      <c r="R13" s="189" t="s">
        <v>340</v>
      </c>
      <c r="S13" s="189" t="s">
        <v>341</v>
      </c>
      <c r="T13" s="208">
        <v>0.4</v>
      </c>
      <c r="U13" s="189" t="s">
        <v>342</v>
      </c>
      <c r="V13" s="189" t="s">
        <v>343</v>
      </c>
      <c r="W13" s="189" t="s">
        <v>366</v>
      </c>
      <c r="X13" s="183" t="s">
        <v>335</v>
      </c>
      <c r="Y13" s="212">
        <v>0.36</v>
      </c>
      <c r="Z13" s="185" t="s">
        <v>354</v>
      </c>
      <c r="AA13" s="184">
        <f>IF(Z13="LEVE",20%,IF(Z13="MENOR",40%,IF(Z13="MODERADO",60%,IF(Z13="MAYOR",80%,IF(Z13="CATASTROFICO",100%,IF(Z13="",""))))))</f>
        <v>0.6</v>
      </c>
      <c r="AB13" s="389" t="s">
        <v>364</v>
      </c>
      <c r="AC13" s="395" t="s">
        <v>345</v>
      </c>
      <c r="AD13" s="213" t="s">
        <v>374</v>
      </c>
      <c r="AE13" s="197" t="s">
        <v>368</v>
      </c>
      <c r="AF13" s="195" t="s">
        <v>348</v>
      </c>
      <c r="AG13" s="209" t="s">
        <v>349</v>
      </c>
      <c r="AH13" s="197"/>
      <c r="AI13" s="197"/>
    </row>
    <row r="14" spans="1:43" ht="117" customHeight="1" x14ac:dyDescent="0.3">
      <c r="A14" s="186">
        <v>5</v>
      </c>
      <c r="B14" s="201" t="s">
        <v>794</v>
      </c>
      <c r="C14" s="202" t="s">
        <v>369</v>
      </c>
      <c r="D14" s="202" t="s">
        <v>375</v>
      </c>
      <c r="E14" s="202" t="s">
        <v>376</v>
      </c>
      <c r="F14" s="202" t="s">
        <v>377</v>
      </c>
      <c r="G14" s="393" t="s">
        <v>945</v>
      </c>
      <c r="H14" s="214">
        <v>2</v>
      </c>
      <c r="I14" s="401" t="s">
        <v>335</v>
      </c>
      <c r="J14" s="206">
        <f>IF(I14="MUY BAJA",20%,IF(I14="BAJA",40%,IF(I14="MEDIA",60%,IF(I14="ALTA",80%,IF(I14="MUY ALTA",100%,IF(I14="",""))))))</f>
        <v>0.2</v>
      </c>
      <c r="K14" s="185" t="s">
        <v>336</v>
      </c>
      <c r="L14" s="184">
        <f t="shared" si="0"/>
        <v>1</v>
      </c>
      <c r="M14" s="389" t="s">
        <v>337</v>
      </c>
      <c r="N14" s="197">
        <v>3</v>
      </c>
      <c r="O14" s="207" t="s">
        <v>378</v>
      </c>
      <c r="P14" s="215" t="s">
        <v>379</v>
      </c>
      <c r="Q14" s="197" t="s">
        <v>379</v>
      </c>
      <c r="R14" s="189" t="s">
        <v>340</v>
      </c>
      <c r="S14" s="189" t="s">
        <v>341</v>
      </c>
      <c r="T14" s="208">
        <f>+'[6]ValoraciónControles Fomento'!G62</f>
        <v>0</v>
      </c>
      <c r="U14" s="189" t="s">
        <v>342</v>
      </c>
      <c r="V14" s="189" t="s">
        <v>343</v>
      </c>
      <c r="W14" s="189" t="s">
        <v>366</v>
      </c>
      <c r="X14" s="183" t="s">
        <v>335</v>
      </c>
      <c r="Y14" s="184">
        <v>0.36</v>
      </c>
      <c r="Z14" s="185" t="s">
        <v>336</v>
      </c>
      <c r="AA14" s="184">
        <f>IF(Z14="LEVE",20%,IF(Z14="MENOR",40%,IF(Z14="MODERADO",60%,IF(Z14="MAYOR",80%,IF(Z14="CATASTRÓFICO",100%,IF(Z14="",""))))))</f>
        <v>1</v>
      </c>
      <c r="AB14" s="192" t="s">
        <v>337</v>
      </c>
      <c r="AC14" s="395" t="s">
        <v>345</v>
      </c>
      <c r="AD14" s="213" t="s">
        <v>380</v>
      </c>
      <c r="AE14" s="197" t="s">
        <v>368</v>
      </c>
      <c r="AF14" s="195" t="s">
        <v>348</v>
      </c>
      <c r="AG14" s="209" t="s">
        <v>381</v>
      </c>
      <c r="AH14" s="197"/>
      <c r="AI14" s="197"/>
    </row>
    <row r="15" spans="1:43" ht="88.5" customHeight="1" x14ac:dyDescent="0.3">
      <c r="A15" s="574">
        <v>6</v>
      </c>
      <c r="B15" s="574" t="s">
        <v>795</v>
      </c>
      <c r="C15" s="591" t="s">
        <v>330</v>
      </c>
      <c r="D15" s="597" t="s">
        <v>382</v>
      </c>
      <c r="E15" s="597" t="s">
        <v>383</v>
      </c>
      <c r="F15" s="597" t="s">
        <v>384</v>
      </c>
      <c r="G15" s="393" t="s">
        <v>334</v>
      </c>
      <c r="H15" s="560">
        <v>2</v>
      </c>
      <c r="I15" s="601" t="s">
        <v>335</v>
      </c>
      <c r="J15" s="568">
        <v>0.2</v>
      </c>
      <c r="K15" s="566" t="s">
        <v>363</v>
      </c>
      <c r="L15" s="564">
        <f t="shared" si="0"/>
        <v>0.8</v>
      </c>
      <c r="M15" s="578" t="s">
        <v>364</v>
      </c>
      <c r="N15" s="186">
        <v>1</v>
      </c>
      <c r="O15" s="187" t="s">
        <v>385</v>
      </c>
      <c r="P15" s="188" t="s">
        <v>339</v>
      </c>
      <c r="Q15" s="188" t="s">
        <v>339</v>
      </c>
      <c r="R15" s="189" t="s">
        <v>340</v>
      </c>
      <c r="S15" s="189" t="s">
        <v>341</v>
      </c>
      <c r="T15" s="184">
        <v>0.4</v>
      </c>
      <c r="U15" s="189" t="s">
        <v>342</v>
      </c>
      <c r="V15" s="189" t="s">
        <v>343</v>
      </c>
      <c r="W15" s="189" t="s">
        <v>344</v>
      </c>
      <c r="X15" s="183" t="s">
        <v>335</v>
      </c>
      <c r="Y15" s="190">
        <v>0.12</v>
      </c>
      <c r="Z15" s="185" t="s">
        <v>363</v>
      </c>
      <c r="AA15" s="184">
        <f t="shared" ref="AA15:AA47" si="1">IF(Z15="LEVE",20%,IF(Z15="MENOR",40%,IF(Z15="MODERADO",60%,IF(Z15="MAYOR",80%,IF(Z15="CATASTRÓFICO",100%,IF(Z15="",""))))))</f>
        <v>0.8</v>
      </c>
      <c r="AB15" s="389" t="s">
        <v>364</v>
      </c>
      <c r="AC15" s="395" t="s">
        <v>345</v>
      </c>
      <c r="AD15" s="194" t="s">
        <v>386</v>
      </c>
      <c r="AE15" s="217" t="s">
        <v>796</v>
      </c>
      <c r="AF15" s="195" t="s">
        <v>348</v>
      </c>
      <c r="AG15" s="209" t="s">
        <v>349</v>
      </c>
      <c r="AH15" s="197"/>
      <c r="AI15" s="197"/>
    </row>
    <row r="16" spans="1:43" ht="87" customHeight="1" x14ac:dyDescent="0.3">
      <c r="A16" s="575"/>
      <c r="B16" s="575"/>
      <c r="C16" s="592"/>
      <c r="D16" s="600"/>
      <c r="E16" s="600"/>
      <c r="F16" s="600"/>
      <c r="G16" s="393" t="s">
        <v>334</v>
      </c>
      <c r="H16" s="561"/>
      <c r="I16" s="602"/>
      <c r="J16" s="569"/>
      <c r="K16" s="567"/>
      <c r="L16" s="565"/>
      <c r="M16" s="579"/>
      <c r="N16" s="186">
        <v>2</v>
      </c>
      <c r="O16" s="218" t="s">
        <v>946</v>
      </c>
      <c r="P16" s="188" t="s">
        <v>339</v>
      </c>
      <c r="Q16" s="188" t="s">
        <v>339</v>
      </c>
      <c r="R16" s="189" t="s">
        <v>340</v>
      </c>
      <c r="S16" s="189" t="s">
        <v>341</v>
      </c>
      <c r="T16" s="184">
        <v>0.4</v>
      </c>
      <c r="U16" s="189" t="s">
        <v>342</v>
      </c>
      <c r="V16" s="189" t="s">
        <v>343</v>
      </c>
      <c r="W16" s="189" t="s">
        <v>344</v>
      </c>
      <c r="X16" s="183" t="s">
        <v>335</v>
      </c>
      <c r="Y16" s="190">
        <v>7.1999999999999995E-2</v>
      </c>
      <c r="Z16" s="185" t="s">
        <v>363</v>
      </c>
      <c r="AA16" s="184">
        <f t="shared" si="1"/>
        <v>0.8</v>
      </c>
      <c r="AB16" s="389" t="s">
        <v>364</v>
      </c>
      <c r="AC16" s="395" t="s">
        <v>345</v>
      </c>
      <c r="AD16" s="194" t="s">
        <v>797</v>
      </c>
      <c r="AE16" s="217" t="s">
        <v>796</v>
      </c>
      <c r="AF16" s="195" t="s">
        <v>348</v>
      </c>
      <c r="AG16" s="209" t="s">
        <v>349</v>
      </c>
      <c r="AH16" s="197"/>
      <c r="AI16" s="197"/>
    </row>
    <row r="17" spans="1:35" ht="59.25" customHeight="1" x14ac:dyDescent="0.3">
      <c r="A17" s="574">
        <v>7</v>
      </c>
      <c r="B17" s="574" t="s">
        <v>798</v>
      </c>
      <c r="C17" s="576" t="s">
        <v>330</v>
      </c>
      <c r="D17" s="597" t="s">
        <v>388</v>
      </c>
      <c r="E17" s="597" t="s">
        <v>389</v>
      </c>
      <c r="F17" s="597" t="s">
        <v>390</v>
      </c>
      <c r="G17" s="393" t="s">
        <v>334</v>
      </c>
      <c r="H17" s="560">
        <v>12</v>
      </c>
      <c r="I17" s="594" t="s">
        <v>353</v>
      </c>
      <c r="J17" s="568">
        <v>0.4</v>
      </c>
      <c r="K17" s="566" t="s">
        <v>354</v>
      </c>
      <c r="L17" s="564">
        <f t="shared" si="0"/>
        <v>0.6</v>
      </c>
      <c r="M17" s="578" t="s">
        <v>354</v>
      </c>
      <c r="N17" s="186">
        <v>1</v>
      </c>
      <c r="O17" s="187" t="s">
        <v>391</v>
      </c>
      <c r="P17" s="188" t="s">
        <v>339</v>
      </c>
      <c r="Q17" s="188" t="s">
        <v>339</v>
      </c>
      <c r="R17" s="189" t="s">
        <v>340</v>
      </c>
      <c r="S17" s="189" t="s">
        <v>341</v>
      </c>
      <c r="T17" s="184">
        <v>0.4</v>
      </c>
      <c r="U17" s="189" t="s">
        <v>342</v>
      </c>
      <c r="V17" s="189" t="s">
        <v>343</v>
      </c>
      <c r="W17" s="189" t="s">
        <v>344</v>
      </c>
      <c r="X17" s="183" t="s">
        <v>353</v>
      </c>
      <c r="Y17" s="190">
        <v>0.24</v>
      </c>
      <c r="Z17" s="185" t="s">
        <v>392</v>
      </c>
      <c r="AA17" s="184">
        <f t="shared" si="1"/>
        <v>0.4</v>
      </c>
      <c r="AB17" s="389" t="s">
        <v>364</v>
      </c>
      <c r="AC17" s="395" t="s">
        <v>345</v>
      </c>
      <c r="AD17" s="213" t="s">
        <v>393</v>
      </c>
      <c r="AE17" s="217" t="s">
        <v>394</v>
      </c>
      <c r="AF17" s="195" t="s">
        <v>348</v>
      </c>
      <c r="AG17" s="209" t="s">
        <v>349</v>
      </c>
      <c r="AH17" s="197"/>
      <c r="AI17" s="197"/>
    </row>
    <row r="18" spans="1:35" ht="72.75" customHeight="1" x14ac:dyDescent="0.3">
      <c r="A18" s="575"/>
      <c r="B18" s="575"/>
      <c r="C18" s="596"/>
      <c r="D18" s="598"/>
      <c r="E18" s="598"/>
      <c r="F18" s="598"/>
      <c r="G18" s="393" t="s">
        <v>334</v>
      </c>
      <c r="H18" s="593"/>
      <c r="I18" s="594"/>
      <c r="J18" s="595"/>
      <c r="K18" s="590"/>
      <c r="L18" s="565"/>
      <c r="M18" s="579"/>
      <c r="N18" s="186">
        <v>2</v>
      </c>
      <c r="O18" s="194" t="s">
        <v>395</v>
      </c>
      <c r="P18" s="188" t="s">
        <v>339</v>
      </c>
      <c r="Q18" s="188" t="s">
        <v>339</v>
      </c>
      <c r="R18" s="189" t="s">
        <v>356</v>
      </c>
      <c r="S18" s="189" t="s">
        <v>341</v>
      </c>
      <c r="T18" s="184">
        <v>0.3</v>
      </c>
      <c r="U18" s="189" t="s">
        <v>342</v>
      </c>
      <c r="V18" s="189" t="s">
        <v>343</v>
      </c>
      <c r="W18" s="189" t="s">
        <v>344</v>
      </c>
      <c r="X18" s="183" t="s">
        <v>335</v>
      </c>
      <c r="Y18" s="190">
        <v>0.16800000000000001</v>
      </c>
      <c r="Z18" s="185" t="s">
        <v>392</v>
      </c>
      <c r="AA18" s="184">
        <f t="shared" si="1"/>
        <v>0.4</v>
      </c>
      <c r="AB18" s="389" t="s">
        <v>396</v>
      </c>
      <c r="AC18" s="395" t="s">
        <v>345</v>
      </c>
      <c r="AD18" s="213" t="s">
        <v>397</v>
      </c>
      <c r="AE18" s="217" t="s">
        <v>394</v>
      </c>
      <c r="AF18" s="195" t="s">
        <v>348</v>
      </c>
      <c r="AG18" s="209" t="s">
        <v>349</v>
      </c>
      <c r="AH18" s="197"/>
      <c r="AI18" s="197"/>
    </row>
    <row r="19" spans="1:35" ht="99" x14ac:dyDescent="0.3">
      <c r="A19" s="186">
        <v>8</v>
      </c>
      <c r="B19" s="186" t="s">
        <v>799</v>
      </c>
      <c r="C19" s="213" t="s">
        <v>398</v>
      </c>
      <c r="D19" s="218" t="s">
        <v>399</v>
      </c>
      <c r="E19" s="219" t="s">
        <v>400</v>
      </c>
      <c r="F19" s="218" t="s">
        <v>401</v>
      </c>
      <c r="G19" s="393" t="s">
        <v>945</v>
      </c>
      <c r="H19" s="197">
        <v>120</v>
      </c>
      <c r="I19" s="183" t="s">
        <v>362</v>
      </c>
      <c r="J19" s="216">
        <v>0.6</v>
      </c>
      <c r="K19" s="185" t="s">
        <v>363</v>
      </c>
      <c r="L19" s="184">
        <f t="shared" si="0"/>
        <v>0.8</v>
      </c>
      <c r="M19" s="389" t="s">
        <v>364</v>
      </c>
      <c r="N19" s="186">
        <v>3</v>
      </c>
      <c r="O19" s="194" t="s">
        <v>402</v>
      </c>
      <c r="P19" s="186" t="s">
        <v>339</v>
      </c>
      <c r="Q19" s="186" t="s">
        <v>339</v>
      </c>
      <c r="R19" s="189" t="s">
        <v>356</v>
      </c>
      <c r="S19" s="189" t="s">
        <v>341</v>
      </c>
      <c r="T19" s="184">
        <v>0.3</v>
      </c>
      <c r="U19" s="189" t="s">
        <v>342</v>
      </c>
      <c r="V19" s="189" t="s">
        <v>343</v>
      </c>
      <c r="W19" s="189" t="s">
        <v>366</v>
      </c>
      <c r="X19" s="183" t="s">
        <v>362</v>
      </c>
      <c r="Y19" s="220">
        <v>0.42</v>
      </c>
      <c r="Z19" s="185" t="s">
        <v>403</v>
      </c>
      <c r="AA19" s="184">
        <f t="shared" si="1"/>
        <v>0.2</v>
      </c>
      <c r="AB19" s="389" t="s">
        <v>396</v>
      </c>
      <c r="AC19" s="395" t="s">
        <v>345</v>
      </c>
      <c r="AD19" s="217" t="s">
        <v>800</v>
      </c>
      <c r="AE19" s="197" t="s">
        <v>404</v>
      </c>
      <c r="AF19" s="195" t="s">
        <v>348</v>
      </c>
      <c r="AG19" s="209" t="s">
        <v>349</v>
      </c>
      <c r="AH19" s="197"/>
      <c r="AI19" s="197"/>
    </row>
    <row r="20" spans="1:35" ht="75.75" x14ac:dyDescent="0.3">
      <c r="A20" s="186">
        <v>9</v>
      </c>
      <c r="B20" s="201" t="s">
        <v>801</v>
      </c>
      <c r="C20" s="213" t="s">
        <v>405</v>
      </c>
      <c r="D20" s="213" t="s">
        <v>406</v>
      </c>
      <c r="E20" s="213" t="s">
        <v>407</v>
      </c>
      <c r="F20" s="213" t="s">
        <v>408</v>
      </c>
      <c r="G20" s="393" t="s">
        <v>334</v>
      </c>
      <c r="H20" s="197">
        <v>2</v>
      </c>
      <c r="I20" s="183" t="s">
        <v>335</v>
      </c>
      <c r="J20" s="184">
        <f>IF(I20="MUY BAJA",20%,IF(I20="BAJA",40%,IF(I20="MEDIA",60%,IF(I20="ALTA",80%,IF(I20="MUY ALTA",100%,IF(I20="",""))))))</f>
        <v>0.2</v>
      </c>
      <c r="K20" s="185" t="s">
        <v>363</v>
      </c>
      <c r="L20" s="184">
        <f t="shared" si="0"/>
        <v>0.8</v>
      </c>
      <c r="M20" s="389" t="s">
        <v>364</v>
      </c>
      <c r="N20" s="186">
        <v>1</v>
      </c>
      <c r="O20" s="187" t="s">
        <v>409</v>
      </c>
      <c r="P20" s="195" t="s">
        <v>339</v>
      </c>
      <c r="Q20" s="186" t="s">
        <v>339</v>
      </c>
      <c r="R20" s="189" t="s">
        <v>340</v>
      </c>
      <c r="S20" s="189" t="s">
        <v>341</v>
      </c>
      <c r="T20" s="208">
        <f>[7]ValoraciónControles!G26</f>
        <v>0</v>
      </c>
      <c r="U20" s="189" t="s">
        <v>342</v>
      </c>
      <c r="V20" s="189" t="s">
        <v>343</v>
      </c>
      <c r="W20" s="189" t="s">
        <v>344</v>
      </c>
      <c r="X20" s="183" t="s">
        <v>353</v>
      </c>
      <c r="Y20" s="184">
        <v>0.36</v>
      </c>
      <c r="Z20" s="185" t="s">
        <v>363</v>
      </c>
      <c r="AA20" s="184">
        <f t="shared" si="1"/>
        <v>0.8</v>
      </c>
      <c r="AB20" s="389" t="s">
        <v>364</v>
      </c>
      <c r="AC20" s="395" t="s">
        <v>345</v>
      </c>
      <c r="AD20" s="187" t="s">
        <v>410</v>
      </c>
      <c r="AE20" s="197" t="s">
        <v>411</v>
      </c>
      <c r="AF20" s="195" t="s">
        <v>348</v>
      </c>
      <c r="AG20" s="209" t="s">
        <v>349</v>
      </c>
      <c r="AH20" s="197"/>
      <c r="AI20" s="197"/>
    </row>
    <row r="21" spans="1:35" ht="75.75" x14ac:dyDescent="0.3">
      <c r="A21" s="186">
        <v>10</v>
      </c>
      <c r="B21" s="201" t="s">
        <v>802</v>
      </c>
      <c r="C21" s="213" t="s">
        <v>412</v>
      </c>
      <c r="D21" s="213" t="s">
        <v>413</v>
      </c>
      <c r="E21" s="213" t="s">
        <v>414</v>
      </c>
      <c r="F21" s="213" t="s">
        <v>415</v>
      </c>
      <c r="G21" s="393" t="s">
        <v>945</v>
      </c>
      <c r="H21" s="197">
        <v>700</v>
      </c>
      <c r="I21" s="183" t="s">
        <v>416</v>
      </c>
      <c r="J21" s="184">
        <f>IF(I21="MUY BAJA",20%,IF(I21="BAJA",40%,IF(I21="MEDIA",60%,IF(I21="ALTA",80%,IF(I21="MUY ALTA",100%,IF(I21="",""))))))</f>
        <v>0.8</v>
      </c>
      <c r="K21" s="185" t="s">
        <v>363</v>
      </c>
      <c r="L21" s="184">
        <f t="shared" si="0"/>
        <v>0.8</v>
      </c>
      <c r="M21" s="389" t="s">
        <v>364</v>
      </c>
      <c r="N21" s="186">
        <v>2</v>
      </c>
      <c r="O21" s="194" t="s">
        <v>417</v>
      </c>
      <c r="P21" s="186" t="s">
        <v>339</v>
      </c>
      <c r="Q21" s="186" t="s">
        <v>339</v>
      </c>
      <c r="R21" s="189" t="s">
        <v>340</v>
      </c>
      <c r="S21" s="189" t="s">
        <v>341</v>
      </c>
      <c r="T21" s="208">
        <f>[7]ValoraciónControles!G41</f>
        <v>0</v>
      </c>
      <c r="U21" s="189" t="s">
        <v>342</v>
      </c>
      <c r="V21" s="189" t="s">
        <v>343</v>
      </c>
      <c r="W21" s="189" t="s">
        <v>344</v>
      </c>
      <c r="X21" s="183" t="s">
        <v>353</v>
      </c>
      <c r="Y21" s="184">
        <v>0.24</v>
      </c>
      <c r="Z21" s="185" t="s">
        <v>363</v>
      </c>
      <c r="AA21" s="184">
        <f t="shared" si="1"/>
        <v>0.8</v>
      </c>
      <c r="AB21" s="389" t="s">
        <v>364</v>
      </c>
      <c r="AC21" s="395" t="s">
        <v>345</v>
      </c>
      <c r="AD21" s="187" t="s">
        <v>418</v>
      </c>
      <c r="AE21" s="197" t="s">
        <v>411</v>
      </c>
      <c r="AF21" s="195" t="s">
        <v>348</v>
      </c>
      <c r="AG21" s="209" t="s">
        <v>381</v>
      </c>
      <c r="AH21" s="197"/>
      <c r="AI21" s="197"/>
    </row>
    <row r="22" spans="1:35" ht="99" x14ac:dyDescent="0.3">
      <c r="A22" s="186">
        <v>11</v>
      </c>
      <c r="B22" s="201" t="s">
        <v>419</v>
      </c>
      <c r="C22" s="221" t="s">
        <v>420</v>
      </c>
      <c r="D22" s="221" t="s">
        <v>421</v>
      </c>
      <c r="E22" s="221" t="s">
        <v>422</v>
      </c>
      <c r="F22" s="213" t="s">
        <v>423</v>
      </c>
      <c r="G22" s="393" t="s">
        <v>334</v>
      </c>
      <c r="H22" s="197">
        <v>1000</v>
      </c>
      <c r="I22" s="183" t="s">
        <v>416</v>
      </c>
      <c r="J22" s="184">
        <f>IF(I22="MUY BAJA",20%,IF(I22="BAJA",40%,IF(I22="MEDIA",60%,IF(I22="ALTA",80%,IF(I22="MUY ALTA",100%,IF(I22="",""))))))</f>
        <v>0.8</v>
      </c>
      <c r="K22" s="185" t="s">
        <v>363</v>
      </c>
      <c r="L22" s="184">
        <f t="shared" si="0"/>
        <v>0.8</v>
      </c>
      <c r="M22" s="389" t="s">
        <v>364</v>
      </c>
      <c r="N22" s="186">
        <v>1</v>
      </c>
      <c r="O22" s="187" t="s">
        <v>424</v>
      </c>
      <c r="P22" s="195" t="s">
        <v>339</v>
      </c>
      <c r="Q22" s="186" t="s">
        <v>339</v>
      </c>
      <c r="R22" s="189" t="s">
        <v>340</v>
      </c>
      <c r="S22" s="189" t="s">
        <v>341</v>
      </c>
      <c r="T22" s="208">
        <f>[7]ValoraciónControles!G58</f>
        <v>0</v>
      </c>
      <c r="U22" s="189" t="s">
        <v>342</v>
      </c>
      <c r="V22" s="189" t="s">
        <v>343</v>
      </c>
      <c r="W22" s="189" t="s">
        <v>344</v>
      </c>
      <c r="X22" s="183" t="s">
        <v>416</v>
      </c>
      <c r="Y22" s="184">
        <v>0.36</v>
      </c>
      <c r="Z22" s="185" t="s">
        <v>354</v>
      </c>
      <c r="AA22" s="184">
        <f t="shared" si="1"/>
        <v>0.6</v>
      </c>
      <c r="AB22" s="389" t="s">
        <v>364</v>
      </c>
      <c r="AC22" s="395" t="s">
        <v>345</v>
      </c>
      <c r="AD22" s="187" t="s">
        <v>425</v>
      </c>
      <c r="AE22" s="197" t="s">
        <v>426</v>
      </c>
      <c r="AF22" s="195" t="s">
        <v>348</v>
      </c>
      <c r="AG22" s="209" t="s">
        <v>349</v>
      </c>
      <c r="AH22" s="197"/>
      <c r="AI22" s="197"/>
    </row>
    <row r="23" spans="1:35" ht="75.75" x14ac:dyDescent="0.3">
      <c r="A23" s="186">
        <v>12</v>
      </c>
      <c r="B23" s="201" t="s">
        <v>427</v>
      </c>
      <c r="C23" s="221" t="s">
        <v>412</v>
      </c>
      <c r="D23" s="213" t="s">
        <v>428</v>
      </c>
      <c r="E23" s="221" t="s">
        <v>429</v>
      </c>
      <c r="F23" s="213" t="s">
        <v>430</v>
      </c>
      <c r="G23" s="393" t="s">
        <v>431</v>
      </c>
      <c r="H23" s="197">
        <v>120</v>
      </c>
      <c r="I23" s="183" t="s">
        <v>362</v>
      </c>
      <c r="J23" s="184">
        <f>IF(I23="MUY BAJA",20%,IF(I23="BAJA",40%,IF(I23="MEDIA",60%,IF(I23="ALTA",80%,IF(I23="MUY ALTA",100%,IF(I23="",""))))))</f>
        <v>0.6</v>
      </c>
      <c r="K23" s="185" t="s">
        <v>363</v>
      </c>
      <c r="L23" s="184">
        <f t="shared" si="0"/>
        <v>0.8</v>
      </c>
      <c r="M23" s="389" t="s">
        <v>364</v>
      </c>
      <c r="N23" s="186">
        <v>2</v>
      </c>
      <c r="O23" s="194" t="s">
        <v>432</v>
      </c>
      <c r="P23" s="186" t="s">
        <v>339</v>
      </c>
      <c r="Q23" s="186" t="s">
        <v>339</v>
      </c>
      <c r="R23" s="189" t="s">
        <v>356</v>
      </c>
      <c r="S23" s="189" t="s">
        <v>341</v>
      </c>
      <c r="T23" s="208">
        <f>[7]ValoraciónControles!G73</f>
        <v>0</v>
      </c>
      <c r="U23" s="189" t="s">
        <v>342</v>
      </c>
      <c r="V23" s="189" t="s">
        <v>343</v>
      </c>
      <c r="W23" s="189" t="s">
        <v>344</v>
      </c>
      <c r="X23" s="183" t="s">
        <v>362</v>
      </c>
      <c r="Y23" s="184">
        <v>0.36</v>
      </c>
      <c r="Z23" s="185" t="s">
        <v>363</v>
      </c>
      <c r="AA23" s="184">
        <f t="shared" si="1"/>
        <v>0.8</v>
      </c>
      <c r="AB23" s="389" t="s">
        <v>364</v>
      </c>
      <c r="AC23" s="395" t="s">
        <v>345</v>
      </c>
      <c r="AD23" s="187" t="s">
        <v>433</v>
      </c>
      <c r="AE23" s="197" t="s">
        <v>434</v>
      </c>
      <c r="AF23" s="195" t="s">
        <v>348</v>
      </c>
      <c r="AG23" s="209" t="s">
        <v>349</v>
      </c>
      <c r="AH23" s="197"/>
      <c r="AI23" s="197"/>
    </row>
    <row r="24" spans="1:35" ht="132" x14ac:dyDescent="0.3">
      <c r="A24" s="186">
        <v>13</v>
      </c>
      <c r="B24" s="201" t="s">
        <v>435</v>
      </c>
      <c r="C24" s="221" t="s">
        <v>412</v>
      </c>
      <c r="D24" s="213" t="s">
        <v>436</v>
      </c>
      <c r="E24" s="221" t="s">
        <v>437</v>
      </c>
      <c r="F24" s="213" t="s">
        <v>438</v>
      </c>
      <c r="G24" s="393" t="s">
        <v>945</v>
      </c>
      <c r="H24" s="197">
        <v>120</v>
      </c>
      <c r="I24" s="183" t="s">
        <v>362</v>
      </c>
      <c r="J24" s="184">
        <f>IF(I24="MUY BAJA",20%,IF(I24="BAJA",40%,IF(I24="MEDIA",60%,IF(I24="ALTA",80%,IF(I24="MUY ALTA",100%,IF(I24="",""))))))</f>
        <v>0.6</v>
      </c>
      <c r="K24" s="185" t="s">
        <v>363</v>
      </c>
      <c r="L24" s="184">
        <f t="shared" si="0"/>
        <v>0.8</v>
      </c>
      <c r="M24" s="389" t="s">
        <v>364</v>
      </c>
      <c r="N24" s="186">
        <v>3</v>
      </c>
      <c r="O24" s="194" t="s">
        <v>439</v>
      </c>
      <c r="P24" s="186" t="s">
        <v>339</v>
      </c>
      <c r="Q24" s="186" t="s">
        <v>339</v>
      </c>
      <c r="R24" s="189" t="s">
        <v>340</v>
      </c>
      <c r="S24" s="189" t="s">
        <v>341</v>
      </c>
      <c r="T24" s="208">
        <f>[7]ValoraciónControles!G88</f>
        <v>0</v>
      </c>
      <c r="U24" s="189" t="s">
        <v>342</v>
      </c>
      <c r="V24" s="189" t="s">
        <v>343</v>
      </c>
      <c r="W24" s="189" t="s">
        <v>344</v>
      </c>
      <c r="X24" s="183" t="s">
        <v>416</v>
      </c>
      <c r="Y24" s="184">
        <v>0.36</v>
      </c>
      <c r="Z24" s="185" t="s">
        <v>354</v>
      </c>
      <c r="AA24" s="184">
        <f t="shared" si="1"/>
        <v>0.6</v>
      </c>
      <c r="AB24" s="389" t="s">
        <v>364</v>
      </c>
      <c r="AC24" s="395" t="s">
        <v>345</v>
      </c>
      <c r="AD24" s="213" t="s">
        <v>440</v>
      </c>
      <c r="AE24" s="197" t="s">
        <v>411</v>
      </c>
      <c r="AF24" s="195" t="s">
        <v>348</v>
      </c>
      <c r="AG24" s="209" t="s">
        <v>381</v>
      </c>
      <c r="AH24" s="197"/>
      <c r="AI24" s="197"/>
    </row>
    <row r="25" spans="1:35" ht="118.5" customHeight="1" x14ac:dyDescent="0.3">
      <c r="A25" s="186">
        <v>14</v>
      </c>
      <c r="B25" s="186" t="s">
        <v>441</v>
      </c>
      <c r="C25" s="213" t="s">
        <v>803</v>
      </c>
      <c r="D25" s="194" t="s">
        <v>804</v>
      </c>
      <c r="E25" s="187" t="s">
        <v>442</v>
      </c>
      <c r="F25" s="187" t="s">
        <v>805</v>
      </c>
      <c r="G25" s="393" t="s">
        <v>947</v>
      </c>
      <c r="H25" s="197">
        <v>72</v>
      </c>
      <c r="I25" s="183" t="s">
        <v>362</v>
      </c>
      <c r="J25" s="216">
        <v>0.6</v>
      </c>
      <c r="K25" s="185" t="s">
        <v>354</v>
      </c>
      <c r="L25" s="184">
        <f t="shared" si="0"/>
        <v>0.6</v>
      </c>
      <c r="M25" s="389" t="s">
        <v>354</v>
      </c>
      <c r="N25" s="186">
        <v>1</v>
      </c>
      <c r="O25" s="187" t="s">
        <v>806</v>
      </c>
      <c r="P25" s="188" t="s">
        <v>339</v>
      </c>
      <c r="Q25" s="188" t="s">
        <v>339</v>
      </c>
      <c r="R25" s="189" t="s">
        <v>340</v>
      </c>
      <c r="S25" s="189" t="s">
        <v>341</v>
      </c>
      <c r="T25" s="184">
        <v>0.4</v>
      </c>
      <c r="U25" s="189" t="s">
        <v>342</v>
      </c>
      <c r="V25" s="189" t="s">
        <v>343</v>
      </c>
      <c r="W25" s="189" t="s">
        <v>344</v>
      </c>
      <c r="X25" s="183" t="s">
        <v>335</v>
      </c>
      <c r="Y25" s="184">
        <v>0.36</v>
      </c>
      <c r="Z25" s="185" t="s">
        <v>354</v>
      </c>
      <c r="AA25" s="184">
        <f t="shared" si="1"/>
        <v>0.6</v>
      </c>
      <c r="AB25" s="389" t="s">
        <v>354</v>
      </c>
      <c r="AC25" s="395" t="s">
        <v>345</v>
      </c>
      <c r="AD25" s="213" t="s">
        <v>807</v>
      </c>
      <c r="AE25" s="197" t="s">
        <v>446</v>
      </c>
      <c r="AF25" s="197" t="s">
        <v>348</v>
      </c>
      <c r="AG25" s="329" t="s">
        <v>808</v>
      </c>
      <c r="AH25" s="213"/>
      <c r="AI25" s="213"/>
    </row>
    <row r="26" spans="1:35" ht="123" customHeight="1" x14ac:dyDescent="0.3">
      <c r="A26" s="186">
        <v>15</v>
      </c>
      <c r="B26" s="186" t="s">
        <v>443</v>
      </c>
      <c r="C26" s="213" t="s">
        <v>809</v>
      </c>
      <c r="D26" s="194" t="s">
        <v>810</v>
      </c>
      <c r="E26" s="187" t="s">
        <v>811</v>
      </c>
      <c r="F26" s="187" t="s">
        <v>812</v>
      </c>
      <c r="G26" s="393" t="s">
        <v>445</v>
      </c>
      <c r="H26" s="197">
        <v>12</v>
      </c>
      <c r="I26" s="399" t="s">
        <v>353</v>
      </c>
      <c r="J26" s="216">
        <v>0.4</v>
      </c>
      <c r="K26" s="185" t="s">
        <v>363</v>
      </c>
      <c r="L26" s="184">
        <f t="shared" si="0"/>
        <v>0.8</v>
      </c>
      <c r="M26" s="389" t="s">
        <v>364</v>
      </c>
      <c r="N26" s="186">
        <v>2</v>
      </c>
      <c r="O26" s="194" t="s">
        <v>813</v>
      </c>
      <c r="P26" s="186" t="s">
        <v>339</v>
      </c>
      <c r="Q26" s="186" t="s">
        <v>339</v>
      </c>
      <c r="R26" s="189" t="s">
        <v>340</v>
      </c>
      <c r="S26" s="189" t="s">
        <v>341</v>
      </c>
      <c r="T26" s="212">
        <v>0.4</v>
      </c>
      <c r="U26" s="189" t="s">
        <v>342</v>
      </c>
      <c r="V26" s="189" t="s">
        <v>343</v>
      </c>
      <c r="W26" s="189" t="s">
        <v>344</v>
      </c>
      <c r="X26" s="183" t="s">
        <v>335</v>
      </c>
      <c r="Y26" s="184">
        <v>0.24</v>
      </c>
      <c r="Z26" s="185" t="s">
        <v>363</v>
      </c>
      <c r="AA26" s="184">
        <f t="shared" si="1"/>
        <v>0.8</v>
      </c>
      <c r="AB26" s="389" t="s">
        <v>364</v>
      </c>
      <c r="AC26" s="395" t="s">
        <v>345</v>
      </c>
      <c r="AD26" s="213" t="s">
        <v>814</v>
      </c>
      <c r="AE26" s="197" t="s">
        <v>446</v>
      </c>
      <c r="AF26" s="197" t="s">
        <v>348</v>
      </c>
      <c r="AG26" s="329" t="s">
        <v>808</v>
      </c>
      <c r="AH26" s="213"/>
      <c r="AI26" s="213"/>
    </row>
    <row r="27" spans="1:35" ht="91.5" customHeight="1" x14ac:dyDescent="0.3">
      <c r="A27" s="186">
        <v>16</v>
      </c>
      <c r="B27" s="186" t="s">
        <v>447</v>
      </c>
      <c r="C27" s="213" t="s">
        <v>815</v>
      </c>
      <c r="D27" s="194" t="s">
        <v>816</v>
      </c>
      <c r="E27" s="187" t="s">
        <v>817</v>
      </c>
      <c r="F27" s="187" t="s">
        <v>818</v>
      </c>
      <c r="G27" s="393" t="s">
        <v>445</v>
      </c>
      <c r="H27" s="197">
        <v>36</v>
      </c>
      <c r="I27" s="399" t="s">
        <v>362</v>
      </c>
      <c r="J27" s="216">
        <v>0.6</v>
      </c>
      <c r="K27" s="185" t="s">
        <v>392</v>
      </c>
      <c r="L27" s="184">
        <f t="shared" si="0"/>
        <v>0.4</v>
      </c>
      <c r="M27" s="389" t="s">
        <v>354</v>
      </c>
      <c r="N27" s="186">
        <v>3</v>
      </c>
      <c r="O27" s="194" t="s">
        <v>819</v>
      </c>
      <c r="P27" s="186" t="s">
        <v>339</v>
      </c>
      <c r="Q27" s="186" t="s">
        <v>339</v>
      </c>
      <c r="R27" s="189" t="s">
        <v>340</v>
      </c>
      <c r="S27" s="189" t="s">
        <v>341</v>
      </c>
      <c r="T27" s="212">
        <v>0.4</v>
      </c>
      <c r="U27" s="189" t="s">
        <v>342</v>
      </c>
      <c r="V27" s="189" t="s">
        <v>343</v>
      </c>
      <c r="W27" s="189" t="s">
        <v>344</v>
      </c>
      <c r="X27" s="183" t="s">
        <v>335</v>
      </c>
      <c r="Y27" s="220">
        <v>0.36</v>
      </c>
      <c r="Z27" s="185" t="s">
        <v>392</v>
      </c>
      <c r="AA27" s="184">
        <f t="shared" si="1"/>
        <v>0.4</v>
      </c>
      <c r="AB27" s="389" t="s">
        <v>396</v>
      </c>
      <c r="AC27" s="395" t="s">
        <v>345</v>
      </c>
      <c r="AD27" s="213" t="s">
        <v>820</v>
      </c>
      <c r="AE27" s="197" t="s">
        <v>448</v>
      </c>
      <c r="AF27" s="197" t="s">
        <v>348</v>
      </c>
      <c r="AG27" s="329" t="s">
        <v>808</v>
      </c>
      <c r="AH27" s="213"/>
      <c r="AI27" s="213"/>
    </row>
    <row r="28" spans="1:35" ht="151.5" customHeight="1" x14ac:dyDescent="0.3">
      <c r="A28" s="186">
        <v>17</v>
      </c>
      <c r="B28" s="186" t="s">
        <v>449</v>
      </c>
      <c r="C28" s="213" t="s">
        <v>821</v>
      </c>
      <c r="D28" s="194" t="s">
        <v>450</v>
      </c>
      <c r="E28" s="222" t="s">
        <v>451</v>
      </c>
      <c r="F28" s="187" t="s">
        <v>452</v>
      </c>
      <c r="G28" s="393" t="s">
        <v>334</v>
      </c>
      <c r="H28" s="197">
        <v>650</v>
      </c>
      <c r="I28" s="399" t="s">
        <v>416</v>
      </c>
      <c r="J28" s="216">
        <v>0.8</v>
      </c>
      <c r="K28" s="185" t="s">
        <v>392</v>
      </c>
      <c r="L28" s="184">
        <f t="shared" si="0"/>
        <v>0.4</v>
      </c>
      <c r="M28" s="389" t="s">
        <v>354</v>
      </c>
      <c r="N28" s="197">
        <v>4</v>
      </c>
      <c r="O28" s="217" t="s">
        <v>822</v>
      </c>
      <c r="P28" s="197" t="s">
        <v>339</v>
      </c>
      <c r="Q28" s="197" t="s">
        <v>339</v>
      </c>
      <c r="R28" s="189" t="s">
        <v>340</v>
      </c>
      <c r="S28" s="189" t="s">
        <v>341</v>
      </c>
      <c r="T28" s="212">
        <v>0.4</v>
      </c>
      <c r="U28" s="189" t="s">
        <v>342</v>
      </c>
      <c r="V28" s="189" t="s">
        <v>343</v>
      </c>
      <c r="W28" s="189" t="s">
        <v>344</v>
      </c>
      <c r="X28" s="183" t="s">
        <v>353</v>
      </c>
      <c r="Y28" s="184">
        <v>0.48</v>
      </c>
      <c r="Z28" s="185" t="s">
        <v>392</v>
      </c>
      <c r="AA28" s="184">
        <f t="shared" si="1"/>
        <v>0.4</v>
      </c>
      <c r="AB28" s="389" t="s">
        <v>354</v>
      </c>
      <c r="AC28" s="395" t="s">
        <v>345</v>
      </c>
      <c r="AD28" s="213" t="s">
        <v>823</v>
      </c>
      <c r="AE28" s="197" t="s">
        <v>453</v>
      </c>
      <c r="AF28" s="197" t="s">
        <v>348</v>
      </c>
      <c r="AG28" s="329" t="s">
        <v>808</v>
      </c>
      <c r="AH28" s="213"/>
      <c r="AI28" s="213"/>
    </row>
    <row r="29" spans="1:35" ht="114" customHeight="1" x14ac:dyDescent="0.3">
      <c r="A29" s="186">
        <v>18</v>
      </c>
      <c r="B29" s="186" t="s">
        <v>454</v>
      </c>
      <c r="C29" s="213" t="s">
        <v>809</v>
      </c>
      <c r="D29" s="223" t="s">
        <v>456</v>
      </c>
      <c r="E29" s="223" t="s">
        <v>457</v>
      </c>
      <c r="F29" s="223" t="s">
        <v>458</v>
      </c>
      <c r="G29" s="393" t="s">
        <v>334</v>
      </c>
      <c r="H29" s="197">
        <v>100</v>
      </c>
      <c r="I29" s="183" t="s">
        <v>362</v>
      </c>
      <c r="J29" s="216">
        <v>0.6</v>
      </c>
      <c r="K29" s="185" t="s">
        <v>403</v>
      </c>
      <c r="L29" s="184">
        <f t="shared" si="0"/>
        <v>0.2</v>
      </c>
      <c r="M29" s="389" t="s">
        <v>354</v>
      </c>
      <c r="N29" s="197">
        <v>5</v>
      </c>
      <c r="O29" s="217" t="s">
        <v>824</v>
      </c>
      <c r="P29" s="197" t="s">
        <v>339</v>
      </c>
      <c r="Q29" s="197" t="s">
        <v>339</v>
      </c>
      <c r="R29" s="189" t="s">
        <v>340</v>
      </c>
      <c r="S29" s="189" t="s">
        <v>341</v>
      </c>
      <c r="T29" s="224">
        <v>0.4</v>
      </c>
      <c r="U29" s="189" t="s">
        <v>342</v>
      </c>
      <c r="V29" s="189" t="s">
        <v>343</v>
      </c>
      <c r="W29" s="189" t="s">
        <v>344</v>
      </c>
      <c r="X29" s="183" t="s">
        <v>335</v>
      </c>
      <c r="Y29" s="184">
        <v>0.36</v>
      </c>
      <c r="Z29" s="185" t="s">
        <v>403</v>
      </c>
      <c r="AA29" s="184">
        <f t="shared" si="1"/>
        <v>0.2</v>
      </c>
      <c r="AB29" s="389" t="s">
        <v>396</v>
      </c>
      <c r="AC29" s="395" t="s">
        <v>345</v>
      </c>
      <c r="AD29" s="213" t="s">
        <v>825</v>
      </c>
      <c r="AE29" s="213" t="s">
        <v>459</v>
      </c>
      <c r="AF29" s="197" t="s">
        <v>348</v>
      </c>
      <c r="AG29" s="329" t="s">
        <v>808</v>
      </c>
      <c r="AH29" s="213"/>
      <c r="AI29" s="213"/>
    </row>
    <row r="30" spans="1:35" ht="75.75" x14ac:dyDescent="0.3">
      <c r="A30" s="186">
        <v>19</v>
      </c>
      <c r="B30" s="186" t="s">
        <v>460</v>
      </c>
      <c r="C30" s="392" t="s">
        <v>420</v>
      </c>
      <c r="D30" s="392" t="s">
        <v>461</v>
      </c>
      <c r="E30" s="392" t="s">
        <v>462</v>
      </c>
      <c r="F30" s="392" t="s">
        <v>463</v>
      </c>
      <c r="G30" s="393" t="s">
        <v>334</v>
      </c>
      <c r="H30" s="394">
        <v>1500</v>
      </c>
      <c r="I30" s="399" t="s">
        <v>416</v>
      </c>
      <c r="J30" s="184">
        <f t="shared" ref="J30:J38" si="2">IF(I30="MUY BAJA",20%,IF(I30="BAJA",40%,IF(I30="MEDIA",60%,IF(I30="ALTA",80%,IF(I30="MUY ALTA",100%,IF(I30="",""))))))</f>
        <v>0.8</v>
      </c>
      <c r="K30" s="185" t="s">
        <v>403</v>
      </c>
      <c r="L30" s="184">
        <f t="shared" si="0"/>
        <v>0.2</v>
      </c>
      <c r="M30" s="389" t="s">
        <v>396</v>
      </c>
      <c r="N30" s="186">
        <v>1</v>
      </c>
      <c r="O30" s="187" t="s">
        <v>464</v>
      </c>
      <c r="P30" s="188" t="s">
        <v>339</v>
      </c>
      <c r="Q30" s="188" t="s">
        <v>339</v>
      </c>
      <c r="R30" s="189" t="s">
        <v>356</v>
      </c>
      <c r="S30" s="189" t="s">
        <v>341</v>
      </c>
      <c r="T30" s="184">
        <v>0.3</v>
      </c>
      <c r="U30" s="189" t="s">
        <v>342</v>
      </c>
      <c r="V30" s="189" t="s">
        <v>343</v>
      </c>
      <c r="W30" s="189" t="s">
        <v>344</v>
      </c>
      <c r="X30" s="183" t="s">
        <v>353</v>
      </c>
      <c r="Y30" s="225">
        <v>0.56000000000000005</v>
      </c>
      <c r="Z30" s="185" t="s">
        <v>403</v>
      </c>
      <c r="AA30" s="184">
        <f t="shared" si="1"/>
        <v>0.2</v>
      </c>
      <c r="AB30" s="389" t="s">
        <v>396</v>
      </c>
      <c r="AC30" s="395" t="s">
        <v>345</v>
      </c>
      <c r="AD30" s="187" t="s">
        <v>465</v>
      </c>
      <c r="AE30" s="194" t="s">
        <v>466</v>
      </c>
      <c r="AF30" s="195" t="s">
        <v>348</v>
      </c>
      <c r="AG30" s="196" t="s">
        <v>349</v>
      </c>
      <c r="AH30" s="197"/>
      <c r="AI30" s="197"/>
    </row>
    <row r="31" spans="1:35" ht="75.75" x14ac:dyDescent="0.3">
      <c r="A31" s="186">
        <v>20</v>
      </c>
      <c r="B31" s="186" t="s">
        <v>467</v>
      </c>
      <c r="C31" s="187" t="s">
        <v>455</v>
      </c>
      <c r="D31" s="187" t="s">
        <v>468</v>
      </c>
      <c r="E31" s="187" t="s">
        <v>469</v>
      </c>
      <c r="F31" s="187" t="s">
        <v>470</v>
      </c>
      <c r="G31" s="393" t="s">
        <v>334</v>
      </c>
      <c r="H31" s="197">
        <v>2000</v>
      </c>
      <c r="I31" s="399" t="s">
        <v>416</v>
      </c>
      <c r="J31" s="184">
        <f t="shared" si="2"/>
        <v>0.8</v>
      </c>
      <c r="K31" s="185" t="s">
        <v>403</v>
      </c>
      <c r="L31" s="184">
        <f t="shared" si="0"/>
        <v>0.2</v>
      </c>
      <c r="M31" s="389" t="s">
        <v>396</v>
      </c>
      <c r="N31" s="186">
        <v>2</v>
      </c>
      <c r="O31" s="194" t="s">
        <v>471</v>
      </c>
      <c r="P31" s="186" t="s">
        <v>339</v>
      </c>
      <c r="Q31" s="186" t="s">
        <v>339</v>
      </c>
      <c r="R31" s="189" t="s">
        <v>387</v>
      </c>
      <c r="S31" s="189" t="s">
        <v>341</v>
      </c>
      <c r="T31" s="184">
        <v>0.4</v>
      </c>
      <c r="U31" s="189" t="s">
        <v>342</v>
      </c>
      <c r="V31" s="189" t="s">
        <v>343</v>
      </c>
      <c r="W31" s="189" t="s">
        <v>344</v>
      </c>
      <c r="X31" s="183" t="s">
        <v>353</v>
      </c>
      <c r="Y31" s="226">
        <v>0.48</v>
      </c>
      <c r="Z31" s="185" t="s">
        <v>403</v>
      </c>
      <c r="AA31" s="184">
        <f t="shared" si="1"/>
        <v>0.2</v>
      </c>
      <c r="AB31" s="389" t="s">
        <v>396</v>
      </c>
      <c r="AC31" s="395" t="s">
        <v>345</v>
      </c>
      <c r="AD31" s="187" t="s">
        <v>472</v>
      </c>
      <c r="AE31" s="195" t="s">
        <v>466</v>
      </c>
      <c r="AF31" s="195" t="s">
        <v>348</v>
      </c>
      <c r="AG31" s="196" t="s">
        <v>349</v>
      </c>
      <c r="AH31" s="197"/>
      <c r="AI31" s="197"/>
    </row>
    <row r="32" spans="1:35" ht="89.25" x14ac:dyDescent="0.3">
      <c r="A32" s="186">
        <v>21</v>
      </c>
      <c r="B32" s="186" t="s">
        <v>473</v>
      </c>
      <c r="C32" s="197" t="s">
        <v>474</v>
      </c>
      <c r="D32" s="194" t="s">
        <v>475</v>
      </c>
      <c r="E32" s="187" t="s">
        <v>476</v>
      </c>
      <c r="F32" s="187" t="s">
        <v>477</v>
      </c>
      <c r="G32" s="393" t="s">
        <v>334</v>
      </c>
      <c r="H32" s="197">
        <f>(3*12)+2+5+12</f>
        <v>55</v>
      </c>
      <c r="I32" s="183" t="s">
        <v>362</v>
      </c>
      <c r="J32" s="184">
        <f t="shared" si="2"/>
        <v>0.6</v>
      </c>
      <c r="K32" s="185" t="s">
        <v>403</v>
      </c>
      <c r="L32" s="184">
        <f t="shared" si="0"/>
        <v>0.2</v>
      </c>
      <c r="M32" s="389" t="s">
        <v>396</v>
      </c>
      <c r="N32" s="186">
        <v>1</v>
      </c>
      <c r="O32" s="223" t="s">
        <v>478</v>
      </c>
      <c r="P32" s="195" t="s">
        <v>339</v>
      </c>
      <c r="Q32" s="186" t="s">
        <v>339</v>
      </c>
      <c r="R32" s="189" t="s">
        <v>340</v>
      </c>
      <c r="S32" s="189" t="s">
        <v>341</v>
      </c>
      <c r="T32" s="208">
        <v>0.4</v>
      </c>
      <c r="U32" s="189" t="s">
        <v>342</v>
      </c>
      <c r="V32" s="189" t="s">
        <v>343</v>
      </c>
      <c r="W32" s="189" t="s">
        <v>344</v>
      </c>
      <c r="X32" s="183" t="s">
        <v>335</v>
      </c>
      <c r="Y32" s="184">
        <v>0.36</v>
      </c>
      <c r="Z32" s="185" t="s">
        <v>403</v>
      </c>
      <c r="AA32" s="184">
        <f t="shared" si="1"/>
        <v>0.2</v>
      </c>
      <c r="AB32" s="389" t="s">
        <v>396</v>
      </c>
      <c r="AC32" s="395" t="s">
        <v>345</v>
      </c>
      <c r="AD32" s="187" t="s">
        <v>479</v>
      </c>
      <c r="AE32" s="197" t="s">
        <v>480</v>
      </c>
      <c r="AF32" s="195" t="s">
        <v>348</v>
      </c>
      <c r="AG32" s="196" t="s">
        <v>349</v>
      </c>
      <c r="AH32" s="197"/>
      <c r="AI32" s="197"/>
    </row>
    <row r="33" spans="1:43" ht="86.25" x14ac:dyDescent="0.3">
      <c r="A33" s="186">
        <v>22</v>
      </c>
      <c r="B33" s="186" t="s">
        <v>481</v>
      </c>
      <c r="C33" s="187" t="s">
        <v>444</v>
      </c>
      <c r="D33" s="187" t="s">
        <v>482</v>
      </c>
      <c r="E33" s="187" t="s">
        <v>483</v>
      </c>
      <c r="F33" s="187" t="s">
        <v>484</v>
      </c>
      <c r="G33" s="393" t="s">
        <v>945</v>
      </c>
      <c r="H33" s="197">
        <v>15</v>
      </c>
      <c r="I33" s="183" t="s">
        <v>353</v>
      </c>
      <c r="J33" s="184">
        <f t="shared" si="2"/>
        <v>0.4</v>
      </c>
      <c r="K33" s="185" t="s">
        <v>363</v>
      </c>
      <c r="L33" s="184">
        <f t="shared" si="0"/>
        <v>0.8</v>
      </c>
      <c r="M33" s="389" t="s">
        <v>364</v>
      </c>
      <c r="N33" s="186">
        <v>2</v>
      </c>
      <c r="O33" s="194" t="s">
        <v>485</v>
      </c>
      <c r="P33" s="186" t="s">
        <v>339</v>
      </c>
      <c r="Q33" s="186" t="s">
        <v>339</v>
      </c>
      <c r="R33" s="189" t="s">
        <v>340</v>
      </c>
      <c r="S33" s="189" t="s">
        <v>341</v>
      </c>
      <c r="T33" s="208">
        <v>0.4</v>
      </c>
      <c r="U33" s="189" t="s">
        <v>342</v>
      </c>
      <c r="V33" s="189" t="s">
        <v>343</v>
      </c>
      <c r="W33" s="189" t="s">
        <v>366</v>
      </c>
      <c r="X33" s="183" t="s">
        <v>335</v>
      </c>
      <c r="Y33" s="184">
        <v>0.24</v>
      </c>
      <c r="Z33" s="185" t="s">
        <v>363</v>
      </c>
      <c r="AA33" s="184">
        <f t="shared" si="1"/>
        <v>0.8</v>
      </c>
      <c r="AB33" s="389" t="s">
        <v>364</v>
      </c>
      <c r="AC33" s="395" t="s">
        <v>345</v>
      </c>
      <c r="AD33" s="187" t="s">
        <v>486</v>
      </c>
      <c r="AE33" s="197" t="s">
        <v>480</v>
      </c>
      <c r="AF33" s="195" t="s">
        <v>348</v>
      </c>
      <c r="AG33" s="209" t="s">
        <v>381</v>
      </c>
      <c r="AH33" s="197"/>
      <c r="AI33" s="197"/>
    </row>
    <row r="34" spans="1:43" ht="86.25" x14ac:dyDescent="0.3">
      <c r="A34" s="186">
        <v>23</v>
      </c>
      <c r="B34" s="186" t="s">
        <v>487</v>
      </c>
      <c r="C34" s="187" t="s">
        <v>369</v>
      </c>
      <c r="D34" s="187" t="s">
        <v>488</v>
      </c>
      <c r="E34" s="187" t="s">
        <v>489</v>
      </c>
      <c r="F34" s="187" t="s">
        <v>490</v>
      </c>
      <c r="G34" s="393" t="s">
        <v>334</v>
      </c>
      <c r="H34" s="197">
        <f>2+1+12+1</f>
        <v>16</v>
      </c>
      <c r="I34" s="183" t="s">
        <v>353</v>
      </c>
      <c r="J34" s="184">
        <f t="shared" si="2"/>
        <v>0.4</v>
      </c>
      <c r="K34" s="185" t="s">
        <v>392</v>
      </c>
      <c r="L34" s="184">
        <f t="shared" si="0"/>
        <v>0.4</v>
      </c>
      <c r="M34" s="389" t="s">
        <v>396</v>
      </c>
      <c r="N34" s="186">
        <v>3</v>
      </c>
      <c r="O34" s="194" t="s">
        <v>491</v>
      </c>
      <c r="P34" s="186" t="s">
        <v>339</v>
      </c>
      <c r="Q34" s="186" t="s">
        <v>339</v>
      </c>
      <c r="R34" s="189" t="s">
        <v>340</v>
      </c>
      <c r="S34" s="189" t="s">
        <v>341</v>
      </c>
      <c r="T34" s="208">
        <v>0.4</v>
      </c>
      <c r="U34" s="189" t="s">
        <v>342</v>
      </c>
      <c r="V34" s="189" t="s">
        <v>343</v>
      </c>
      <c r="W34" s="189" t="s">
        <v>366</v>
      </c>
      <c r="X34" s="183" t="s">
        <v>335</v>
      </c>
      <c r="Y34" s="212">
        <v>0.36</v>
      </c>
      <c r="Z34" s="185" t="s">
        <v>392</v>
      </c>
      <c r="AA34" s="184">
        <f t="shared" si="1"/>
        <v>0.4</v>
      </c>
      <c r="AB34" s="389" t="s">
        <v>396</v>
      </c>
      <c r="AC34" s="395" t="s">
        <v>345</v>
      </c>
      <c r="AD34" s="213" t="s">
        <v>492</v>
      </c>
      <c r="AE34" s="197" t="s">
        <v>493</v>
      </c>
      <c r="AF34" s="195" t="s">
        <v>348</v>
      </c>
      <c r="AG34" s="196" t="s">
        <v>349</v>
      </c>
      <c r="AH34" s="197"/>
      <c r="AI34" s="197"/>
    </row>
    <row r="35" spans="1:43" ht="75.75" x14ac:dyDescent="0.3">
      <c r="A35" s="186">
        <v>24</v>
      </c>
      <c r="B35" s="186" t="s">
        <v>494</v>
      </c>
      <c r="C35" s="187" t="s">
        <v>444</v>
      </c>
      <c r="D35" s="187" t="s">
        <v>495</v>
      </c>
      <c r="E35" s="187" t="s">
        <v>496</v>
      </c>
      <c r="F35" s="187" t="s">
        <v>497</v>
      </c>
      <c r="G35" s="393" t="s">
        <v>945</v>
      </c>
      <c r="H35" s="200">
        <f>(365-52)*5</f>
        <v>1565</v>
      </c>
      <c r="I35" s="183" t="s">
        <v>416</v>
      </c>
      <c r="J35" s="184">
        <f t="shared" si="2"/>
        <v>0.8</v>
      </c>
      <c r="K35" s="185" t="s">
        <v>363</v>
      </c>
      <c r="L35" s="184">
        <f t="shared" si="0"/>
        <v>0.8</v>
      </c>
      <c r="M35" s="389" t="s">
        <v>364</v>
      </c>
      <c r="N35" s="197">
        <v>4</v>
      </c>
      <c r="O35" s="217" t="s">
        <v>498</v>
      </c>
      <c r="P35" s="215" t="s">
        <v>339</v>
      </c>
      <c r="Q35" s="197" t="s">
        <v>339</v>
      </c>
      <c r="R35" s="189" t="s">
        <v>340</v>
      </c>
      <c r="S35" s="189" t="s">
        <v>341</v>
      </c>
      <c r="T35" s="208">
        <v>0.4</v>
      </c>
      <c r="U35" s="189" t="s">
        <v>342</v>
      </c>
      <c r="V35" s="189" t="s">
        <v>343</v>
      </c>
      <c r="W35" s="189" t="s">
        <v>344</v>
      </c>
      <c r="X35" s="183" t="s">
        <v>335</v>
      </c>
      <c r="Y35" s="184">
        <v>0.36</v>
      </c>
      <c r="Z35" s="185" t="s">
        <v>363</v>
      </c>
      <c r="AA35" s="184">
        <f t="shared" si="1"/>
        <v>0.8</v>
      </c>
      <c r="AB35" s="389" t="s">
        <v>364</v>
      </c>
      <c r="AC35" s="395" t="s">
        <v>345</v>
      </c>
      <c r="AD35" s="213" t="s">
        <v>499</v>
      </c>
      <c r="AE35" s="197" t="s">
        <v>500</v>
      </c>
      <c r="AF35" s="195" t="s">
        <v>348</v>
      </c>
      <c r="AG35" s="209" t="s">
        <v>381</v>
      </c>
      <c r="AH35" s="197"/>
      <c r="AI35" s="197"/>
    </row>
    <row r="36" spans="1:43" ht="75.75" x14ac:dyDescent="0.3">
      <c r="A36" s="186">
        <v>25</v>
      </c>
      <c r="B36" s="186" t="s">
        <v>501</v>
      </c>
      <c r="C36" s="187" t="s">
        <v>502</v>
      </c>
      <c r="D36" s="194" t="s">
        <v>503</v>
      </c>
      <c r="E36" s="187" t="s">
        <v>504</v>
      </c>
      <c r="F36" s="187" t="s">
        <v>505</v>
      </c>
      <c r="G36" s="393" t="s">
        <v>334</v>
      </c>
      <c r="H36" s="197">
        <v>16</v>
      </c>
      <c r="I36" s="183" t="s">
        <v>353</v>
      </c>
      <c r="J36" s="184">
        <f t="shared" si="2"/>
        <v>0.4</v>
      </c>
      <c r="K36" s="185" t="s">
        <v>403</v>
      </c>
      <c r="L36" s="184">
        <f t="shared" si="0"/>
        <v>0.2</v>
      </c>
      <c r="M36" s="389" t="s">
        <v>396</v>
      </c>
      <c r="N36" s="186">
        <v>1</v>
      </c>
      <c r="O36" s="187" t="s">
        <v>506</v>
      </c>
      <c r="P36" s="195" t="s">
        <v>339</v>
      </c>
      <c r="Q36" s="186" t="s">
        <v>339</v>
      </c>
      <c r="R36" s="189" t="s">
        <v>340</v>
      </c>
      <c r="S36" s="189" t="s">
        <v>341</v>
      </c>
      <c r="T36" s="208">
        <v>0.4</v>
      </c>
      <c r="U36" s="189" t="s">
        <v>507</v>
      </c>
      <c r="V36" s="189" t="s">
        <v>508</v>
      </c>
      <c r="W36" s="189" t="s">
        <v>344</v>
      </c>
      <c r="X36" s="183" t="s">
        <v>335</v>
      </c>
      <c r="Y36" s="184">
        <v>0.24</v>
      </c>
      <c r="Z36" s="185" t="s">
        <v>403</v>
      </c>
      <c r="AA36" s="184">
        <f t="shared" si="1"/>
        <v>0.2</v>
      </c>
      <c r="AB36" s="389" t="s">
        <v>396</v>
      </c>
      <c r="AC36" s="395" t="s">
        <v>345</v>
      </c>
      <c r="AD36" s="187" t="s">
        <v>509</v>
      </c>
      <c r="AE36" s="197" t="s">
        <v>510</v>
      </c>
      <c r="AF36" s="195" t="s">
        <v>348</v>
      </c>
      <c r="AG36" s="196" t="s">
        <v>349</v>
      </c>
      <c r="AH36" s="197"/>
      <c r="AI36" s="197"/>
    </row>
    <row r="37" spans="1:43" ht="86.25" x14ac:dyDescent="0.3">
      <c r="A37" s="186">
        <v>26</v>
      </c>
      <c r="B37" s="186" t="s">
        <v>511</v>
      </c>
      <c r="C37" s="187" t="s">
        <v>512</v>
      </c>
      <c r="D37" s="187" t="s">
        <v>513</v>
      </c>
      <c r="E37" s="187" t="s">
        <v>514</v>
      </c>
      <c r="F37" s="187" t="s">
        <v>515</v>
      </c>
      <c r="G37" s="393" t="s">
        <v>945</v>
      </c>
      <c r="H37" s="197">
        <v>60</v>
      </c>
      <c r="I37" s="183" t="s">
        <v>362</v>
      </c>
      <c r="J37" s="184">
        <f t="shared" si="2"/>
        <v>0.6</v>
      </c>
      <c r="K37" s="185" t="s">
        <v>363</v>
      </c>
      <c r="L37" s="184">
        <f t="shared" si="0"/>
        <v>0.8</v>
      </c>
      <c r="M37" s="389" t="s">
        <v>364</v>
      </c>
      <c r="N37" s="186">
        <v>3</v>
      </c>
      <c r="O37" s="194" t="s">
        <v>516</v>
      </c>
      <c r="P37" s="186" t="s">
        <v>339</v>
      </c>
      <c r="Q37" s="186" t="s">
        <v>339</v>
      </c>
      <c r="R37" s="189" t="s">
        <v>340</v>
      </c>
      <c r="S37" s="189" t="s">
        <v>341</v>
      </c>
      <c r="T37" s="208">
        <v>0.4</v>
      </c>
      <c r="U37" s="189" t="s">
        <v>342</v>
      </c>
      <c r="V37" s="189" t="s">
        <v>343</v>
      </c>
      <c r="W37" s="189" t="s">
        <v>366</v>
      </c>
      <c r="X37" s="183" t="s">
        <v>335</v>
      </c>
      <c r="Y37" s="212">
        <v>0.36</v>
      </c>
      <c r="Z37" s="185" t="s">
        <v>363</v>
      </c>
      <c r="AA37" s="184">
        <f t="shared" si="1"/>
        <v>0.8</v>
      </c>
      <c r="AB37" s="389" t="s">
        <v>364</v>
      </c>
      <c r="AC37" s="395" t="s">
        <v>345</v>
      </c>
      <c r="AD37" s="213" t="s">
        <v>517</v>
      </c>
      <c r="AE37" s="197" t="s">
        <v>493</v>
      </c>
      <c r="AF37" s="195" t="s">
        <v>348</v>
      </c>
      <c r="AG37" s="209" t="s">
        <v>381</v>
      </c>
      <c r="AH37" s="197"/>
      <c r="AI37" s="197"/>
    </row>
    <row r="38" spans="1:43" ht="65.25" customHeight="1" x14ac:dyDescent="0.3">
      <c r="A38" s="574">
        <v>27</v>
      </c>
      <c r="B38" s="574" t="s">
        <v>518</v>
      </c>
      <c r="C38" s="576" t="s">
        <v>502</v>
      </c>
      <c r="D38" s="576" t="s">
        <v>519</v>
      </c>
      <c r="E38" s="576" t="s">
        <v>520</v>
      </c>
      <c r="F38" s="576" t="s">
        <v>521</v>
      </c>
      <c r="G38" s="393" t="s">
        <v>334</v>
      </c>
      <c r="H38" s="560">
        <v>600</v>
      </c>
      <c r="I38" s="562" t="s">
        <v>416</v>
      </c>
      <c r="J38" s="564">
        <f t="shared" si="2"/>
        <v>0.8</v>
      </c>
      <c r="K38" s="566" t="s">
        <v>354</v>
      </c>
      <c r="L38" s="564">
        <f>IF(K38="LEVE",20%,IF(K38="MENOR",40%,IF(K38="MODERADO",60%,IF(K38="MAYOR",80%,IF(K38="CATASTROFICO",100%,IF(I38="",""))))))</f>
        <v>0.6</v>
      </c>
      <c r="M38" s="578" t="s">
        <v>364</v>
      </c>
      <c r="N38" s="186">
        <v>1</v>
      </c>
      <c r="O38" s="194" t="s">
        <v>522</v>
      </c>
      <c r="P38" s="186" t="s">
        <v>339</v>
      </c>
      <c r="Q38" s="186" t="s">
        <v>339</v>
      </c>
      <c r="R38" s="189" t="s">
        <v>340</v>
      </c>
      <c r="S38" s="189" t="s">
        <v>341</v>
      </c>
      <c r="T38" s="208">
        <v>0.4</v>
      </c>
      <c r="U38" s="189" t="s">
        <v>342</v>
      </c>
      <c r="V38" s="189" t="s">
        <v>343</v>
      </c>
      <c r="W38" s="189" t="s">
        <v>366</v>
      </c>
      <c r="X38" s="562" t="s">
        <v>353</v>
      </c>
      <c r="Y38" s="184">
        <v>0.48</v>
      </c>
      <c r="Z38" s="566" t="s">
        <v>354</v>
      </c>
      <c r="AA38" s="564">
        <f t="shared" si="1"/>
        <v>0.6</v>
      </c>
      <c r="AB38" s="578" t="s">
        <v>364</v>
      </c>
      <c r="AC38" s="395" t="s">
        <v>345</v>
      </c>
      <c r="AD38" s="194" t="s">
        <v>523</v>
      </c>
      <c r="AE38" s="194" t="s">
        <v>524</v>
      </c>
      <c r="AF38" s="195" t="s">
        <v>348</v>
      </c>
      <c r="AG38" s="196" t="s">
        <v>349</v>
      </c>
      <c r="AH38" s="197"/>
      <c r="AI38" s="197"/>
    </row>
    <row r="39" spans="1:43" ht="81" customHeight="1" x14ac:dyDescent="0.3">
      <c r="A39" s="575"/>
      <c r="B39" s="575"/>
      <c r="C39" s="577"/>
      <c r="D39" s="577"/>
      <c r="E39" s="577"/>
      <c r="F39" s="577"/>
      <c r="G39" s="393" t="s">
        <v>334</v>
      </c>
      <c r="H39" s="561"/>
      <c r="I39" s="563"/>
      <c r="J39" s="565"/>
      <c r="K39" s="590"/>
      <c r="L39" s="565"/>
      <c r="M39" s="579"/>
      <c r="N39" s="186">
        <v>2</v>
      </c>
      <c r="O39" s="194" t="s">
        <v>525</v>
      </c>
      <c r="P39" s="186" t="s">
        <v>339</v>
      </c>
      <c r="Q39" s="186" t="s">
        <v>339</v>
      </c>
      <c r="R39" s="189" t="s">
        <v>340</v>
      </c>
      <c r="S39" s="189" t="s">
        <v>341</v>
      </c>
      <c r="T39" s="208">
        <v>0.3</v>
      </c>
      <c r="U39" s="189" t="s">
        <v>342</v>
      </c>
      <c r="V39" s="189" t="s">
        <v>343</v>
      </c>
      <c r="W39" s="189" t="s">
        <v>366</v>
      </c>
      <c r="X39" s="563"/>
      <c r="Y39" s="184">
        <v>0.48</v>
      </c>
      <c r="Z39" s="590"/>
      <c r="AA39" s="565"/>
      <c r="AB39" s="579"/>
      <c r="AC39" s="395" t="s">
        <v>345</v>
      </c>
      <c r="AD39" s="194" t="s">
        <v>526</v>
      </c>
      <c r="AE39" s="194" t="s">
        <v>527</v>
      </c>
      <c r="AF39" s="195" t="s">
        <v>348</v>
      </c>
      <c r="AG39" s="196" t="s">
        <v>349</v>
      </c>
      <c r="AH39" s="197"/>
      <c r="AI39" s="197"/>
    </row>
    <row r="40" spans="1:43" ht="81" customHeight="1" x14ac:dyDescent="0.3">
      <c r="A40" s="391">
        <v>28</v>
      </c>
      <c r="B40" s="391" t="s">
        <v>528</v>
      </c>
      <c r="C40" s="187" t="s">
        <v>502</v>
      </c>
      <c r="D40" s="187" t="s">
        <v>529</v>
      </c>
      <c r="E40" s="187" t="s">
        <v>530</v>
      </c>
      <c r="F40" s="187" t="s">
        <v>531</v>
      </c>
      <c r="G40" s="393" t="s">
        <v>334</v>
      </c>
      <c r="H40" s="200">
        <v>12</v>
      </c>
      <c r="I40" s="183" t="s">
        <v>353</v>
      </c>
      <c r="J40" s="184">
        <f t="shared" ref="J40" si="3">IF(I40="MUY BAJA",20%,IF(I40="BAJA",40%,IF(I40="MEDIA",60%,IF(I40="ALTA",80%,IF(I40="MUY ALTA",100%,IF(I40="",""))))))</f>
        <v>0.4</v>
      </c>
      <c r="K40" s="185" t="s">
        <v>392</v>
      </c>
      <c r="L40" s="184">
        <f t="shared" ref="L40:L42" si="4">IF(K40="LEVE",20%,IF(K40="MENOR",40%,IF(K40="MODERADO",60%,IF(K40="MAYOR",80%,IF(K40="CATASTROFICO",100%,IF(I40="",""))))))</f>
        <v>0.4</v>
      </c>
      <c r="M40" s="389" t="s">
        <v>396</v>
      </c>
      <c r="N40" s="186">
        <v>3</v>
      </c>
      <c r="O40" s="217" t="s">
        <v>532</v>
      </c>
      <c r="P40" s="215" t="s">
        <v>339</v>
      </c>
      <c r="Q40" s="197" t="s">
        <v>339</v>
      </c>
      <c r="R40" s="189" t="s">
        <v>356</v>
      </c>
      <c r="S40" s="189" t="s">
        <v>341</v>
      </c>
      <c r="T40" s="208">
        <v>0.3</v>
      </c>
      <c r="U40" s="189" t="s">
        <v>342</v>
      </c>
      <c r="V40" s="189" t="s">
        <v>343</v>
      </c>
      <c r="W40" s="189" t="s">
        <v>344</v>
      </c>
      <c r="X40" s="183" t="s">
        <v>335</v>
      </c>
      <c r="Y40" s="184">
        <v>0.48</v>
      </c>
      <c r="Z40" s="185" t="s">
        <v>392</v>
      </c>
      <c r="AA40" s="184">
        <f t="shared" ref="AA40:AA42" si="5">IF(Z40="LEVE",20%,IF(Z40="MENOR",40%,IF(Z40="MODERADO",60%,IF(Z40="MAYOR",80%,IF(Z40="CATASTROFICO",100%,IF(Z40="",""))))))</f>
        <v>0.4</v>
      </c>
      <c r="AB40" s="389" t="s">
        <v>396</v>
      </c>
      <c r="AC40" s="395" t="s">
        <v>345</v>
      </c>
      <c r="AD40" s="187" t="s">
        <v>533</v>
      </c>
      <c r="AE40" s="194" t="s">
        <v>534</v>
      </c>
      <c r="AF40" s="195" t="s">
        <v>348</v>
      </c>
      <c r="AG40" s="196" t="s">
        <v>349</v>
      </c>
      <c r="AH40" s="197"/>
      <c r="AI40" s="197"/>
    </row>
    <row r="41" spans="1:43" ht="81" customHeight="1" x14ac:dyDescent="0.3">
      <c r="A41" s="391">
        <v>29</v>
      </c>
      <c r="B41" s="391" t="s">
        <v>535</v>
      </c>
      <c r="C41" s="187" t="s">
        <v>502</v>
      </c>
      <c r="D41" s="223" t="s">
        <v>536</v>
      </c>
      <c r="E41" s="223" t="s">
        <v>537</v>
      </c>
      <c r="F41" s="223" t="s">
        <v>538</v>
      </c>
      <c r="G41" s="393" t="s">
        <v>334</v>
      </c>
      <c r="H41" s="200">
        <v>2</v>
      </c>
      <c r="I41" s="183" t="s">
        <v>335</v>
      </c>
      <c r="J41" s="184">
        <f>IF(I41="MUY BAJA",20%,IF(I41="BAJA",40%,IF(I41="MEDIA",60%,IF(I41="ALTA",80%,IF(I41="MUY ALTA",100%,IF(I41="",""))))))</f>
        <v>0.2</v>
      </c>
      <c r="K41" s="185" t="s">
        <v>392</v>
      </c>
      <c r="L41" s="184">
        <f t="shared" si="4"/>
        <v>0.4</v>
      </c>
      <c r="M41" s="389" t="s">
        <v>396</v>
      </c>
      <c r="N41" s="186">
        <v>4</v>
      </c>
      <c r="O41" s="217" t="s">
        <v>539</v>
      </c>
      <c r="P41" s="197" t="s">
        <v>339</v>
      </c>
      <c r="Q41" s="197" t="s">
        <v>339</v>
      </c>
      <c r="R41" s="189" t="s">
        <v>340</v>
      </c>
      <c r="S41" s="189" t="s">
        <v>341</v>
      </c>
      <c r="T41" s="208">
        <v>0.4</v>
      </c>
      <c r="U41" s="189" t="s">
        <v>342</v>
      </c>
      <c r="V41" s="189" t="s">
        <v>343</v>
      </c>
      <c r="W41" s="189" t="s">
        <v>366</v>
      </c>
      <c r="X41" s="183" t="s">
        <v>335</v>
      </c>
      <c r="Y41" s="184">
        <v>0.28000000000000003</v>
      </c>
      <c r="Z41" s="185" t="s">
        <v>392</v>
      </c>
      <c r="AA41" s="184">
        <f t="shared" si="5"/>
        <v>0.4</v>
      </c>
      <c r="AB41" s="389" t="s">
        <v>396</v>
      </c>
      <c r="AC41" s="395" t="s">
        <v>345</v>
      </c>
      <c r="AD41" s="187" t="s">
        <v>540</v>
      </c>
      <c r="AE41" s="194" t="s">
        <v>541</v>
      </c>
      <c r="AF41" s="195" t="s">
        <v>348</v>
      </c>
      <c r="AG41" s="196" t="s">
        <v>349</v>
      </c>
      <c r="AH41" s="197"/>
      <c r="AI41" s="197"/>
    </row>
    <row r="42" spans="1:43" ht="81" customHeight="1" x14ac:dyDescent="0.3">
      <c r="A42" s="391">
        <v>30</v>
      </c>
      <c r="B42" s="391" t="s">
        <v>542</v>
      </c>
      <c r="C42" s="187" t="s">
        <v>420</v>
      </c>
      <c r="D42" s="223" t="s">
        <v>543</v>
      </c>
      <c r="E42" s="187" t="s">
        <v>544</v>
      </c>
      <c r="F42" s="228" t="s">
        <v>545</v>
      </c>
      <c r="G42" s="393" t="s">
        <v>334</v>
      </c>
      <c r="H42" s="200">
        <f>2*12</f>
        <v>24</v>
      </c>
      <c r="I42" s="183" t="s">
        <v>353</v>
      </c>
      <c r="J42" s="184">
        <f t="shared" ref="J42:J47" si="6">IF(I42="MUY BAJA",20%,IF(I42="BAJA",40%,IF(I42="MEDIA",60%,IF(I42="ALTA",80%,IF(I42="MUY ALTA",100%,IF(I42="",""))))))</f>
        <v>0.4</v>
      </c>
      <c r="K42" s="185" t="s">
        <v>403</v>
      </c>
      <c r="L42" s="184">
        <f t="shared" si="4"/>
        <v>0.2</v>
      </c>
      <c r="M42" s="389" t="s">
        <v>396</v>
      </c>
      <c r="N42" s="186">
        <v>5</v>
      </c>
      <c r="O42" s="217" t="s">
        <v>546</v>
      </c>
      <c r="P42" s="197" t="s">
        <v>339</v>
      </c>
      <c r="Q42" s="197" t="s">
        <v>339</v>
      </c>
      <c r="R42" s="189" t="s">
        <v>356</v>
      </c>
      <c r="S42" s="189" t="s">
        <v>341</v>
      </c>
      <c r="T42" s="229">
        <v>0.3</v>
      </c>
      <c r="U42" s="189" t="s">
        <v>342</v>
      </c>
      <c r="V42" s="189" t="s">
        <v>343</v>
      </c>
      <c r="W42" s="189" t="s">
        <v>366</v>
      </c>
      <c r="X42" s="183" t="s">
        <v>335</v>
      </c>
      <c r="Y42" s="224">
        <v>0.12</v>
      </c>
      <c r="Z42" s="185" t="s">
        <v>403</v>
      </c>
      <c r="AA42" s="184">
        <f t="shared" si="5"/>
        <v>0.2</v>
      </c>
      <c r="AB42" s="389" t="s">
        <v>396</v>
      </c>
      <c r="AC42" s="395" t="s">
        <v>345</v>
      </c>
      <c r="AD42" s="197" t="s">
        <v>547</v>
      </c>
      <c r="AE42" s="194" t="s">
        <v>548</v>
      </c>
      <c r="AF42" s="195" t="s">
        <v>348</v>
      </c>
      <c r="AG42" s="196" t="s">
        <v>349</v>
      </c>
      <c r="AH42" s="197"/>
      <c r="AI42" s="197"/>
    </row>
    <row r="43" spans="1:43" ht="81" customHeight="1" x14ac:dyDescent="0.3">
      <c r="A43" s="391">
        <v>31</v>
      </c>
      <c r="B43" s="391" t="s">
        <v>826</v>
      </c>
      <c r="C43" s="187" t="s">
        <v>502</v>
      </c>
      <c r="D43" s="197" t="s">
        <v>827</v>
      </c>
      <c r="E43" s="197" t="s">
        <v>828</v>
      </c>
      <c r="F43" s="197" t="s">
        <v>829</v>
      </c>
      <c r="G43" s="393" t="s">
        <v>334</v>
      </c>
      <c r="H43" s="197">
        <v>50</v>
      </c>
      <c r="I43" s="183" t="s">
        <v>362</v>
      </c>
      <c r="J43" s="184">
        <f t="shared" si="6"/>
        <v>0.6</v>
      </c>
      <c r="K43" s="185" t="s">
        <v>403</v>
      </c>
      <c r="L43" s="184">
        <f>IF(K43="LEVE",20%,IF(K43="MENOR",40%,IF(K43="MODERADO",60%,IF(K43="MAYOR",80%,IF(K43="CATASTROFICO",100%,IF(I43="",""))))))</f>
        <v>0.2</v>
      </c>
      <c r="M43" s="389" t="s">
        <v>396</v>
      </c>
      <c r="N43" s="186">
        <v>6</v>
      </c>
      <c r="O43" s="217" t="s">
        <v>830</v>
      </c>
      <c r="P43" s="197" t="s">
        <v>339</v>
      </c>
      <c r="Q43" s="197" t="s">
        <v>339</v>
      </c>
      <c r="R43" s="189" t="s">
        <v>340</v>
      </c>
      <c r="S43" s="189" t="s">
        <v>341</v>
      </c>
      <c r="T43" s="208">
        <v>0.4</v>
      </c>
      <c r="U43" s="189" t="s">
        <v>342</v>
      </c>
      <c r="V43" s="189" t="s">
        <v>343</v>
      </c>
      <c r="W43" s="189" t="s">
        <v>366</v>
      </c>
      <c r="X43" s="183" t="s">
        <v>353</v>
      </c>
      <c r="Y43" s="224">
        <v>0.12</v>
      </c>
      <c r="Z43" s="185" t="s">
        <v>403</v>
      </c>
      <c r="AA43" s="184">
        <f>IF(Z43="LEVE",20%,IF(Z43="MENOR",40%,IF(Z43="MODERADO",60%,IF(Z43="MAYOR",80%,IF(Z43="CATASTROFICO",100%,IF(Z43="",""))))))</f>
        <v>0.2</v>
      </c>
      <c r="AB43" s="389" t="s">
        <v>396</v>
      </c>
      <c r="AC43" s="395" t="s">
        <v>345</v>
      </c>
      <c r="AD43" s="187" t="s">
        <v>831</v>
      </c>
      <c r="AE43" s="194" t="s">
        <v>548</v>
      </c>
      <c r="AF43" s="195" t="s">
        <v>832</v>
      </c>
      <c r="AG43" s="196" t="s">
        <v>349</v>
      </c>
      <c r="AH43" s="197"/>
      <c r="AI43" s="197"/>
      <c r="AJ43" s="197"/>
      <c r="AK43" s="5"/>
      <c r="AL43" s="197"/>
      <c r="AM43" s="213"/>
    </row>
    <row r="44" spans="1:43" ht="75.75" x14ac:dyDescent="0.3">
      <c r="A44" s="186">
        <v>32</v>
      </c>
      <c r="B44" s="186" t="s">
        <v>549</v>
      </c>
      <c r="C44" s="397" t="s">
        <v>550</v>
      </c>
      <c r="D44" s="398" t="s">
        <v>551</v>
      </c>
      <c r="E44" s="230" t="s">
        <v>552</v>
      </c>
      <c r="F44" s="398" t="s">
        <v>553</v>
      </c>
      <c r="G44" s="393" t="s">
        <v>334</v>
      </c>
      <c r="H44" s="394">
        <v>8</v>
      </c>
      <c r="I44" s="183" t="s">
        <v>353</v>
      </c>
      <c r="J44" s="388">
        <f t="shared" si="6"/>
        <v>0.4</v>
      </c>
      <c r="K44" s="185" t="s">
        <v>363</v>
      </c>
      <c r="L44" s="184">
        <f t="shared" ref="L44:L47" si="7">IF(K44="LEVE",20%,IF(K44="MENOR",40%,IF(K44="MODERADO",60%,IF(K44="MAYOR",80%,IF(K44="CATASTRÓFICO",100%,IF(I44="",""))))))</f>
        <v>0.8</v>
      </c>
      <c r="M44" s="389" t="s">
        <v>364</v>
      </c>
      <c r="N44" s="186">
        <v>1</v>
      </c>
      <c r="O44" s="187" t="s">
        <v>554</v>
      </c>
      <c r="P44" s="188" t="s">
        <v>339</v>
      </c>
      <c r="Q44" s="188" t="s">
        <v>339</v>
      </c>
      <c r="R44" s="189" t="s">
        <v>340</v>
      </c>
      <c r="S44" s="189" t="s">
        <v>341</v>
      </c>
      <c r="T44" s="184">
        <v>0.4</v>
      </c>
      <c r="U44" s="189" t="s">
        <v>342</v>
      </c>
      <c r="V44" s="189" t="s">
        <v>343</v>
      </c>
      <c r="W44" s="189" t="s">
        <v>344</v>
      </c>
      <c r="X44" s="183" t="s">
        <v>353</v>
      </c>
      <c r="Y44" s="184">
        <v>0.28000000000000003</v>
      </c>
      <c r="Z44" s="185" t="s">
        <v>363</v>
      </c>
      <c r="AA44" s="184">
        <f t="shared" si="1"/>
        <v>0.8</v>
      </c>
      <c r="AB44" s="389" t="s">
        <v>364</v>
      </c>
      <c r="AC44" s="395" t="s">
        <v>345</v>
      </c>
      <c r="AD44" s="213" t="s">
        <v>555</v>
      </c>
      <c r="AE44" s="217" t="s">
        <v>556</v>
      </c>
      <c r="AF44" s="195" t="s">
        <v>348</v>
      </c>
      <c r="AG44" s="209" t="s">
        <v>349</v>
      </c>
      <c r="AH44" s="197"/>
      <c r="AI44" s="197"/>
    </row>
    <row r="45" spans="1:43" ht="114.75" x14ac:dyDescent="0.3">
      <c r="A45" s="186">
        <v>33</v>
      </c>
      <c r="B45" s="186" t="s">
        <v>557</v>
      </c>
      <c r="C45" s="397" t="s">
        <v>550</v>
      </c>
      <c r="D45" s="218" t="s">
        <v>558</v>
      </c>
      <c r="E45" s="218" t="s">
        <v>559</v>
      </c>
      <c r="F45" s="218" t="s">
        <v>560</v>
      </c>
      <c r="G45" s="393" t="s">
        <v>334</v>
      </c>
      <c r="H45" s="197">
        <f>5*12</f>
        <v>60</v>
      </c>
      <c r="I45" s="183" t="s">
        <v>362</v>
      </c>
      <c r="J45" s="388">
        <f t="shared" si="6"/>
        <v>0.6</v>
      </c>
      <c r="K45" s="185" t="s">
        <v>403</v>
      </c>
      <c r="L45" s="184">
        <f t="shared" si="7"/>
        <v>0.2</v>
      </c>
      <c r="M45" s="389" t="s">
        <v>396</v>
      </c>
      <c r="N45" s="186">
        <v>2</v>
      </c>
      <c r="O45" s="194" t="s">
        <v>561</v>
      </c>
      <c r="P45" s="186" t="s">
        <v>339</v>
      </c>
      <c r="Q45" s="186" t="s">
        <v>339</v>
      </c>
      <c r="R45" s="189" t="s">
        <v>387</v>
      </c>
      <c r="S45" s="189" t="s">
        <v>341</v>
      </c>
      <c r="T45" s="184">
        <v>0.3</v>
      </c>
      <c r="U45" s="189" t="s">
        <v>342</v>
      </c>
      <c r="V45" s="189" t="s">
        <v>343</v>
      </c>
      <c r="W45" s="189" t="s">
        <v>344</v>
      </c>
      <c r="X45" s="183" t="s">
        <v>362</v>
      </c>
      <c r="Y45" s="184">
        <v>0.36</v>
      </c>
      <c r="Z45" s="185" t="s">
        <v>403</v>
      </c>
      <c r="AA45" s="184">
        <f t="shared" si="1"/>
        <v>0.2</v>
      </c>
      <c r="AB45" s="389" t="s">
        <v>396</v>
      </c>
      <c r="AC45" s="395" t="s">
        <v>345</v>
      </c>
      <c r="AD45" s="213" t="s">
        <v>562</v>
      </c>
      <c r="AE45" s="197" t="s">
        <v>563</v>
      </c>
      <c r="AF45" s="195" t="s">
        <v>348</v>
      </c>
      <c r="AG45" s="209" t="s">
        <v>349</v>
      </c>
      <c r="AH45" s="197"/>
      <c r="AI45" s="197"/>
    </row>
    <row r="46" spans="1:43" ht="147.75" customHeight="1" x14ac:dyDescent="0.3">
      <c r="A46" s="390">
        <v>34</v>
      </c>
      <c r="B46" s="186" t="s">
        <v>564</v>
      </c>
      <c r="C46" s="213" t="s">
        <v>565</v>
      </c>
      <c r="D46" s="218" t="s">
        <v>566</v>
      </c>
      <c r="E46" s="218" t="s">
        <v>567</v>
      </c>
      <c r="F46" s="218" t="s">
        <v>568</v>
      </c>
      <c r="G46" s="393" t="s">
        <v>334</v>
      </c>
      <c r="H46" s="197">
        <v>32</v>
      </c>
      <c r="I46" s="183" t="s">
        <v>362</v>
      </c>
      <c r="J46" s="388">
        <f t="shared" si="6"/>
        <v>0.6</v>
      </c>
      <c r="K46" s="185" t="s">
        <v>363</v>
      </c>
      <c r="L46" s="184">
        <f t="shared" si="7"/>
        <v>0.8</v>
      </c>
      <c r="M46" s="389" t="s">
        <v>364</v>
      </c>
      <c r="N46" s="186">
        <v>3</v>
      </c>
      <c r="O46" s="194" t="s">
        <v>569</v>
      </c>
      <c r="P46" s="186" t="s">
        <v>339</v>
      </c>
      <c r="Q46" s="186" t="s">
        <v>339</v>
      </c>
      <c r="R46" s="189" t="s">
        <v>356</v>
      </c>
      <c r="S46" s="189" t="s">
        <v>341</v>
      </c>
      <c r="T46" s="231">
        <v>0.4</v>
      </c>
      <c r="U46" s="189" t="s">
        <v>342</v>
      </c>
      <c r="V46" s="189" t="s">
        <v>343</v>
      </c>
      <c r="W46" s="189" t="s">
        <v>366</v>
      </c>
      <c r="X46" s="183" t="s">
        <v>353</v>
      </c>
      <c r="Y46" s="220">
        <v>0.36</v>
      </c>
      <c r="Z46" s="185" t="s">
        <v>363</v>
      </c>
      <c r="AA46" s="184">
        <f t="shared" si="1"/>
        <v>0.8</v>
      </c>
      <c r="AB46" s="389" t="s">
        <v>364</v>
      </c>
      <c r="AC46" s="395" t="s">
        <v>345</v>
      </c>
      <c r="AD46" s="330" t="s">
        <v>833</v>
      </c>
      <c r="AE46" s="197" t="s">
        <v>570</v>
      </c>
      <c r="AF46" s="195" t="s">
        <v>348</v>
      </c>
      <c r="AG46" s="209" t="s">
        <v>349</v>
      </c>
      <c r="AH46" s="197"/>
      <c r="AI46" s="197"/>
      <c r="AQ46" s="436"/>
    </row>
    <row r="47" spans="1:43" ht="82.5" x14ac:dyDescent="0.3">
      <c r="A47" s="391">
        <v>35</v>
      </c>
      <c r="B47" s="186" t="s">
        <v>571</v>
      </c>
      <c r="C47" s="213" t="s">
        <v>565</v>
      </c>
      <c r="D47" s="187" t="s">
        <v>572</v>
      </c>
      <c r="E47" s="187" t="s">
        <v>573</v>
      </c>
      <c r="F47" s="187" t="s">
        <v>574</v>
      </c>
      <c r="G47" s="393" t="s">
        <v>945</v>
      </c>
      <c r="H47" s="197">
        <f>816</f>
        <v>816</v>
      </c>
      <c r="I47" s="183" t="s">
        <v>416</v>
      </c>
      <c r="J47" s="388">
        <f t="shared" si="6"/>
        <v>0.8</v>
      </c>
      <c r="K47" s="185" t="s">
        <v>363</v>
      </c>
      <c r="L47" s="184">
        <f t="shared" si="7"/>
        <v>0.8</v>
      </c>
      <c r="M47" s="389" t="s">
        <v>364</v>
      </c>
      <c r="N47" s="197">
        <v>4</v>
      </c>
      <c r="O47" s="217" t="s">
        <v>575</v>
      </c>
      <c r="P47" s="197" t="s">
        <v>339</v>
      </c>
      <c r="Q47" s="197" t="s">
        <v>339</v>
      </c>
      <c r="R47" s="189" t="s">
        <v>340</v>
      </c>
      <c r="S47" s="189" t="s">
        <v>576</v>
      </c>
      <c r="T47" s="212">
        <v>0.5</v>
      </c>
      <c r="U47" s="189" t="s">
        <v>342</v>
      </c>
      <c r="V47" s="189" t="s">
        <v>343</v>
      </c>
      <c r="W47" s="189" t="s">
        <v>344</v>
      </c>
      <c r="X47" s="183" t="s">
        <v>353</v>
      </c>
      <c r="Y47" s="184">
        <v>0.4</v>
      </c>
      <c r="Z47" s="185" t="s">
        <v>363</v>
      </c>
      <c r="AA47" s="184">
        <f t="shared" si="1"/>
        <v>0.8</v>
      </c>
      <c r="AB47" s="389" t="s">
        <v>364</v>
      </c>
      <c r="AC47" s="395" t="s">
        <v>345</v>
      </c>
      <c r="AD47" s="213" t="s">
        <v>577</v>
      </c>
      <c r="AE47" s="197" t="s">
        <v>578</v>
      </c>
      <c r="AF47" s="195" t="s">
        <v>348</v>
      </c>
      <c r="AG47" s="209" t="s">
        <v>381</v>
      </c>
      <c r="AH47" s="197"/>
      <c r="AI47" s="197"/>
    </row>
    <row r="48" spans="1:43" ht="91.5" customHeight="1" x14ac:dyDescent="0.3">
      <c r="A48" s="574">
        <v>36</v>
      </c>
      <c r="B48" s="574" t="s">
        <v>579</v>
      </c>
      <c r="C48" s="591" t="s">
        <v>330</v>
      </c>
      <c r="D48" s="576" t="s">
        <v>580</v>
      </c>
      <c r="E48" s="576" t="s">
        <v>581</v>
      </c>
      <c r="F48" s="576" t="s">
        <v>582</v>
      </c>
      <c r="G48" s="558" t="s">
        <v>945</v>
      </c>
      <c r="H48" s="560">
        <v>100</v>
      </c>
      <c r="I48" s="562" t="s">
        <v>362</v>
      </c>
      <c r="J48" s="564">
        <f>IF(I48="MUY BAJA",20%,IF(I48="BAJA",40%,IF(I48="MEDIA",60%,IF(I48="ALTA",80%,IF(I48="MUY ALTA",100%,IF(I48="",""))))))</f>
        <v>0.6</v>
      </c>
      <c r="K48" s="566" t="s">
        <v>336</v>
      </c>
      <c r="L48" s="564">
        <f>IF(K48="LEVE",20%,IF(K48="MENOR",40%,IF(K48="MODERADO",60%,IF(K48="MAYOR",80%,IF(K48="CATASTRÓFICO",100%,IF(I48="",""))))))</f>
        <v>1</v>
      </c>
      <c r="M48" s="578" t="s">
        <v>337</v>
      </c>
      <c r="N48" s="186">
        <v>1</v>
      </c>
      <c r="O48" s="187" t="s">
        <v>583</v>
      </c>
      <c r="P48" s="188" t="s">
        <v>339</v>
      </c>
      <c r="Q48" s="188" t="s">
        <v>339</v>
      </c>
      <c r="R48" s="189" t="s">
        <v>340</v>
      </c>
      <c r="S48" s="189" t="s">
        <v>341</v>
      </c>
      <c r="T48" s="184">
        <v>0.4</v>
      </c>
      <c r="U48" s="189" t="s">
        <v>342</v>
      </c>
      <c r="V48" s="189" t="s">
        <v>343</v>
      </c>
      <c r="W48" s="189" t="s">
        <v>344</v>
      </c>
      <c r="X48" s="562" t="s">
        <v>362</v>
      </c>
      <c r="Y48" s="190">
        <v>0.36</v>
      </c>
      <c r="Z48" s="586" t="s">
        <v>336</v>
      </c>
      <c r="AA48" s="564">
        <f>IF(Z48="LEVE",20%,IF(Z48="MENOR",40%,IF(Z48="MODERADO",60%,IF(Z48="MAYOR",80%,IF(Z48="CATASTRÓFICO",100%,IF(X48="",""))))))</f>
        <v>1</v>
      </c>
      <c r="AB48" s="578" t="s">
        <v>337</v>
      </c>
      <c r="AC48" s="570" t="s">
        <v>345</v>
      </c>
      <c r="AD48" s="213" t="s">
        <v>584</v>
      </c>
      <c r="AE48" s="232" t="s">
        <v>585</v>
      </c>
      <c r="AF48" s="195" t="s">
        <v>348</v>
      </c>
      <c r="AG48" s="572" t="s">
        <v>381</v>
      </c>
      <c r="AH48" s="197"/>
      <c r="AI48" s="197"/>
    </row>
    <row r="49" spans="1:35" ht="78" customHeight="1" x14ac:dyDescent="0.3">
      <c r="A49" s="575"/>
      <c r="B49" s="575"/>
      <c r="C49" s="592"/>
      <c r="D49" s="577"/>
      <c r="E49" s="577"/>
      <c r="F49" s="577"/>
      <c r="G49" s="559"/>
      <c r="H49" s="561"/>
      <c r="I49" s="563"/>
      <c r="J49" s="565"/>
      <c r="K49" s="567"/>
      <c r="L49" s="565"/>
      <c r="M49" s="579"/>
      <c r="N49" s="186">
        <v>2</v>
      </c>
      <c r="O49" s="187" t="s">
        <v>586</v>
      </c>
      <c r="P49" s="188" t="s">
        <v>339</v>
      </c>
      <c r="Q49" s="188" t="s">
        <v>339</v>
      </c>
      <c r="R49" s="189" t="s">
        <v>340</v>
      </c>
      <c r="S49" s="189" t="s">
        <v>341</v>
      </c>
      <c r="T49" s="184">
        <v>0.4</v>
      </c>
      <c r="U49" s="189" t="s">
        <v>342</v>
      </c>
      <c r="V49" s="189" t="s">
        <v>343</v>
      </c>
      <c r="W49" s="189" t="s">
        <v>344</v>
      </c>
      <c r="X49" s="563"/>
      <c r="Y49" s="190">
        <v>0.216</v>
      </c>
      <c r="Z49" s="587"/>
      <c r="AA49" s="565"/>
      <c r="AB49" s="579"/>
      <c r="AC49" s="571"/>
      <c r="AD49" s="213" t="s">
        <v>587</v>
      </c>
      <c r="AE49" s="232" t="s">
        <v>585</v>
      </c>
      <c r="AF49" s="195" t="s">
        <v>348</v>
      </c>
      <c r="AG49" s="573"/>
      <c r="AH49" s="197"/>
      <c r="AI49" s="197"/>
    </row>
    <row r="50" spans="1:35" ht="68.25" customHeight="1" x14ac:dyDescent="0.3">
      <c r="A50" s="390">
        <v>37</v>
      </c>
      <c r="B50" s="186" t="s">
        <v>588</v>
      </c>
      <c r="C50" s="187" t="s">
        <v>330</v>
      </c>
      <c r="D50" s="187" t="s">
        <v>589</v>
      </c>
      <c r="E50" s="187" t="s">
        <v>590</v>
      </c>
      <c r="F50" s="187" t="s">
        <v>591</v>
      </c>
      <c r="G50" s="393" t="s">
        <v>945</v>
      </c>
      <c r="H50" s="197">
        <v>24</v>
      </c>
      <c r="I50" s="183" t="s">
        <v>353</v>
      </c>
      <c r="J50" s="388">
        <f>IF(I50="MUY BAJA",20%,IF(I50="BAJA",40%,IF(I50="MEDIA",60%,IF(I50="ALTA",80%,IF(I50="MUY ALTA",100%,IF(I50="",""))))))</f>
        <v>0.4</v>
      </c>
      <c r="K50" s="185" t="s">
        <v>336</v>
      </c>
      <c r="L50" s="184">
        <f>IF(K50="LEVE",20%,IF(K50="MENOR",40%,IF(K50="MODERADO",60%,IF(K50="MAYOR",80%,IF(K50="CATASTRÓFICO",100%,IF(I50="",""))))))</f>
        <v>1</v>
      </c>
      <c r="M50" s="389" t="s">
        <v>337</v>
      </c>
      <c r="N50" s="186">
        <v>3</v>
      </c>
      <c r="O50" s="194" t="s">
        <v>592</v>
      </c>
      <c r="P50" s="186" t="s">
        <v>339</v>
      </c>
      <c r="Q50" s="186" t="s">
        <v>339</v>
      </c>
      <c r="R50" s="189" t="s">
        <v>387</v>
      </c>
      <c r="S50" s="189" t="s">
        <v>341</v>
      </c>
      <c r="T50" s="184">
        <v>0.4</v>
      </c>
      <c r="U50" s="189" t="s">
        <v>342</v>
      </c>
      <c r="V50" s="189" t="s">
        <v>343</v>
      </c>
      <c r="W50" s="189" t="s">
        <v>344</v>
      </c>
      <c r="X50" s="183" t="s">
        <v>353</v>
      </c>
      <c r="Y50" s="184">
        <v>0.36</v>
      </c>
      <c r="Z50" s="396" t="s">
        <v>336</v>
      </c>
      <c r="AA50" s="184">
        <f>IF(Z50="LEVE",20%,IF(Z50="MENOR",40%,IF(Z50="MODERADO",60%,IF(Z50="MAYOR",80%,IF(Z50="CATASTRÓFICO",100%,IF(X50="",""))))))</f>
        <v>1</v>
      </c>
      <c r="AB50" s="389" t="s">
        <v>337</v>
      </c>
      <c r="AC50" s="395" t="s">
        <v>345</v>
      </c>
      <c r="AD50" s="213" t="s">
        <v>593</v>
      </c>
      <c r="AE50" s="232" t="s">
        <v>594</v>
      </c>
      <c r="AF50" s="195" t="s">
        <v>348</v>
      </c>
      <c r="AG50" s="209" t="s">
        <v>381</v>
      </c>
      <c r="AH50" s="197"/>
      <c r="AI50" s="197"/>
    </row>
    <row r="51" spans="1:35" ht="99" customHeight="1" x14ac:dyDescent="0.3">
      <c r="A51" s="574">
        <v>38</v>
      </c>
      <c r="B51" s="574" t="s">
        <v>595</v>
      </c>
      <c r="C51" s="576" t="s">
        <v>330</v>
      </c>
      <c r="D51" s="576" t="s">
        <v>596</v>
      </c>
      <c r="E51" s="576" t="s">
        <v>597</v>
      </c>
      <c r="F51" s="576" t="s">
        <v>598</v>
      </c>
      <c r="G51" s="558" t="s">
        <v>947</v>
      </c>
      <c r="H51" s="560">
        <v>100</v>
      </c>
      <c r="I51" s="562" t="s">
        <v>362</v>
      </c>
      <c r="J51" s="564">
        <f>IF(I51="MUY BAJA",20%,IF(I51="BAJA",40%,IF(I51="MEDIA",60%,IF(I51="ALTA",80%,IF(I51="MUY ALTA",100%,IF(I51="",""))))))</f>
        <v>0.6</v>
      </c>
      <c r="K51" s="566" t="s">
        <v>336</v>
      </c>
      <c r="L51" s="564">
        <f>IF(K51="LEVE",20%,IF(K51="MENOR",40%,IF(K51="MODERADO",60%,IF(K51="MAYOR",80%,IF(K51="CATASTRÓFICO",100%,IF(I51="",""))))))</f>
        <v>1</v>
      </c>
      <c r="M51" s="578" t="s">
        <v>337</v>
      </c>
      <c r="N51" s="186">
        <v>4</v>
      </c>
      <c r="O51" s="194" t="s">
        <v>599</v>
      </c>
      <c r="P51" s="186" t="s">
        <v>339</v>
      </c>
      <c r="Q51" s="186" t="s">
        <v>339</v>
      </c>
      <c r="R51" s="189" t="s">
        <v>356</v>
      </c>
      <c r="S51" s="189" t="s">
        <v>341</v>
      </c>
      <c r="T51" s="184">
        <v>0.4</v>
      </c>
      <c r="U51" s="189" t="s">
        <v>342</v>
      </c>
      <c r="V51" s="189" t="s">
        <v>343</v>
      </c>
      <c r="W51" s="189" t="s">
        <v>366</v>
      </c>
      <c r="X51" s="562" t="s">
        <v>362</v>
      </c>
      <c r="Y51" s="184">
        <v>0.24</v>
      </c>
      <c r="Z51" s="580" t="s">
        <v>336</v>
      </c>
      <c r="AA51" s="588">
        <f>IF(Z51="LEVE",20%,IF(Z51="MENOR",40%,IF(Z51="MODERADO",60%,IF(Z51="MAYOR",80%,IF(Z51="CATASTRÓFICO",100%,IF(X51="",""))))))</f>
        <v>1</v>
      </c>
      <c r="AB51" s="578" t="s">
        <v>337</v>
      </c>
      <c r="AC51" s="570" t="s">
        <v>600</v>
      </c>
      <c r="AD51" s="233" t="s">
        <v>601</v>
      </c>
      <c r="AE51" s="234" t="s">
        <v>178</v>
      </c>
      <c r="AF51" s="195" t="s">
        <v>348</v>
      </c>
      <c r="AG51" s="572" t="s">
        <v>349</v>
      </c>
      <c r="AH51" s="197"/>
      <c r="AI51" s="197"/>
    </row>
    <row r="52" spans="1:35" ht="55.5" customHeight="1" x14ac:dyDescent="0.3">
      <c r="A52" s="575"/>
      <c r="B52" s="575"/>
      <c r="C52" s="577"/>
      <c r="D52" s="577"/>
      <c r="E52" s="577"/>
      <c r="F52" s="577"/>
      <c r="G52" s="559"/>
      <c r="H52" s="561"/>
      <c r="I52" s="563"/>
      <c r="J52" s="565"/>
      <c r="K52" s="567"/>
      <c r="L52" s="565"/>
      <c r="M52" s="579"/>
      <c r="N52" s="186">
        <v>5</v>
      </c>
      <c r="O52" s="194" t="s">
        <v>602</v>
      </c>
      <c r="P52" s="186" t="s">
        <v>339</v>
      </c>
      <c r="Q52" s="186" t="s">
        <v>339</v>
      </c>
      <c r="R52" s="189" t="s">
        <v>356</v>
      </c>
      <c r="S52" s="189" t="s">
        <v>341</v>
      </c>
      <c r="T52" s="184">
        <v>0.3</v>
      </c>
      <c r="U52" s="189" t="s">
        <v>342</v>
      </c>
      <c r="V52" s="189" t="s">
        <v>343</v>
      </c>
      <c r="W52" s="189" t="s">
        <v>366</v>
      </c>
      <c r="X52" s="563"/>
      <c r="Y52" s="235">
        <v>0.16799999999999998</v>
      </c>
      <c r="Z52" s="581"/>
      <c r="AA52" s="589"/>
      <c r="AB52" s="579"/>
      <c r="AC52" s="571"/>
      <c r="AD52" s="213" t="s">
        <v>603</v>
      </c>
      <c r="AE52" s="197" t="s">
        <v>178</v>
      </c>
      <c r="AF52" s="195" t="s">
        <v>348</v>
      </c>
      <c r="AG52" s="573"/>
      <c r="AH52" s="197"/>
      <c r="AI52" s="197"/>
    </row>
    <row r="53" spans="1:35" ht="82.5" x14ac:dyDescent="0.3">
      <c r="A53" s="390">
        <v>39</v>
      </c>
      <c r="B53" s="186" t="s">
        <v>604</v>
      </c>
      <c r="C53" s="213" t="s">
        <v>330</v>
      </c>
      <c r="D53" s="213" t="s">
        <v>605</v>
      </c>
      <c r="E53" s="213" t="s">
        <v>606</v>
      </c>
      <c r="F53" s="213" t="s">
        <v>607</v>
      </c>
      <c r="G53" s="393" t="s">
        <v>334</v>
      </c>
      <c r="H53" s="197">
        <v>19</v>
      </c>
      <c r="I53" s="183" t="s">
        <v>353</v>
      </c>
      <c r="J53" s="388">
        <f t="shared" ref="J53:J63" si="8">IF(I53="MUY BAJA",20%,IF(I53="BAJA",40%,IF(I53="MEDIA",60%,IF(I53="ALTA",80%,IF(I53="MUY ALTA",100%,IF(I53="",""))))))</f>
        <v>0.4</v>
      </c>
      <c r="K53" s="185" t="s">
        <v>336</v>
      </c>
      <c r="L53" s="184">
        <f t="shared" ref="L53:L56" si="9">IF(K53="LEVE",20%,IF(K53="MENOR",40%,IF(K53="MODERADO",60%,IF(K53="MAYOR",80%,IF(K53="CATASTRÓFICO",100%,IF(I53="",""))))))</f>
        <v>1</v>
      </c>
      <c r="M53" s="389" t="s">
        <v>337</v>
      </c>
      <c r="N53" s="197">
        <v>1</v>
      </c>
      <c r="O53" s="213" t="s">
        <v>608</v>
      </c>
      <c r="P53" s="197" t="s">
        <v>339</v>
      </c>
      <c r="Q53" s="197" t="s">
        <v>339</v>
      </c>
      <c r="R53" s="189" t="s">
        <v>340</v>
      </c>
      <c r="S53" s="189" t="s">
        <v>341</v>
      </c>
      <c r="T53" s="224">
        <v>0.4</v>
      </c>
      <c r="U53" s="189" t="s">
        <v>342</v>
      </c>
      <c r="V53" s="189" t="s">
        <v>343</v>
      </c>
      <c r="W53" s="189" t="s">
        <v>344</v>
      </c>
      <c r="X53" s="183" t="s">
        <v>335</v>
      </c>
      <c r="Y53" s="224">
        <v>0.24</v>
      </c>
      <c r="Z53" s="185" t="s">
        <v>336</v>
      </c>
      <c r="AA53" s="184">
        <f t="shared" ref="AA53:AA56" si="10">IF(Z53="LEVE",20%,IF(Z53="MENOR",40%,IF(Z53="MODERADO",60%,IF(Z53="MAYOR",80%,IF(Z53="CATASTRÓFICO",100%,IF(X53="",""))))))</f>
        <v>1</v>
      </c>
      <c r="AB53" s="389" t="s">
        <v>337</v>
      </c>
      <c r="AC53" s="395" t="s">
        <v>345</v>
      </c>
      <c r="AD53" s="213" t="s">
        <v>609</v>
      </c>
      <c r="AE53" s="197" t="s">
        <v>177</v>
      </c>
      <c r="AF53" s="195" t="s">
        <v>348</v>
      </c>
      <c r="AG53" s="209" t="s">
        <v>349</v>
      </c>
      <c r="AH53" s="197"/>
      <c r="AI53" s="197"/>
    </row>
    <row r="54" spans="1:35" ht="82.5" x14ac:dyDescent="0.3">
      <c r="A54" s="390">
        <v>40</v>
      </c>
      <c r="B54" s="186" t="s">
        <v>610</v>
      </c>
      <c r="C54" s="213" t="s">
        <v>330</v>
      </c>
      <c r="D54" s="213" t="s">
        <v>611</v>
      </c>
      <c r="E54" s="213" t="s">
        <v>612</v>
      </c>
      <c r="F54" s="213" t="s">
        <v>613</v>
      </c>
      <c r="G54" s="393" t="s">
        <v>334</v>
      </c>
      <c r="H54" s="197">
        <v>19</v>
      </c>
      <c r="I54" s="183" t="s">
        <v>353</v>
      </c>
      <c r="J54" s="388">
        <f t="shared" si="8"/>
        <v>0.4</v>
      </c>
      <c r="K54" s="185" t="s">
        <v>336</v>
      </c>
      <c r="L54" s="184">
        <f t="shared" si="9"/>
        <v>1</v>
      </c>
      <c r="M54" s="389" t="s">
        <v>337</v>
      </c>
      <c r="N54" s="197">
        <v>2</v>
      </c>
      <c r="O54" s="213" t="s">
        <v>614</v>
      </c>
      <c r="P54" s="197" t="s">
        <v>339</v>
      </c>
      <c r="Q54" s="197" t="s">
        <v>339</v>
      </c>
      <c r="R54" s="189" t="s">
        <v>340</v>
      </c>
      <c r="S54" s="189" t="s">
        <v>341</v>
      </c>
      <c r="T54" s="216">
        <v>0.4</v>
      </c>
      <c r="U54" s="189" t="s">
        <v>342</v>
      </c>
      <c r="V54" s="189" t="s">
        <v>343</v>
      </c>
      <c r="W54" s="189" t="s">
        <v>344</v>
      </c>
      <c r="X54" s="183" t="s">
        <v>335</v>
      </c>
      <c r="Y54" s="224">
        <v>0.24</v>
      </c>
      <c r="Z54" s="185" t="s">
        <v>336</v>
      </c>
      <c r="AA54" s="184">
        <f t="shared" si="10"/>
        <v>1</v>
      </c>
      <c r="AB54" s="389" t="s">
        <v>337</v>
      </c>
      <c r="AC54" s="395" t="s">
        <v>345</v>
      </c>
      <c r="AD54" s="213" t="s">
        <v>615</v>
      </c>
      <c r="AE54" s="197" t="s">
        <v>177</v>
      </c>
      <c r="AF54" s="195" t="s">
        <v>348</v>
      </c>
      <c r="AG54" s="209" t="s">
        <v>349</v>
      </c>
      <c r="AH54" s="197"/>
      <c r="AI54" s="197"/>
    </row>
    <row r="55" spans="1:35" ht="99" x14ac:dyDescent="0.3">
      <c r="A55" s="390">
        <v>41</v>
      </c>
      <c r="B55" s="186" t="s">
        <v>616</v>
      </c>
      <c r="C55" s="213" t="s">
        <v>330</v>
      </c>
      <c r="D55" s="213" t="s">
        <v>617</v>
      </c>
      <c r="E55" s="213" t="s">
        <v>618</v>
      </c>
      <c r="F55" s="213" t="s">
        <v>619</v>
      </c>
      <c r="G55" s="393" t="s">
        <v>334</v>
      </c>
      <c r="H55" s="197">
        <v>36</v>
      </c>
      <c r="I55" s="183" t="s">
        <v>362</v>
      </c>
      <c r="J55" s="388">
        <f t="shared" si="8"/>
        <v>0.6</v>
      </c>
      <c r="K55" s="185" t="s">
        <v>403</v>
      </c>
      <c r="L55" s="184">
        <f t="shared" si="9"/>
        <v>0.2</v>
      </c>
      <c r="M55" s="389" t="s">
        <v>396</v>
      </c>
      <c r="N55" s="197">
        <v>3</v>
      </c>
      <c r="O55" s="213" t="s">
        <v>620</v>
      </c>
      <c r="P55" s="197" t="s">
        <v>339</v>
      </c>
      <c r="Q55" s="197" t="s">
        <v>339</v>
      </c>
      <c r="R55" s="189" t="s">
        <v>340</v>
      </c>
      <c r="S55" s="189" t="s">
        <v>341</v>
      </c>
      <c r="T55" s="216">
        <v>0.4</v>
      </c>
      <c r="U55" s="189" t="s">
        <v>342</v>
      </c>
      <c r="V55" s="189" t="s">
        <v>343</v>
      </c>
      <c r="W55" s="189" t="s">
        <v>344</v>
      </c>
      <c r="X55" s="183" t="s">
        <v>362</v>
      </c>
      <c r="Y55" s="224">
        <v>0.36</v>
      </c>
      <c r="Z55" s="185" t="s">
        <v>403</v>
      </c>
      <c r="AA55" s="184">
        <f t="shared" si="10"/>
        <v>0.2</v>
      </c>
      <c r="AB55" s="389" t="s">
        <v>396</v>
      </c>
      <c r="AC55" s="395" t="s">
        <v>345</v>
      </c>
      <c r="AD55" s="197" t="s">
        <v>621</v>
      </c>
      <c r="AE55" s="197" t="s">
        <v>178</v>
      </c>
      <c r="AF55" s="195" t="s">
        <v>348</v>
      </c>
      <c r="AG55" s="209" t="s">
        <v>349</v>
      </c>
      <c r="AH55" s="197"/>
      <c r="AI55" s="197"/>
    </row>
    <row r="56" spans="1:35" ht="99" x14ac:dyDescent="0.3">
      <c r="A56" s="390">
        <v>42</v>
      </c>
      <c r="B56" s="186" t="s">
        <v>622</v>
      </c>
      <c r="C56" s="213" t="s">
        <v>330</v>
      </c>
      <c r="D56" s="213" t="s">
        <v>623</v>
      </c>
      <c r="E56" s="213" t="s">
        <v>624</v>
      </c>
      <c r="F56" s="213" t="s">
        <v>625</v>
      </c>
      <c r="G56" s="393" t="s">
        <v>947</v>
      </c>
      <c r="H56" s="197">
        <v>19</v>
      </c>
      <c r="I56" s="183" t="s">
        <v>353</v>
      </c>
      <c r="J56" s="388">
        <f t="shared" si="8"/>
        <v>0.4</v>
      </c>
      <c r="K56" s="185" t="s">
        <v>336</v>
      </c>
      <c r="L56" s="184">
        <f t="shared" si="9"/>
        <v>1</v>
      </c>
      <c r="M56" s="389" t="s">
        <v>337</v>
      </c>
      <c r="N56" s="197">
        <v>4</v>
      </c>
      <c r="O56" s="213" t="s">
        <v>626</v>
      </c>
      <c r="P56" s="197" t="s">
        <v>339</v>
      </c>
      <c r="Q56" s="197" t="s">
        <v>339</v>
      </c>
      <c r="R56" s="189" t="s">
        <v>340</v>
      </c>
      <c r="S56" s="189" t="s">
        <v>341</v>
      </c>
      <c r="T56" s="216">
        <v>0.4</v>
      </c>
      <c r="U56" s="189" t="s">
        <v>342</v>
      </c>
      <c r="V56" s="189" t="s">
        <v>343</v>
      </c>
      <c r="W56" s="189" t="s">
        <v>344</v>
      </c>
      <c r="X56" s="183" t="s">
        <v>335</v>
      </c>
      <c r="Y56" s="224">
        <v>0.24</v>
      </c>
      <c r="Z56" s="185" t="s">
        <v>336</v>
      </c>
      <c r="AA56" s="184">
        <f t="shared" si="10"/>
        <v>1</v>
      </c>
      <c r="AB56" s="389" t="s">
        <v>337</v>
      </c>
      <c r="AC56" s="395" t="s">
        <v>345</v>
      </c>
      <c r="AD56" s="213" t="s">
        <v>603</v>
      </c>
      <c r="AE56" s="197" t="s">
        <v>178</v>
      </c>
      <c r="AF56" s="195" t="s">
        <v>348</v>
      </c>
      <c r="AG56" s="209" t="s">
        <v>349</v>
      </c>
      <c r="AH56" s="197"/>
      <c r="AI56" s="197"/>
    </row>
    <row r="57" spans="1:35" ht="102" customHeight="1" x14ac:dyDescent="0.3">
      <c r="A57" s="574">
        <v>43</v>
      </c>
      <c r="B57" s="574" t="s">
        <v>627</v>
      </c>
      <c r="C57" s="576" t="s">
        <v>330</v>
      </c>
      <c r="D57" s="576" t="s">
        <v>628</v>
      </c>
      <c r="E57" s="576" t="s">
        <v>629</v>
      </c>
      <c r="F57" s="576" t="s">
        <v>630</v>
      </c>
      <c r="G57" s="558" t="s">
        <v>334</v>
      </c>
      <c r="H57" s="560">
        <v>12</v>
      </c>
      <c r="I57" s="562" t="s">
        <v>353</v>
      </c>
      <c r="J57" s="564">
        <f t="shared" si="8"/>
        <v>0.4</v>
      </c>
      <c r="K57" s="566" t="s">
        <v>363</v>
      </c>
      <c r="L57" s="568">
        <v>0.8</v>
      </c>
      <c r="M57" s="578" t="s">
        <v>364</v>
      </c>
      <c r="N57" s="186">
        <v>1</v>
      </c>
      <c r="O57" s="187" t="s">
        <v>631</v>
      </c>
      <c r="P57" s="188" t="s">
        <v>339</v>
      </c>
      <c r="Q57" s="188" t="s">
        <v>339</v>
      </c>
      <c r="R57" s="189" t="s">
        <v>340</v>
      </c>
      <c r="S57" s="189" t="s">
        <v>341</v>
      </c>
      <c r="T57" s="184">
        <v>0.4</v>
      </c>
      <c r="U57" s="189" t="s">
        <v>342</v>
      </c>
      <c r="V57" s="189" t="s">
        <v>343</v>
      </c>
      <c r="W57" s="189" t="s">
        <v>344</v>
      </c>
      <c r="X57" s="582" t="s">
        <v>335</v>
      </c>
      <c r="Y57" s="225">
        <v>0.24</v>
      </c>
      <c r="Z57" s="236" t="s">
        <v>632</v>
      </c>
      <c r="AA57" s="237">
        <v>0.8</v>
      </c>
      <c r="AB57" s="578" t="s">
        <v>364</v>
      </c>
      <c r="AC57" s="395" t="s">
        <v>345</v>
      </c>
      <c r="AD57" s="222" t="s">
        <v>834</v>
      </c>
      <c r="AE57" s="222" t="s">
        <v>835</v>
      </c>
      <c r="AF57" s="195" t="s">
        <v>348</v>
      </c>
      <c r="AG57" s="584" t="s">
        <v>349</v>
      </c>
      <c r="AH57" s="197"/>
      <c r="AI57" s="197"/>
    </row>
    <row r="58" spans="1:35" ht="85.5" customHeight="1" x14ac:dyDescent="0.3">
      <c r="A58" s="575"/>
      <c r="B58" s="575"/>
      <c r="C58" s="577"/>
      <c r="D58" s="577"/>
      <c r="E58" s="577"/>
      <c r="F58" s="577"/>
      <c r="G58" s="559"/>
      <c r="H58" s="561"/>
      <c r="I58" s="563"/>
      <c r="J58" s="565"/>
      <c r="K58" s="567"/>
      <c r="L58" s="569"/>
      <c r="M58" s="579"/>
      <c r="N58" s="186">
        <v>2</v>
      </c>
      <c r="O58" s="187" t="s">
        <v>633</v>
      </c>
      <c r="P58" s="188" t="s">
        <v>339</v>
      </c>
      <c r="Q58" s="188" t="s">
        <v>339</v>
      </c>
      <c r="R58" s="189" t="s">
        <v>340</v>
      </c>
      <c r="S58" s="189" t="s">
        <v>341</v>
      </c>
      <c r="T58" s="184">
        <v>0.4</v>
      </c>
      <c r="U58" s="189" t="s">
        <v>342</v>
      </c>
      <c r="V58" s="189" t="s">
        <v>343</v>
      </c>
      <c r="W58" s="189" t="s">
        <v>344</v>
      </c>
      <c r="X58" s="583"/>
      <c r="Y58" s="225">
        <v>0.14399999999999999</v>
      </c>
      <c r="Z58" s="236" t="s">
        <v>632</v>
      </c>
      <c r="AA58" s="237">
        <v>0.8</v>
      </c>
      <c r="AB58" s="579"/>
      <c r="AC58" s="395" t="s">
        <v>345</v>
      </c>
      <c r="AD58" s="222" t="s">
        <v>836</v>
      </c>
      <c r="AE58" s="222" t="s">
        <v>837</v>
      </c>
      <c r="AF58" s="195" t="s">
        <v>348</v>
      </c>
      <c r="AG58" s="585"/>
      <c r="AH58" s="197"/>
      <c r="AI58" s="197"/>
    </row>
    <row r="59" spans="1:35" ht="100.5" customHeight="1" x14ac:dyDescent="0.3">
      <c r="A59" s="390">
        <v>44</v>
      </c>
      <c r="B59" s="186" t="s">
        <v>634</v>
      </c>
      <c r="C59" s="187" t="s">
        <v>455</v>
      </c>
      <c r="D59" s="187" t="s">
        <v>635</v>
      </c>
      <c r="E59" s="187" t="s">
        <v>636</v>
      </c>
      <c r="F59" s="187" t="s">
        <v>637</v>
      </c>
      <c r="G59" s="393" t="s">
        <v>334</v>
      </c>
      <c r="H59" s="197">
        <v>12</v>
      </c>
      <c r="I59" s="183" t="s">
        <v>353</v>
      </c>
      <c r="J59" s="388">
        <f t="shared" si="8"/>
        <v>0.4</v>
      </c>
      <c r="K59" s="185" t="s">
        <v>403</v>
      </c>
      <c r="L59" s="216">
        <v>0.2</v>
      </c>
      <c r="M59" s="389" t="s">
        <v>396</v>
      </c>
      <c r="N59" s="186">
        <v>3</v>
      </c>
      <c r="O59" s="194" t="s">
        <v>638</v>
      </c>
      <c r="P59" s="186" t="s">
        <v>339</v>
      </c>
      <c r="Q59" s="186" t="s">
        <v>339</v>
      </c>
      <c r="R59" s="189" t="s">
        <v>387</v>
      </c>
      <c r="S59" s="189" t="s">
        <v>341</v>
      </c>
      <c r="T59" s="184">
        <v>0.3</v>
      </c>
      <c r="U59" s="189" t="s">
        <v>342</v>
      </c>
      <c r="V59" s="189" t="s">
        <v>343</v>
      </c>
      <c r="W59" s="189" t="s">
        <v>344</v>
      </c>
      <c r="X59" s="238" t="s">
        <v>335</v>
      </c>
      <c r="Y59" s="226">
        <v>0.28000000000000003</v>
      </c>
      <c r="Z59" s="238" t="s">
        <v>403</v>
      </c>
      <c r="AA59" s="239">
        <v>0.2</v>
      </c>
      <c r="AB59" s="389" t="s">
        <v>396</v>
      </c>
      <c r="AC59" s="395" t="s">
        <v>345</v>
      </c>
      <c r="AD59" s="187" t="s">
        <v>639</v>
      </c>
      <c r="AE59" s="222" t="s">
        <v>835</v>
      </c>
      <c r="AF59" s="195" t="s">
        <v>348</v>
      </c>
      <c r="AG59" s="209" t="s">
        <v>349</v>
      </c>
      <c r="AH59" s="197"/>
      <c r="AI59" s="197"/>
    </row>
    <row r="60" spans="1:35" ht="127.5" customHeight="1" x14ac:dyDescent="0.3">
      <c r="A60" s="390">
        <v>45</v>
      </c>
      <c r="B60" s="186" t="s">
        <v>640</v>
      </c>
      <c r="C60" s="187" t="s">
        <v>641</v>
      </c>
      <c r="D60" s="187" t="s">
        <v>642</v>
      </c>
      <c r="E60" s="187" t="s">
        <v>643</v>
      </c>
      <c r="F60" s="187" t="s">
        <v>644</v>
      </c>
      <c r="G60" s="393" t="s">
        <v>334</v>
      </c>
      <c r="H60" s="197">
        <f>16*4</f>
        <v>64</v>
      </c>
      <c r="I60" s="183" t="s">
        <v>362</v>
      </c>
      <c r="J60" s="388">
        <f t="shared" si="8"/>
        <v>0.6</v>
      </c>
      <c r="K60" s="185" t="s">
        <v>363</v>
      </c>
      <c r="L60" s="216">
        <v>0.8</v>
      </c>
      <c r="M60" s="389" t="s">
        <v>364</v>
      </c>
      <c r="N60" s="186">
        <v>4</v>
      </c>
      <c r="O60" s="194" t="s">
        <v>645</v>
      </c>
      <c r="P60" s="186" t="s">
        <v>339</v>
      </c>
      <c r="Q60" s="186" t="s">
        <v>339</v>
      </c>
      <c r="R60" s="189" t="s">
        <v>356</v>
      </c>
      <c r="S60" s="189" t="s">
        <v>341</v>
      </c>
      <c r="T60" s="184">
        <v>0.3</v>
      </c>
      <c r="U60" s="189" t="s">
        <v>342</v>
      </c>
      <c r="V60" s="189" t="s">
        <v>343</v>
      </c>
      <c r="W60" s="189" t="s">
        <v>366</v>
      </c>
      <c r="X60" s="240" t="s">
        <v>362</v>
      </c>
      <c r="Y60" s="241">
        <v>0.42</v>
      </c>
      <c r="Z60" s="236" t="s">
        <v>632</v>
      </c>
      <c r="AA60" s="241">
        <v>0.8</v>
      </c>
      <c r="AB60" s="389" t="s">
        <v>364</v>
      </c>
      <c r="AC60" s="395" t="s">
        <v>345</v>
      </c>
      <c r="AD60" s="187" t="s">
        <v>646</v>
      </c>
      <c r="AE60" s="222" t="s">
        <v>838</v>
      </c>
      <c r="AF60" s="195" t="s">
        <v>348</v>
      </c>
      <c r="AG60" s="209" t="s">
        <v>349</v>
      </c>
      <c r="AH60" s="197"/>
      <c r="AI60" s="197"/>
    </row>
    <row r="61" spans="1:35" ht="76.5" x14ac:dyDescent="0.3">
      <c r="A61" s="390">
        <v>46</v>
      </c>
      <c r="B61" s="186" t="s">
        <v>647</v>
      </c>
      <c r="C61" s="187" t="s">
        <v>839</v>
      </c>
      <c r="D61" s="194" t="s">
        <v>648</v>
      </c>
      <c r="E61" s="187" t="s">
        <v>649</v>
      </c>
      <c r="F61" s="187" t="s">
        <v>650</v>
      </c>
      <c r="G61" s="393" t="s">
        <v>945</v>
      </c>
      <c r="H61" s="197">
        <f>16+5+1+55</f>
        <v>77</v>
      </c>
      <c r="I61" s="183" t="s">
        <v>362</v>
      </c>
      <c r="J61" s="184">
        <f t="shared" si="8"/>
        <v>0.6</v>
      </c>
      <c r="K61" s="185" t="s">
        <v>363</v>
      </c>
      <c r="L61" s="184">
        <f>IF(K61="LEVE",20%,IF(K61="MENOR",40%,IF(K61="MODERADO",60%,IF(K61="MAYOR",80%,IF(K61="CATASTROFICO",100%,IF(I61="",""))))))</f>
        <v>0.8</v>
      </c>
      <c r="M61" s="389" t="s">
        <v>364</v>
      </c>
      <c r="N61" s="186">
        <v>1</v>
      </c>
      <c r="O61" s="187" t="s">
        <v>651</v>
      </c>
      <c r="P61" s="195" t="s">
        <v>339</v>
      </c>
      <c r="Q61" s="186" t="s">
        <v>339</v>
      </c>
      <c r="R61" s="189" t="s">
        <v>340</v>
      </c>
      <c r="S61" s="189" t="s">
        <v>341</v>
      </c>
      <c r="T61" s="208">
        <f>'[8]ValoraciónControles OCI'!G63</f>
        <v>0</v>
      </c>
      <c r="U61" s="189" t="s">
        <v>342</v>
      </c>
      <c r="V61" s="189" t="s">
        <v>343</v>
      </c>
      <c r="W61" s="189" t="s">
        <v>344</v>
      </c>
      <c r="X61" s="242" t="s">
        <v>353</v>
      </c>
      <c r="Y61" s="243">
        <f>'[8]Calculos OCI'!D55</f>
        <v>0</v>
      </c>
      <c r="Z61" s="242" t="s">
        <v>363</v>
      </c>
      <c r="AA61" s="184">
        <f>IF(Z61="LEVE",20%,IF(Z61="MENOR",40%,IF(Z61="MODERADO",60%,IF(Z61="MAYOR",80%,IF(Z61="CATASTROFICO",100%,IF(Z61="",""))))))</f>
        <v>0.8</v>
      </c>
      <c r="AB61" s="389" t="s">
        <v>364</v>
      </c>
      <c r="AC61" s="193" t="s">
        <v>345</v>
      </c>
      <c r="AD61" s="187" t="s">
        <v>652</v>
      </c>
      <c r="AE61" s="197" t="s">
        <v>53</v>
      </c>
      <c r="AF61" s="195" t="s">
        <v>348</v>
      </c>
      <c r="AG61" s="209" t="s">
        <v>381</v>
      </c>
      <c r="AH61" s="197"/>
      <c r="AI61" s="197"/>
    </row>
    <row r="62" spans="1:35" ht="86.25" x14ac:dyDescent="0.3">
      <c r="A62" s="390">
        <v>47</v>
      </c>
      <c r="B62" s="186" t="s">
        <v>653</v>
      </c>
      <c r="C62" s="187" t="s">
        <v>840</v>
      </c>
      <c r="D62" s="187" t="s">
        <v>654</v>
      </c>
      <c r="E62" s="187" t="s">
        <v>655</v>
      </c>
      <c r="F62" s="187" t="s">
        <v>656</v>
      </c>
      <c r="G62" s="393" t="s">
        <v>334</v>
      </c>
      <c r="H62" s="197">
        <f>3*11+15*2</f>
        <v>63</v>
      </c>
      <c r="I62" s="183" t="s">
        <v>362</v>
      </c>
      <c r="J62" s="184">
        <f t="shared" si="8"/>
        <v>0.6</v>
      </c>
      <c r="K62" s="185" t="s">
        <v>392</v>
      </c>
      <c r="L62" s="184">
        <f t="shared" ref="L62:L63" si="11">IF(K62="LEVE",20%,IF(K62="MENOR",40%,IF(K62="MODERADO",60%,IF(K62="MAYOR",80%,IF(K62="CATASTROFICO",100%,IF(I62="",""))))))</f>
        <v>0.4</v>
      </c>
      <c r="M62" s="389" t="s">
        <v>354</v>
      </c>
      <c r="N62" s="186">
        <v>2</v>
      </c>
      <c r="O62" s="194" t="s">
        <v>657</v>
      </c>
      <c r="P62" s="186" t="s">
        <v>339</v>
      </c>
      <c r="Q62" s="186" t="s">
        <v>339</v>
      </c>
      <c r="R62" s="189" t="s">
        <v>340</v>
      </c>
      <c r="S62" s="189" t="s">
        <v>341</v>
      </c>
      <c r="T62" s="208">
        <f>'[8]ValoraciónControles OCI'!G78</f>
        <v>0</v>
      </c>
      <c r="U62" s="189" t="s">
        <v>342</v>
      </c>
      <c r="V62" s="189" t="s">
        <v>343</v>
      </c>
      <c r="W62" s="189" t="s">
        <v>366</v>
      </c>
      <c r="X62" s="242" t="s">
        <v>353</v>
      </c>
      <c r="Y62" s="243">
        <f>'[8]Calculos OCI'!D64</f>
        <v>0</v>
      </c>
      <c r="Z62" s="242" t="s">
        <v>392</v>
      </c>
      <c r="AA62" s="184">
        <f t="shared" ref="AA62:AA63" si="12">IF(Z62="LEVE",20%,IF(Z62="MENOR",40%,IF(Z62="MODERADO",60%,IF(Z62="MAYOR",80%,IF(Z62="CATASTROFICO",100%,IF(Z62="",""))))))</f>
        <v>0.4</v>
      </c>
      <c r="AB62" s="389" t="s">
        <v>396</v>
      </c>
      <c r="AC62" s="193" t="s">
        <v>345</v>
      </c>
      <c r="AD62" s="187" t="s">
        <v>658</v>
      </c>
      <c r="AE62" s="197" t="s">
        <v>53</v>
      </c>
      <c r="AF62" s="195" t="s">
        <v>348</v>
      </c>
      <c r="AG62" s="209" t="s">
        <v>349</v>
      </c>
      <c r="AH62" s="197"/>
      <c r="AI62" s="197"/>
    </row>
    <row r="63" spans="1:35" ht="86.25" x14ac:dyDescent="0.3">
      <c r="A63" s="390">
        <v>48</v>
      </c>
      <c r="B63" s="186" t="s">
        <v>659</v>
      </c>
      <c r="C63" s="187" t="s">
        <v>841</v>
      </c>
      <c r="D63" s="187" t="s">
        <v>660</v>
      </c>
      <c r="E63" s="187" t="s">
        <v>661</v>
      </c>
      <c r="F63" s="187" t="s">
        <v>662</v>
      </c>
      <c r="G63" s="393" t="s">
        <v>334</v>
      </c>
      <c r="H63" s="197">
        <f>3*11+15*2</f>
        <v>63</v>
      </c>
      <c r="I63" s="183" t="s">
        <v>362</v>
      </c>
      <c r="J63" s="184">
        <f t="shared" si="8"/>
        <v>0.6</v>
      </c>
      <c r="K63" s="185" t="s">
        <v>392</v>
      </c>
      <c r="L63" s="184">
        <f t="shared" si="11"/>
        <v>0.4</v>
      </c>
      <c r="M63" s="389" t="s">
        <v>354</v>
      </c>
      <c r="N63" s="186">
        <v>3</v>
      </c>
      <c r="O63" s="194" t="s">
        <v>663</v>
      </c>
      <c r="P63" s="186" t="s">
        <v>339</v>
      </c>
      <c r="Q63" s="186" t="s">
        <v>339</v>
      </c>
      <c r="R63" s="189" t="s">
        <v>340</v>
      </c>
      <c r="S63" s="189" t="s">
        <v>341</v>
      </c>
      <c r="T63" s="208">
        <f>'[8]ValoraciónControles OCI'!G93</f>
        <v>0</v>
      </c>
      <c r="U63" s="189" t="s">
        <v>342</v>
      </c>
      <c r="V63" s="189" t="s">
        <v>343</v>
      </c>
      <c r="W63" s="189" t="s">
        <v>366</v>
      </c>
      <c r="X63" s="242" t="s">
        <v>353</v>
      </c>
      <c r="Y63" s="244">
        <v>0.36</v>
      </c>
      <c r="Z63" s="242" t="s">
        <v>392</v>
      </c>
      <c r="AA63" s="184">
        <f t="shared" si="12"/>
        <v>0.4</v>
      </c>
      <c r="AB63" s="389" t="s">
        <v>396</v>
      </c>
      <c r="AC63" s="193" t="s">
        <v>345</v>
      </c>
      <c r="AD63" s="213" t="s">
        <v>664</v>
      </c>
      <c r="AE63" s="197" t="s">
        <v>665</v>
      </c>
      <c r="AF63" s="195" t="s">
        <v>348</v>
      </c>
      <c r="AG63" s="209" t="s">
        <v>349</v>
      </c>
      <c r="AH63" s="197"/>
      <c r="AI63" s="197"/>
    </row>
    <row r="64" spans="1:35" ht="39.75" customHeight="1" x14ac:dyDescent="0.3">
      <c r="B64" s="186"/>
      <c r="C64" s="331"/>
      <c r="D64" s="332"/>
      <c r="E64" s="331"/>
      <c r="F64" s="331"/>
      <c r="G64" s="331"/>
      <c r="H64" s="331"/>
      <c r="I64" s="331"/>
      <c r="J64" s="331"/>
      <c r="K64" s="331"/>
      <c r="L64" s="331"/>
      <c r="M64" s="333"/>
      <c r="N64" s="197"/>
      <c r="O64" s="197"/>
      <c r="P64" s="197"/>
      <c r="Q64" s="197"/>
      <c r="R64" s="197"/>
      <c r="S64" s="197"/>
      <c r="T64" s="197"/>
      <c r="U64" s="197"/>
      <c r="V64" s="197"/>
      <c r="W64" s="197"/>
      <c r="X64" s="183"/>
      <c r="Y64" s="197"/>
      <c r="Z64" s="200"/>
      <c r="AA64" s="197"/>
      <c r="AB64" s="197"/>
      <c r="AC64" s="395"/>
      <c r="AD64" s="197"/>
      <c r="AE64" s="197"/>
      <c r="AF64" s="197"/>
      <c r="AG64" s="209"/>
      <c r="AH64" s="197"/>
      <c r="AI64" s="197"/>
    </row>
    <row r="65" spans="1:35" x14ac:dyDescent="0.3">
      <c r="A65" s="186"/>
      <c r="B65" s="186"/>
      <c r="C65" s="197"/>
      <c r="D65" s="197"/>
      <c r="E65" s="197"/>
      <c r="F65" s="197"/>
      <c r="G65" s="195"/>
      <c r="H65" s="197"/>
      <c r="I65" s="197"/>
      <c r="J65" s="197" t="str">
        <f t="shared" ref="J65" si="13">IF(I65="MUY BAJA",20%,IF(I65="BAJA",40%,IF(I65="MEDIA",60%,IF(I65="ALTA",80%,IF(I65="MUY ALTA",100%,IF(I65="",""))))))</f>
        <v/>
      </c>
      <c r="K65" s="197"/>
      <c r="L65" s="197"/>
      <c r="M65" s="197"/>
      <c r="N65" s="197"/>
      <c r="O65" s="197"/>
      <c r="P65" s="197"/>
      <c r="Q65" s="197"/>
      <c r="R65" s="197"/>
      <c r="S65" s="197"/>
      <c r="T65" s="197"/>
      <c r="U65" s="197"/>
      <c r="V65" s="197"/>
      <c r="W65" s="197"/>
      <c r="X65" s="183"/>
      <c r="Y65" s="197"/>
      <c r="Z65" s="200"/>
      <c r="AA65" s="197"/>
      <c r="AB65" s="197"/>
      <c r="AC65" s="395"/>
      <c r="AD65" s="197"/>
      <c r="AE65" s="197"/>
      <c r="AF65" s="197"/>
      <c r="AG65" s="209"/>
      <c r="AH65" s="197"/>
      <c r="AI65" s="197"/>
    </row>
    <row r="66" spans="1:35" x14ac:dyDescent="0.3">
      <c r="A66" s="186"/>
      <c r="I66" s="183"/>
    </row>
    <row r="67" spans="1:35" x14ac:dyDescent="0.3">
      <c r="A67" s="437"/>
      <c r="B67" s="386"/>
      <c r="C67" s="386"/>
      <c r="D67" s="386"/>
    </row>
    <row r="68" spans="1:35" ht="36" customHeight="1" x14ac:dyDescent="0.3">
      <c r="I68" s="556" t="s">
        <v>666</v>
      </c>
      <c r="J68" s="556"/>
      <c r="K68" s="557" t="s">
        <v>667</v>
      </c>
      <c r="L68" s="557"/>
      <c r="M68" s="245" t="s">
        <v>668</v>
      </c>
      <c r="AD68" s="246" t="s">
        <v>669</v>
      </c>
    </row>
    <row r="69" spans="1:35" x14ac:dyDescent="0.3">
      <c r="I69" s="247" t="s">
        <v>335</v>
      </c>
      <c r="J69" s="248">
        <v>0.2</v>
      </c>
      <c r="K69" s="249" t="s">
        <v>403</v>
      </c>
      <c r="L69" s="248">
        <v>0.2</v>
      </c>
      <c r="M69" s="250" t="s">
        <v>396</v>
      </c>
      <c r="AD69" s="251" t="s">
        <v>345</v>
      </c>
    </row>
    <row r="70" spans="1:35" x14ac:dyDescent="0.3">
      <c r="I70" s="252" t="s">
        <v>353</v>
      </c>
      <c r="J70" s="248">
        <v>0.4</v>
      </c>
      <c r="K70" s="253" t="s">
        <v>392</v>
      </c>
      <c r="L70" s="248">
        <v>0.4</v>
      </c>
      <c r="M70" s="254" t="s">
        <v>354</v>
      </c>
      <c r="AD70" s="255" t="s">
        <v>670</v>
      </c>
    </row>
    <row r="71" spans="1:35" x14ac:dyDescent="0.3">
      <c r="I71" s="256" t="s">
        <v>362</v>
      </c>
      <c r="J71" s="248">
        <v>0.6</v>
      </c>
      <c r="K71" s="257" t="s">
        <v>354</v>
      </c>
      <c r="L71" s="248">
        <v>0.6</v>
      </c>
      <c r="M71" s="258" t="s">
        <v>364</v>
      </c>
      <c r="AD71" s="251" t="s">
        <v>600</v>
      </c>
    </row>
    <row r="72" spans="1:35" x14ac:dyDescent="0.3">
      <c r="I72" s="259" t="s">
        <v>416</v>
      </c>
      <c r="J72" s="248">
        <v>0.8</v>
      </c>
      <c r="K72" s="260" t="s">
        <v>363</v>
      </c>
      <c r="L72" s="248">
        <v>0.8</v>
      </c>
      <c r="M72" s="261" t="s">
        <v>337</v>
      </c>
      <c r="AD72" s="251" t="s">
        <v>671</v>
      </c>
    </row>
    <row r="73" spans="1:35" x14ac:dyDescent="0.3">
      <c r="I73" s="262" t="s">
        <v>672</v>
      </c>
      <c r="J73" s="248">
        <v>1</v>
      </c>
      <c r="K73" s="263" t="s">
        <v>336</v>
      </c>
      <c r="L73" s="248">
        <v>1</v>
      </c>
      <c r="M73" s="251"/>
      <c r="AD73" s="251" t="s">
        <v>673</v>
      </c>
    </row>
  </sheetData>
  <mergeCells count="134">
    <mergeCell ref="A4:C4"/>
    <mergeCell ref="A5:C5"/>
    <mergeCell ref="D5:N5"/>
    <mergeCell ref="A6:C6"/>
    <mergeCell ref="D6:N6"/>
    <mergeCell ref="A7:H7"/>
    <mergeCell ref="I7:M7"/>
    <mergeCell ref="N7:W7"/>
    <mergeCell ref="X7:AC7"/>
    <mergeCell ref="AD7:AI7"/>
    <mergeCell ref="A8:A9"/>
    <mergeCell ref="C8:C9"/>
    <mergeCell ref="D8:D9"/>
    <mergeCell ref="E8:E9"/>
    <mergeCell ref="F8:F9"/>
    <mergeCell ref="G8:G9"/>
    <mergeCell ref="H8:H9"/>
    <mergeCell ref="I8:I9"/>
    <mergeCell ref="X8:X9"/>
    <mergeCell ref="Y8:Y9"/>
    <mergeCell ref="Z8:Z9"/>
    <mergeCell ref="AA8:AA9"/>
    <mergeCell ref="J8:J9"/>
    <mergeCell ref="K8:K9"/>
    <mergeCell ref="L8:L9"/>
    <mergeCell ref="M8:M9"/>
    <mergeCell ref="N8:N9"/>
    <mergeCell ref="O8:O9"/>
    <mergeCell ref="A17:A18"/>
    <mergeCell ref="B17:B18"/>
    <mergeCell ref="C17:C18"/>
    <mergeCell ref="D17:D18"/>
    <mergeCell ref="E17:E18"/>
    <mergeCell ref="F17:F18"/>
    <mergeCell ref="AH8:AH9"/>
    <mergeCell ref="AI8:AI9"/>
    <mergeCell ref="A15:A16"/>
    <mergeCell ref="B15:B16"/>
    <mergeCell ref="C15:C16"/>
    <mergeCell ref="D15:D16"/>
    <mergeCell ref="E15:E16"/>
    <mergeCell ref="F15:F16"/>
    <mergeCell ref="H15:H16"/>
    <mergeCell ref="I15:I16"/>
    <mergeCell ref="AB8:AB9"/>
    <mergeCell ref="AC8:AC9"/>
    <mergeCell ref="AD8:AD9"/>
    <mergeCell ref="AE8:AE9"/>
    <mergeCell ref="AF8:AF9"/>
    <mergeCell ref="AG8:AG9"/>
    <mergeCell ref="P8:Q8"/>
    <mergeCell ref="R8:W8"/>
    <mergeCell ref="H17:H18"/>
    <mergeCell ref="I17:I18"/>
    <mergeCell ref="J17:J18"/>
    <mergeCell ref="K17:K18"/>
    <mergeCell ref="L17:L18"/>
    <mergeCell ref="M17:M18"/>
    <mergeCell ref="J15:J16"/>
    <mergeCell ref="K15:K16"/>
    <mergeCell ref="L15:L16"/>
    <mergeCell ref="M15:M16"/>
    <mergeCell ref="X38:X39"/>
    <mergeCell ref="Z38:Z39"/>
    <mergeCell ref="AA38:AA39"/>
    <mergeCell ref="AB38:AB39"/>
    <mergeCell ref="A48:A49"/>
    <mergeCell ref="B48:B49"/>
    <mergeCell ref="C48:C49"/>
    <mergeCell ref="D48:D49"/>
    <mergeCell ref="E48:E49"/>
    <mergeCell ref="F48:F49"/>
    <mergeCell ref="H38:H39"/>
    <mergeCell ref="I38:I39"/>
    <mergeCell ref="J38:J39"/>
    <mergeCell ref="K38:K39"/>
    <mergeCell ref="L38:L39"/>
    <mergeCell ref="M38:M39"/>
    <mergeCell ref="A38:A39"/>
    <mergeCell ref="B38:B39"/>
    <mergeCell ref="C38:C39"/>
    <mergeCell ref="D38:D39"/>
    <mergeCell ref="E38:E39"/>
    <mergeCell ref="F38:F39"/>
    <mergeCell ref="AG48:AG49"/>
    <mergeCell ref="A51:A52"/>
    <mergeCell ref="B51:B52"/>
    <mergeCell ref="C51:C52"/>
    <mergeCell ref="D51:D52"/>
    <mergeCell ref="E51:E52"/>
    <mergeCell ref="F51:F52"/>
    <mergeCell ref="G51:G52"/>
    <mergeCell ref="H51:H52"/>
    <mergeCell ref="I51:I52"/>
    <mergeCell ref="M48:M49"/>
    <mergeCell ref="X48:X49"/>
    <mergeCell ref="Z48:Z49"/>
    <mergeCell ref="AA48:AA49"/>
    <mergeCell ref="AB48:AB49"/>
    <mergeCell ref="AC48:AC49"/>
    <mergeCell ref="G48:G49"/>
    <mergeCell ref="H48:H49"/>
    <mergeCell ref="I48:I49"/>
    <mergeCell ref="J48:J49"/>
    <mergeCell ref="K48:K49"/>
    <mergeCell ref="L48:L49"/>
    <mergeCell ref="AA51:AA52"/>
    <mergeCell ref="AB51:AB52"/>
    <mergeCell ref="AG51:AG52"/>
    <mergeCell ref="A57:A58"/>
    <mergeCell ref="B57:B58"/>
    <mergeCell ref="C57:C58"/>
    <mergeCell ref="D57:D58"/>
    <mergeCell ref="E57:E58"/>
    <mergeCell ref="F57:F58"/>
    <mergeCell ref="J51:J52"/>
    <mergeCell ref="K51:K52"/>
    <mergeCell ref="L51:L52"/>
    <mergeCell ref="M51:M52"/>
    <mergeCell ref="X51:X52"/>
    <mergeCell ref="Z51:Z52"/>
    <mergeCell ref="M57:M58"/>
    <mergeCell ref="X57:X58"/>
    <mergeCell ref="AB57:AB58"/>
    <mergeCell ref="AG57:AG58"/>
    <mergeCell ref="I68:J68"/>
    <mergeCell ref="K68:L68"/>
    <mergeCell ref="G57:G58"/>
    <mergeCell ref="H57:H58"/>
    <mergeCell ref="I57:I58"/>
    <mergeCell ref="J57:J58"/>
    <mergeCell ref="K57:K58"/>
    <mergeCell ref="L57:L58"/>
    <mergeCell ref="AC51:AC52"/>
  </mergeCells>
  <conditionalFormatting sqref="J15">
    <cfRule type="cellIs" dxfId="1231" priority="1135" operator="equal">
      <formula>$H$10</formula>
    </cfRule>
  </conditionalFormatting>
  <conditionalFormatting sqref="J17">
    <cfRule type="cellIs" dxfId="1230" priority="1134" operator="equal">
      <formula>$H$10</formula>
    </cfRule>
  </conditionalFormatting>
  <dataValidations count="9">
    <dataValidation type="list" allowBlank="1" showInputMessage="1" showErrorMessage="1" sqref="AC61:AC63" xr:uid="{00000000-0002-0000-0700-000000000000}">
      <formula1>#REF!</formula1>
    </dataValidation>
    <dataValidation type="list" allowBlank="1" showInputMessage="1" showErrorMessage="1" sqref="X61:X63" xr:uid="{00000000-0002-0000-0700-000001000000}">
      <formula1>$H$21:$H$25</formula1>
    </dataValidation>
    <dataValidation type="list" allowBlank="1" showInputMessage="1" showErrorMessage="1" sqref="Z61:Z63" xr:uid="{00000000-0002-0000-0700-000002000000}">
      <formula1>$J$21:$J$25</formula1>
    </dataValidation>
    <dataValidation type="list" allowBlank="1" showInputMessage="1" showErrorMessage="1" sqref="AC57:AC60" xr:uid="{00000000-0002-0000-0700-000003000000}">
      <formula1>$AD$25:$AD$30</formula1>
    </dataValidation>
    <dataValidation type="list" allowBlank="1" showInputMessage="1" showErrorMessage="1" sqref="Z48 Z50:Z51" xr:uid="{00000000-0002-0000-0700-000004000000}">
      <formula1>$K$23:$K$27</formula1>
    </dataValidation>
    <dataValidation type="list" allowBlank="1" showInputMessage="1" showErrorMessage="1" sqref="AC50:AC51 AC64:AC65 AC53:AC56 AC10:AC48" xr:uid="{00000000-0002-0000-0700-000005000000}">
      <formula1>$AD$69:$AD$73</formula1>
    </dataValidation>
    <dataValidation type="list" allowBlank="1" showInputMessage="1" showErrorMessage="1" sqref="M10:M15 M40:M48 M17 M19:M38 AB50:AB51 M50:M51 AB53:AB57 M53:M57 AB40:AB48 AB59:AB63 AB12:AB13 AB15:AB38 M59:M63 M65" xr:uid="{00000000-0002-0000-0700-000006000000}">
      <formula1>$M$69:$M$72</formula1>
    </dataValidation>
    <dataValidation type="list" allowBlank="1" showInputMessage="1" showErrorMessage="1" sqref="K10:K15 K40:K48 K19:K38 Z10:Z38 Z40:Z47 K50:K51 Z53:Z56 K53:K57 K17 K59:K63 K65" xr:uid="{00000000-0002-0000-0700-000007000000}">
      <formula1>$K$69:$K$73</formula1>
    </dataValidation>
    <dataValidation type="list" allowBlank="1" showInputMessage="1" showErrorMessage="1" sqref="AI10:AI12" xr:uid="{00000000-0002-0000-0700-000008000000}">
      <formula1>#REF!</formula1>
    </dataValidation>
  </dataValidations>
  <hyperlinks>
    <hyperlink ref="AD46" location="'MAPA RIESGOS SEGURIDAD'!A1" display="'MAPA RIESGOS SEGURIDAD'!A1" xr:uid="{00000000-0004-0000-0700-000000000000}"/>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98" operator="containsText" id="{0781E8A6-D4FD-4354-BE90-0D32D440DFCA}">
            <xm:f>NOT(ISERROR(SEARCH($K$73,K10)))</xm:f>
            <xm:f>$K$73</xm:f>
            <x14:dxf>
              <fill>
                <patternFill>
                  <bgColor rgb="FFFF0000"/>
                </patternFill>
              </fill>
            </x14:dxf>
          </x14:cfRule>
          <x14:cfRule type="containsText" priority="1199" operator="containsText" id="{D5AA97D8-4C43-409E-B1B9-90299ABE7446}">
            <xm:f>NOT(ISERROR(SEARCH($K$72,K10)))</xm:f>
            <xm:f>$K$72</xm:f>
            <x14:dxf>
              <fill>
                <patternFill>
                  <bgColor rgb="FFFFC000"/>
                </patternFill>
              </fill>
            </x14:dxf>
          </x14:cfRule>
          <x14:cfRule type="containsText" priority="1200" operator="containsText" id="{AFEB4E04-18D8-4AA1-8E57-E2A3846689C2}">
            <xm:f>NOT(ISERROR(SEARCH($K$71,K10)))</xm:f>
            <xm:f>$K$71</xm:f>
            <x14:dxf>
              <fill>
                <patternFill>
                  <bgColor rgb="FFFFFF00"/>
                </patternFill>
              </fill>
            </x14:dxf>
          </x14:cfRule>
          <x14:cfRule type="containsText" priority="1201" operator="containsText" id="{6072F94F-0379-4DB4-997D-74AC6BB7273A}">
            <xm:f>NOT(ISERROR(SEARCH($K$70,K10)))</xm:f>
            <xm:f>$K$70</xm:f>
            <x14:dxf>
              <fill>
                <patternFill>
                  <bgColor rgb="FF00B050"/>
                </patternFill>
              </fill>
            </x14:dxf>
          </x14:cfRule>
          <x14:cfRule type="containsText" priority="1202" operator="containsText" id="{8D56A9A4-9BE1-4DD7-8BC3-BB8CDD6ABE22}">
            <xm:f>NOT(ISERROR(SEARCH($K$69,K10)))</xm:f>
            <xm:f>$K$69</xm:f>
            <x14:dxf>
              <fill>
                <patternFill>
                  <bgColor rgb="FF92D050"/>
                </patternFill>
              </fill>
            </x14:dxf>
          </x14:cfRule>
          <xm:sqref>K10</xm:sqref>
        </x14:conditionalFormatting>
        <x14:conditionalFormatting xmlns:xm="http://schemas.microsoft.com/office/excel/2006/main">
          <x14:cfRule type="containsText" priority="1193" operator="containsText" id="{1F2908F5-6B57-4B95-8944-8248A5826D33}">
            <xm:f>NOT(ISERROR(SEARCH($K$73,K11)))</xm:f>
            <xm:f>$K$73</xm:f>
            <x14:dxf>
              <fill>
                <patternFill>
                  <bgColor rgb="FFFF0000"/>
                </patternFill>
              </fill>
            </x14:dxf>
          </x14:cfRule>
          <x14:cfRule type="containsText" priority="1194" operator="containsText" id="{2F249F3B-C5FD-4EA7-B704-FEB28B1C15FB}">
            <xm:f>NOT(ISERROR(SEARCH($K$72,K11)))</xm:f>
            <xm:f>$K$72</xm:f>
            <x14:dxf>
              <fill>
                <patternFill>
                  <bgColor rgb="FFFFC000"/>
                </patternFill>
              </fill>
            </x14:dxf>
          </x14:cfRule>
          <x14:cfRule type="containsText" priority="1195" operator="containsText" id="{81EF95EC-09CD-45B8-AF85-31305F7B6A81}">
            <xm:f>NOT(ISERROR(SEARCH($K$71,K11)))</xm:f>
            <xm:f>$K$71</xm:f>
            <x14:dxf>
              <fill>
                <patternFill>
                  <bgColor rgb="FFFFFF00"/>
                </patternFill>
              </fill>
            </x14:dxf>
          </x14:cfRule>
          <x14:cfRule type="containsText" priority="1196" operator="containsText" id="{7839105F-A043-482B-95D1-DC1DFFBF0E5B}">
            <xm:f>NOT(ISERROR(SEARCH($K$70,K11)))</xm:f>
            <xm:f>$K$70</xm:f>
            <x14:dxf>
              <fill>
                <patternFill>
                  <bgColor rgb="FF00B050"/>
                </patternFill>
              </fill>
            </x14:dxf>
          </x14:cfRule>
          <x14:cfRule type="containsText" priority="1197" operator="containsText" id="{FCEC11A9-3630-4313-9C50-76756BFF316B}">
            <xm:f>NOT(ISERROR(SEARCH($K$69,K11)))</xm:f>
            <xm:f>$K$69</xm:f>
            <x14:dxf>
              <fill>
                <patternFill>
                  <bgColor rgb="FF92D050"/>
                </patternFill>
              </fill>
            </x14:dxf>
          </x14:cfRule>
          <xm:sqref>K11</xm:sqref>
        </x14:conditionalFormatting>
        <x14:conditionalFormatting xmlns:xm="http://schemas.microsoft.com/office/excel/2006/main">
          <x14:cfRule type="containsText" priority="1185" operator="containsText" id="{0B01D247-365E-4019-91C0-5DCE35920EE6}">
            <xm:f>NOT(ISERROR(SEARCH($I$69,I10)))</xm:f>
            <xm:f>$I$69</xm:f>
            <x14:dxf>
              <fill>
                <patternFill>
                  <fgColor rgb="FF92D050"/>
                  <bgColor rgb="FF92D050"/>
                </patternFill>
              </fill>
            </x14:dxf>
          </x14:cfRule>
          <x14:cfRule type="containsText" priority="1186" operator="containsText" id="{B4672DBE-2BAD-405F-AC18-14977D9389CF}">
            <xm:f>NOT(ISERROR(SEARCH($I$70,I10)))</xm:f>
            <xm:f>$I$70</xm:f>
            <x14:dxf>
              <fill>
                <patternFill>
                  <bgColor rgb="FF00B050"/>
                </patternFill>
              </fill>
            </x14:dxf>
          </x14:cfRule>
          <x14:cfRule type="containsText" priority="1187" operator="containsText" id="{35EACA32-A10F-4C57-906F-44E8B6F25AEA}">
            <xm:f>NOT(ISERROR(SEARCH($I$73,I10)))</xm:f>
            <xm:f>$I$73</xm:f>
            <x14:dxf>
              <fill>
                <patternFill>
                  <bgColor rgb="FFFF0000"/>
                </patternFill>
              </fill>
            </x14:dxf>
          </x14:cfRule>
          <x14:cfRule type="containsText" priority="1188" operator="containsText" id="{2DB63EC4-425B-4B48-976A-1BD94FD98271}">
            <xm:f>NOT(ISERROR(SEARCH($I$72,I10)))</xm:f>
            <xm:f>$I$72</xm:f>
            <x14:dxf>
              <fill>
                <patternFill>
                  <fgColor rgb="FFFFC000"/>
                  <bgColor rgb="FFFFC000"/>
                </patternFill>
              </fill>
            </x14:dxf>
          </x14:cfRule>
          <x14:cfRule type="containsText" priority="1189" operator="containsText" id="{986A00EB-8EA4-47DA-998D-4BCFD0F1D6B3}">
            <xm:f>NOT(ISERROR(SEARCH($I$71,I10)))</xm:f>
            <xm:f>$I$71</xm:f>
            <x14:dxf>
              <fill>
                <patternFill>
                  <fgColor rgb="FFFFFF00"/>
                  <bgColor rgb="FFFFFF00"/>
                </patternFill>
              </fill>
            </x14:dxf>
          </x14:cfRule>
          <x14:cfRule type="containsText" priority="1190" operator="containsText" id="{D4522F68-7915-4EC8-A145-2E0ADC4F303A}">
            <xm:f>NOT(ISERROR(SEARCH($I$70,I10)))</xm:f>
            <xm:f>$I$70</xm:f>
            <x14:dxf>
              <fill>
                <patternFill>
                  <bgColor theme="0" tint="-0.14996795556505021"/>
                </patternFill>
              </fill>
            </x14:dxf>
          </x14:cfRule>
          <x14:cfRule type="cellIs" priority="1191" operator="equal" id="{E253AD9B-515B-4C6F-8B68-5F22D6643595}">
            <xm:f>'C:\Users\marisol.viveros\Downloads\[MAPA_RIESGOS_UAEOS_2022_V3 -2.xlsx]Tabla probabiidad'!#REF!</xm:f>
            <x14:dxf>
              <fill>
                <patternFill>
                  <fgColor theme="6"/>
                </patternFill>
              </fill>
            </x14:dxf>
          </x14:cfRule>
          <x14:cfRule type="cellIs" priority="1192" operator="equal" id="{FD863E26-D980-42E9-9824-725099566C4B}">
            <xm:f>'C:\Users\marisol.viveros\Downloads\[MAPA_RIESGOS_UAEOS_2022_V3 -2.xlsx]Tabla probabiidad'!#REF!</xm:f>
            <x14:dxf>
              <fill>
                <patternFill>
                  <fgColor rgb="FF92D050"/>
                  <bgColor theme="6" tint="0.59996337778862885"/>
                </patternFill>
              </fill>
            </x14:dxf>
          </x14:cfRule>
          <xm:sqref>I10 X64:X65</xm:sqref>
        </x14:conditionalFormatting>
        <x14:conditionalFormatting xmlns:xm="http://schemas.microsoft.com/office/excel/2006/main">
          <x14:cfRule type="containsText" priority="1177" operator="containsText" id="{A10F1195-279E-4D66-A6BD-628D9ADEE394}">
            <xm:f>NOT(ISERROR(SEARCH($I$69,I11)))</xm:f>
            <xm:f>$I$69</xm:f>
            <x14:dxf>
              <fill>
                <patternFill>
                  <fgColor rgb="FF92D050"/>
                  <bgColor rgb="FF92D050"/>
                </patternFill>
              </fill>
            </x14:dxf>
          </x14:cfRule>
          <x14:cfRule type="containsText" priority="1178" operator="containsText" id="{2EB8B7EC-EA52-4404-A6B5-1AD4077E5BF3}">
            <xm:f>NOT(ISERROR(SEARCH($I$70,I11)))</xm:f>
            <xm:f>$I$70</xm:f>
            <x14:dxf>
              <fill>
                <patternFill>
                  <bgColor rgb="FF00B050"/>
                </patternFill>
              </fill>
            </x14:dxf>
          </x14:cfRule>
          <x14:cfRule type="containsText" priority="1179" operator="containsText" id="{64535C8A-C8D9-4C7B-A726-A11B9A6C2710}">
            <xm:f>NOT(ISERROR(SEARCH($I$73,I11)))</xm:f>
            <xm:f>$I$73</xm:f>
            <x14:dxf>
              <fill>
                <patternFill>
                  <bgColor rgb="FFFF0000"/>
                </patternFill>
              </fill>
            </x14:dxf>
          </x14:cfRule>
          <x14:cfRule type="containsText" priority="1180" operator="containsText" id="{C2C773EB-BF0F-4889-9630-FA64892F1853}">
            <xm:f>NOT(ISERROR(SEARCH($I$72,I11)))</xm:f>
            <xm:f>$I$72</xm:f>
            <x14:dxf>
              <fill>
                <patternFill>
                  <fgColor rgb="FFFFC000"/>
                  <bgColor rgb="FFFFC000"/>
                </patternFill>
              </fill>
            </x14:dxf>
          </x14:cfRule>
          <x14:cfRule type="containsText" priority="1181" operator="containsText" id="{9D5F05BD-3F8E-4627-AD92-23613397C620}">
            <xm:f>NOT(ISERROR(SEARCH($I$71,I11)))</xm:f>
            <xm:f>$I$71</xm:f>
            <x14:dxf>
              <fill>
                <patternFill>
                  <fgColor rgb="FFFFFF00"/>
                  <bgColor rgb="FFFFFF00"/>
                </patternFill>
              </fill>
            </x14:dxf>
          </x14:cfRule>
          <x14:cfRule type="containsText" priority="1182" operator="containsText" id="{CB31B4E2-D257-41B0-89C8-699CE21F7524}">
            <xm:f>NOT(ISERROR(SEARCH($I$70,I11)))</xm:f>
            <xm:f>$I$70</xm:f>
            <x14:dxf>
              <fill>
                <patternFill>
                  <bgColor theme="0" tint="-0.14996795556505021"/>
                </patternFill>
              </fill>
            </x14:dxf>
          </x14:cfRule>
          <x14:cfRule type="cellIs" priority="1183" operator="equal" id="{12B50F6F-93AD-4A39-925B-AAB137820219}">
            <xm:f>'C:\Users\marisol.viveros\Downloads\[MAPA_RIESGOS_UAEOS_2022_V3 -2.xlsx]Tabla probabiidad'!#REF!</xm:f>
            <x14:dxf>
              <fill>
                <patternFill>
                  <fgColor theme="6"/>
                </patternFill>
              </fill>
            </x14:dxf>
          </x14:cfRule>
          <x14:cfRule type="cellIs" priority="1184" operator="equal" id="{F6BA1DDF-224F-4098-8A01-5C8CC1331FD6}">
            <xm:f>'C:\Users\marisol.viveros\Downloads\[MAPA_RIESGOS_UAEOS_2022_V3 -2.xlsx]Tabla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69" operator="containsText" id="{54D110CA-84E1-4FA1-90C3-8F543DAAB046}">
            <xm:f>NOT(ISERROR(SEARCH($I$69,X10)))</xm:f>
            <xm:f>$I$69</xm:f>
            <x14:dxf>
              <fill>
                <patternFill>
                  <fgColor rgb="FF92D050"/>
                  <bgColor rgb="FF92D050"/>
                </patternFill>
              </fill>
            </x14:dxf>
          </x14:cfRule>
          <x14:cfRule type="containsText" priority="1170" operator="containsText" id="{585B5862-C9C1-43CA-A7C1-82FC90123D39}">
            <xm:f>NOT(ISERROR(SEARCH($I$70,X10)))</xm:f>
            <xm:f>$I$70</xm:f>
            <x14:dxf>
              <fill>
                <patternFill>
                  <bgColor rgb="FF00B050"/>
                </patternFill>
              </fill>
            </x14:dxf>
          </x14:cfRule>
          <x14:cfRule type="containsText" priority="1171" operator="containsText" id="{AD99F8AD-0CF7-4CC3-823C-E01D6AF576F2}">
            <xm:f>NOT(ISERROR(SEARCH($I$73,X10)))</xm:f>
            <xm:f>$I$73</xm:f>
            <x14:dxf>
              <fill>
                <patternFill>
                  <bgColor rgb="FFFF0000"/>
                </patternFill>
              </fill>
            </x14:dxf>
          </x14:cfRule>
          <x14:cfRule type="containsText" priority="1172" operator="containsText" id="{757C2959-74B0-4E2D-983F-715F9C4AE47F}">
            <xm:f>NOT(ISERROR(SEARCH($I$72,X10)))</xm:f>
            <xm:f>$I$72</xm:f>
            <x14:dxf>
              <fill>
                <patternFill>
                  <fgColor rgb="FFFFC000"/>
                  <bgColor rgb="FFFFC000"/>
                </patternFill>
              </fill>
            </x14:dxf>
          </x14:cfRule>
          <x14:cfRule type="containsText" priority="1173" operator="containsText" id="{92AFC7B6-6C88-4D86-A132-3074DC0ABE80}">
            <xm:f>NOT(ISERROR(SEARCH($I$71,X10)))</xm:f>
            <xm:f>$I$71</xm:f>
            <x14:dxf>
              <fill>
                <patternFill>
                  <fgColor rgb="FFFFFF00"/>
                  <bgColor rgb="FFFFFF00"/>
                </patternFill>
              </fill>
            </x14:dxf>
          </x14:cfRule>
          <x14:cfRule type="containsText" priority="1174" operator="containsText" id="{6AB7CC4E-5631-4CC3-9EE6-836E2ED6F42A}">
            <xm:f>NOT(ISERROR(SEARCH($I$70,X10)))</xm:f>
            <xm:f>$I$70</xm:f>
            <x14:dxf>
              <fill>
                <patternFill>
                  <bgColor theme="0" tint="-0.14996795556505021"/>
                </patternFill>
              </fill>
            </x14:dxf>
          </x14:cfRule>
          <x14:cfRule type="cellIs" priority="1175" operator="equal" id="{9032DDFE-220C-47F8-9FF5-12189749AEFF}">
            <xm:f>'C:\Users\marisol.viveros\Downloads\[MAPA_RIESGOS_UAEOS_2022_V3 -2.xlsx]Tabla probabiidad'!#REF!</xm:f>
            <x14:dxf>
              <fill>
                <patternFill>
                  <fgColor theme="6"/>
                </patternFill>
              </fill>
            </x14:dxf>
          </x14:cfRule>
          <x14:cfRule type="cellIs" priority="1176" operator="equal" id="{F771DA95-B3ED-420D-BBF8-67ADFD444E5F}">
            <xm:f>'C:\Users\marisol.viveros\Downloads\[MAPA_RIESGOS_UAEOS_2022_V3 -2.xlsx]Tabla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1" operator="containsText" id="{45FCB6BA-2E3E-424E-8618-A5F830B8DFCD}">
            <xm:f>NOT(ISERROR(SEARCH($I$69,X11)))</xm:f>
            <xm:f>$I$69</xm:f>
            <x14:dxf>
              <fill>
                <patternFill>
                  <fgColor rgb="FF92D050"/>
                  <bgColor rgb="FF92D050"/>
                </patternFill>
              </fill>
            </x14:dxf>
          </x14:cfRule>
          <x14:cfRule type="containsText" priority="1162" operator="containsText" id="{E77515CA-1BB7-47DF-A183-295B281CDDA2}">
            <xm:f>NOT(ISERROR(SEARCH($I$70,X11)))</xm:f>
            <xm:f>$I$70</xm:f>
            <x14:dxf>
              <fill>
                <patternFill>
                  <bgColor rgb="FF00B050"/>
                </patternFill>
              </fill>
            </x14:dxf>
          </x14:cfRule>
          <x14:cfRule type="containsText" priority="1163" operator="containsText" id="{F7676764-8554-4B5B-8F7A-4A3ADDD15FE1}">
            <xm:f>NOT(ISERROR(SEARCH($I$73,X11)))</xm:f>
            <xm:f>$I$73</xm:f>
            <x14:dxf>
              <fill>
                <patternFill>
                  <bgColor rgb="FFFF0000"/>
                </patternFill>
              </fill>
            </x14:dxf>
          </x14:cfRule>
          <x14:cfRule type="containsText" priority="1164" operator="containsText" id="{37A9AD13-D8E3-4DF4-8D36-351FC6698323}">
            <xm:f>NOT(ISERROR(SEARCH($I$72,X11)))</xm:f>
            <xm:f>$I$72</xm:f>
            <x14:dxf>
              <fill>
                <patternFill>
                  <fgColor rgb="FFFFC000"/>
                  <bgColor rgb="FFFFC000"/>
                </patternFill>
              </fill>
            </x14:dxf>
          </x14:cfRule>
          <x14:cfRule type="containsText" priority="1165" operator="containsText" id="{B882FA48-663C-41FE-863F-25066648D24D}">
            <xm:f>NOT(ISERROR(SEARCH($I$71,X11)))</xm:f>
            <xm:f>$I$71</xm:f>
            <x14:dxf>
              <fill>
                <patternFill>
                  <fgColor rgb="FFFFFF00"/>
                  <bgColor rgb="FFFFFF00"/>
                </patternFill>
              </fill>
            </x14:dxf>
          </x14:cfRule>
          <x14:cfRule type="containsText" priority="1166" operator="containsText" id="{AF5212A5-CE4B-4BB3-A20A-B518C324573C}">
            <xm:f>NOT(ISERROR(SEARCH($I$70,X11)))</xm:f>
            <xm:f>$I$70</xm:f>
            <x14:dxf>
              <fill>
                <patternFill>
                  <bgColor theme="0" tint="-0.14996795556505021"/>
                </patternFill>
              </fill>
            </x14:dxf>
          </x14:cfRule>
          <x14:cfRule type="cellIs" priority="1167" operator="equal" id="{E3791BA6-381E-4896-B0B7-849916D172CD}">
            <xm:f>'C:\Users\marisol.viveros\Downloads\[MAPA_RIESGOS_UAEOS_2022_V3 -2.xlsx]Tabla probabiidad'!#REF!</xm:f>
            <x14:dxf>
              <fill>
                <patternFill>
                  <fgColor theme="6"/>
                </patternFill>
              </fill>
            </x14:dxf>
          </x14:cfRule>
          <x14:cfRule type="cellIs" priority="1168" operator="equal" id="{051828AE-2FD5-474A-AE97-005D739590AD}">
            <xm:f>'C:\Users\marisol.viveros\Downloads\[MAPA_RIESGOS_UAEOS_2022_V3 -2.xlsx]Tabla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56" operator="containsText" id="{E6E3E89C-1503-4561-A3FF-1400C890E637}">
            <xm:f>NOT(ISERROR(SEARCH($K$73,Z11)))</xm:f>
            <xm:f>$K$73</xm:f>
            <x14:dxf>
              <fill>
                <patternFill>
                  <bgColor rgb="FFFF0000"/>
                </patternFill>
              </fill>
            </x14:dxf>
          </x14:cfRule>
          <x14:cfRule type="containsText" priority="1157" operator="containsText" id="{CAA969E8-C813-440A-93CF-BAB298E42FAD}">
            <xm:f>NOT(ISERROR(SEARCH($K$72,Z11)))</xm:f>
            <xm:f>$K$72</xm:f>
            <x14:dxf>
              <fill>
                <patternFill>
                  <bgColor rgb="FFFFC000"/>
                </patternFill>
              </fill>
            </x14:dxf>
          </x14:cfRule>
          <x14:cfRule type="containsText" priority="1158" operator="containsText" id="{0EB2172D-A0B5-4BF5-A86B-CA36D43C9835}">
            <xm:f>NOT(ISERROR(SEARCH($K$71,Z11)))</xm:f>
            <xm:f>$K$71</xm:f>
            <x14:dxf>
              <fill>
                <patternFill>
                  <bgColor rgb="FFFFFF00"/>
                </patternFill>
              </fill>
            </x14:dxf>
          </x14:cfRule>
          <x14:cfRule type="containsText" priority="1159" operator="containsText" id="{A6AB63DD-5720-45B0-8162-B3F10D6AF0DE}">
            <xm:f>NOT(ISERROR(SEARCH($K$70,Z11)))</xm:f>
            <xm:f>$K$70</xm:f>
            <x14:dxf>
              <fill>
                <patternFill>
                  <bgColor rgb="FF00B050"/>
                </patternFill>
              </fill>
            </x14:dxf>
          </x14:cfRule>
          <x14:cfRule type="containsText" priority="1160" operator="containsText" id="{56A989A9-3F25-4CCD-97B3-3CEF183EB1E5}">
            <xm:f>NOT(ISERROR(SEARCH($K$69,Z11)))</xm:f>
            <xm:f>$K$69</xm:f>
            <x14:dxf>
              <fill>
                <patternFill>
                  <bgColor rgb="FF92D050"/>
                </patternFill>
              </fill>
            </x14:dxf>
          </x14:cfRule>
          <xm:sqref>Z11</xm:sqref>
        </x14:conditionalFormatting>
        <x14:conditionalFormatting xmlns:xm="http://schemas.microsoft.com/office/excel/2006/main">
          <x14:cfRule type="containsText" priority="1151" operator="containsText" id="{51DF1DB6-A3D0-4787-9A49-0D42969DF1BA}">
            <xm:f>NOT(ISERROR(SEARCH($K$73,Z10)))</xm:f>
            <xm:f>$K$73</xm:f>
            <x14:dxf>
              <fill>
                <patternFill>
                  <bgColor rgb="FFFF0000"/>
                </patternFill>
              </fill>
            </x14:dxf>
          </x14:cfRule>
          <x14:cfRule type="containsText" priority="1152" operator="containsText" id="{ABBBD235-12BA-4BAF-B293-224E928354F7}">
            <xm:f>NOT(ISERROR(SEARCH($K$72,Z10)))</xm:f>
            <xm:f>$K$72</xm:f>
            <x14:dxf>
              <fill>
                <patternFill>
                  <bgColor rgb="FFFFC000"/>
                </patternFill>
              </fill>
            </x14:dxf>
          </x14:cfRule>
          <x14:cfRule type="containsText" priority="1153" operator="containsText" id="{8DA77C6A-BEAD-4F99-BB10-AF097F9FCD9A}">
            <xm:f>NOT(ISERROR(SEARCH($K$71,Z10)))</xm:f>
            <xm:f>$K$71</xm:f>
            <x14:dxf>
              <fill>
                <patternFill>
                  <bgColor rgb="FFFFFF00"/>
                </patternFill>
              </fill>
            </x14:dxf>
          </x14:cfRule>
          <x14:cfRule type="containsText" priority="1154" operator="containsText" id="{9216A086-79FE-47F9-947B-B79203307BE6}">
            <xm:f>NOT(ISERROR(SEARCH($K$70,Z10)))</xm:f>
            <xm:f>$K$70</xm:f>
            <x14:dxf>
              <fill>
                <patternFill>
                  <bgColor rgb="FF00B050"/>
                </patternFill>
              </fill>
            </x14:dxf>
          </x14:cfRule>
          <x14:cfRule type="containsText" priority="1155" operator="containsText" id="{C8D6EF17-C6F1-49CF-B1FA-6C44D84CEA8F}">
            <xm:f>NOT(ISERROR(SEARCH($K$69,Z10)))</xm:f>
            <xm:f>$K$69</xm:f>
            <x14:dxf>
              <fill>
                <patternFill>
                  <bgColor rgb="FF92D050"/>
                </patternFill>
              </fill>
            </x14:dxf>
          </x14:cfRule>
          <xm:sqref>Z10</xm:sqref>
        </x14:conditionalFormatting>
        <x14:conditionalFormatting xmlns:xm="http://schemas.microsoft.com/office/excel/2006/main">
          <x14:cfRule type="containsText" priority="1147" operator="containsText" id="{7B6DBC2B-3C5F-4391-93E3-D082C3CA8334}">
            <xm:f>NOT(ISERROR(SEARCH($M$72,M10)))</xm:f>
            <xm:f>$M$72</xm:f>
            <x14:dxf>
              <fill>
                <patternFill>
                  <bgColor rgb="FFFF0000"/>
                </patternFill>
              </fill>
            </x14:dxf>
          </x14:cfRule>
          <x14:cfRule type="containsText" priority="1148" operator="containsText" id="{F7DFD95C-A10B-48CA-BD63-0896BC486A05}">
            <xm:f>NOT(ISERROR(SEARCH($M$71,M10)))</xm:f>
            <xm:f>$M$71</xm:f>
            <x14:dxf>
              <fill>
                <patternFill>
                  <bgColor rgb="FFFFC000"/>
                </patternFill>
              </fill>
            </x14:dxf>
          </x14:cfRule>
          <x14:cfRule type="containsText" priority="1149" operator="containsText" id="{D90ADA0A-B41F-45F3-8AC5-5BFC9F27793E}">
            <xm:f>NOT(ISERROR(SEARCH($M$70,M10)))</xm:f>
            <xm:f>$M$70</xm:f>
            <x14:dxf>
              <fill>
                <patternFill>
                  <bgColor rgb="FFFFFF00"/>
                </patternFill>
              </fill>
            </x14:dxf>
          </x14:cfRule>
          <x14:cfRule type="containsText" priority="1150" operator="containsText" id="{188C7B1C-6BB5-40BC-AFCB-328B0A9DB491}">
            <xm:f>NOT(ISERROR(SEARCH($M$69,M10)))</xm:f>
            <xm:f>$M$69</xm:f>
            <x14:dxf>
              <fill>
                <patternFill>
                  <bgColor rgb="FF92D050"/>
                </patternFill>
              </fill>
            </x14:dxf>
          </x14:cfRule>
          <xm:sqref>M10</xm:sqref>
        </x14:conditionalFormatting>
        <x14:conditionalFormatting xmlns:xm="http://schemas.microsoft.com/office/excel/2006/main">
          <x14:cfRule type="containsText" priority="1143" operator="containsText" id="{AFDBDBC4-97F1-424D-BE70-96218C6CF58E}">
            <xm:f>NOT(ISERROR(SEARCH($M$72,M11)))</xm:f>
            <xm:f>$M$72</xm:f>
            <x14:dxf>
              <fill>
                <patternFill>
                  <bgColor rgb="FFFF0000"/>
                </patternFill>
              </fill>
            </x14:dxf>
          </x14:cfRule>
          <x14:cfRule type="containsText" priority="1144" operator="containsText" id="{357BDD69-04F0-4073-A069-E4999B6E49A9}">
            <xm:f>NOT(ISERROR(SEARCH($M$71,M11)))</xm:f>
            <xm:f>$M$71</xm:f>
            <x14:dxf>
              <fill>
                <patternFill>
                  <bgColor rgb="FFFFC000"/>
                </patternFill>
              </fill>
            </x14:dxf>
          </x14:cfRule>
          <x14:cfRule type="containsText" priority="1145" operator="containsText" id="{CC8D6E5A-A4FC-4944-BF34-60B32F29EED5}">
            <xm:f>NOT(ISERROR(SEARCH($M$70,M11)))</xm:f>
            <xm:f>$M$70</xm:f>
            <x14:dxf>
              <fill>
                <patternFill>
                  <bgColor rgb="FFFFFF00"/>
                </patternFill>
              </fill>
            </x14:dxf>
          </x14:cfRule>
          <x14:cfRule type="containsText" priority="1146" operator="containsText" id="{E45CAB50-1CBA-4BD6-9B84-39160E432D68}">
            <xm:f>NOT(ISERROR(SEARCH($M$69,M11)))</xm:f>
            <xm:f>$M$69</xm:f>
            <x14:dxf>
              <fill>
                <patternFill>
                  <bgColor rgb="FF92D050"/>
                </patternFill>
              </fill>
            </x14:dxf>
          </x14:cfRule>
          <xm:sqref>M11</xm:sqref>
        </x14:conditionalFormatting>
        <x14:conditionalFormatting xmlns:xm="http://schemas.microsoft.com/office/excel/2006/main">
          <x14:cfRule type="containsText" priority="1136" operator="containsText" id="{2A59F144-85B9-47BE-9BEF-3BD20CC2F030}">
            <xm:f>NOT(ISERROR(SEARCH($H$70,I15)))</xm:f>
            <xm:f>$H$70</xm:f>
            <x14:dxf>
              <fill>
                <patternFill>
                  <fgColor rgb="FF92D050"/>
                  <bgColor rgb="FF92D050"/>
                </patternFill>
              </fill>
            </x14:dxf>
          </x14:cfRule>
          <x14:cfRule type="containsText" priority="1137" operator="containsText" id="{764778AA-97CD-40D5-BD41-1115054DFCC9}">
            <xm:f>NOT(ISERROR(SEARCH($H$74,I15)))</xm:f>
            <xm:f>$H$74</xm:f>
            <x14:dxf>
              <fill>
                <patternFill>
                  <bgColor rgb="FFFF0000"/>
                </patternFill>
              </fill>
            </x14:dxf>
          </x14:cfRule>
          <x14:cfRule type="containsText" priority="1138" operator="containsText" id="{7B4B63AF-53C7-4ABB-A7AD-3AA5F8FA027A}">
            <xm:f>NOT(ISERROR(SEARCH($H$73,I15)))</xm:f>
            <xm:f>$H$73</xm:f>
            <x14:dxf>
              <fill>
                <patternFill>
                  <fgColor rgb="FFFFFF00"/>
                  <bgColor rgb="FFFFFF00"/>
                </patternFill>
              </fill>
            </x14:dxf>
          </x14:cfRule>
          <x14:cfRule type="containsText" priority="1139" operator="containsText" id="{795E8EB2-FCC8-463B-AC29-E06F979EBDF7}">
            <xm:f>NOT(ISERROR(SEARCH($H$72,I15)))</xm:f>
            <xm:f>$H$72</xm:f>
            <x14:dxf>
              <fill>
                <patternFill>
                  <fgColor rgb="FFFFC000"/>
                  <bgColor rgb="FFFFC000"/>
                </patternFill>
              </fill>
            </x14:dxf>
          </x14:cfRule>
          <x14:cfRule type="containsText" priority="1140" operator="containsText" id="{DA38DBF0-D39E-4A59-859C-A80E34A47F22}">
            <xm:f>NOT(ISERROR(SEARCH($H$71,I15)))</xm:f>
            <xm:f>$H$71</xm:f>
            <x14:dxf>
              <fill>
                <patternFill>
                  <bgColor rgb="FF00B050"/>
                </patternFill>
              </fill>
            </x14:dxf>
          </x14:cfRule>
          <x14:cfRule type="cellIs" priority="1141" operator="equal" id="{51BB9897-9127-4B5F-AF2B-817887ABB2E2}">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3AEC3952-D640-42E3-A081-86B91B54C363}">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26" operator="containsText" id="{61785D1A-4083-4733-A006-7ACFC1BCEA79}">
            <xm:f>NOT(ISERROR(SEARCH($I$69,I17)))</xm:f>
            <xm:f>$I$69</xm:f>
            <x14:dxf>
              <fill>
                <patternFill>
                  <fgColor rgb="FF92D050"/>
                  <bgColor rgb="FF92D050"/>
                </patternFill>
              </fill>
            </x14:dxf>
          </x14:cfRule>
          <x14:cfRule type="containsText" priority="1127" operator="containsText" id="{9FAE5C51-61FD-4932-9885-9A5E04972034}">
            <xm:f>NOT(ISERROR(SEARCH($I$70,I17)))</xm:f>
            <xm:f>$I$70</xm:f>
            <x14:dxf>
              <fill>
                <patternFill>
                  <bgColor rgb="FF00B050"/>
                </patternFill>
              </fill>
            </x14:dxf>
          </x14:cfRule>
          <x14:cfRule type="containsText" priority="1128" operator="containsText" id="{9D2461B5-E800-4A80-882A-2CD58F788D4D}">
            <xm:f>NOT(ISERROR(SEARCH($I$73,I17)))</xm:f>
            <xm:f>$I$73</xm:f>
            <x14:dxf>
              <fill>
                <patternFill>
                  <bgColor rgb="FFFF0000"/>
                </patternFill>
              </fill>
            </x14:dxf>
          </x14:cfRule>
          <x14:cfRule type="containsText" priority="1129" operator="containsText" id="{5600A80D-1DC2-47CF-B145-FE24D7F42850}">
            <xm:f>NOT(ISERROR(SEARCH($I$72,I17)))</xm:f>
            <xm:f>$I$72</xm:f>
            <x14:dxf>
              <fill>
                <patternFill>
                  <fgColor rgb="FFFFC000"/>
                  <bgColor rgb="FFFFC000"/>
                </patternFill>
              </fill>
            </x14:dxf>
          </x14:cfRule>
          <x14:cfRule type="containsText" priority="1130" operator="containsText" id="{59AB4813-82E3-4191-B0B0-1EE4127D8491}">
            <xm:f>NOT(ISERROR(SEARCH($I$71,I17)))</xm:f>
            <xm:f>$I$71</xm:f>
            <x14:dxf>
              <fill>
                <patternFill>
                  <fgColor rgb="FFFFFF00"/>
                  <bgColor rgb="FFFFFF00"/>
                </patternFill>
              </fill>
            </x14:dxf>
          </x14:cfRule>
          <x14:cfRule type="containsText" priority="1131" operator="containsText" id="{2A0D0136-5D5E-4263-B464-DAD552F51EA4}">
            <xm:f>NOT(ISERROR(SEARCH($I$70,I17)))</xm:f>
            <xm:f>$I$70</xm:f>
            <x14:dxf>
              <fill>
                <patternFill>
                  <bgColor theme="0" tint="-0.14996795556505021"/>
                </patternFill>
              </fill>
            </x14:dxf>
          </x14:cfRule>
          <x14:cfRule type="cellIs" priority="1132" operator="equal" id="{B227EA28-B378-47F4-A91C-19C56497F09B}">
            <xm:f>'C:\Users\marisol.viveros\Downloads\[MAPA_RIESGOS_UAEOS_2022_V3 -2.xlsx]Tabla probabiidad'!#REF!</xm:f>
            <x14:dxf>
              <fill>
                <patternFill>
                  <fgColor theme="6"/>
                </patternFill>
              </fill>
            </x14:dxf>
          </x14:cfRule>
          <x14:cfRule type="cellIs" priority="1133" operator="equal" id="{DA186FE6-0266-4E15-948B-120D221CCB8B}">
            <xm:f>'C:\Users\marisol.viveros\Downloads\[MAPA_RIESGOS_UAEOS_2022_V3 -2.xlsx]Tabla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18" operator="containsText" id="{265EA4A4-A4D8-4D17-BB50-5F42F0AB2902}">
            <xm:f>NOT(ISERROR(SEARCH($I$69,I19)))</xm:f>
            <xm:f>$I$69</xm:f>
            <x14:dxf>
              <fill>
                <patternFill>
                  <fgColor rgb="FF92D050"/>
                  <bgColor rgb="FF92D050"/>
                </patternFill>
              </fill>
            </x14:dxf>
          </x14:cfRule>
          <x14:cfRule type="containsText" priority="1119" operator="containsText" id="{4B246653-4E8C-4225-AC27-7A87ADDFEA1E}">
            <xm:f>NOT(ISERROR(SEARCH($I$70,I19)))</xm:f>
            <xm:f>$I$70</xm:f>
            <x14:dxf>
              <fill>
                <patternFill>
                  <bgColor rgb="FF00B050"/>
                </patternFill>
              </fill>
            </x14:dxf>
          </x14:cfRule>
          <x14:cfRule type="containsText" priority="1120" operator="containsText" id="{0E3DB893-AA19-49B6-869A-39EC67F0DE65}">
            <xm:f>NOT(ISERROR(SEARCH($I$73,I19)))</xm:f>
            <xm:f>$I$73</xm:f>
            <x14:dxf>
              <fill>
                <patternFill>
                  <bgColor rgb="FFFF0000"/>
                </patternFill>
              </fill>
            </x14:dxf>
          </x14:cfRule>
          <x14:cfRule type="containsText" priority="1121" operator="containsText" id="{BDAFAA5D-9D2E-474A-8133-12ADD2A8D305}">
            <xm:f>NOT(ISERROR(SEARCH($I$72,I19)))</xm:f>
            <xm:f>$I$72</xm:f>
            <x14:dxf>
              <fill>
                <patternFill>
                  <fgColor rgb="FFFFC000"/>
                  <bgColor rgb="FFFFC000"/>
                </patternFill>
              </fill>
            </x14:dxf>
          </x14:cfRule>
          <x14:cfRule type="containsText" priority="1122" operator="containsText" id="{0DBC450F-658C-4974-BD69-5C683B2E129E}">
            <xm:f>NOT(ISERROR(SEARCH($I$71,I19)))</xm:f>
            <xm:f>$I$71</xm:f>
            <x14:dxf>
              <fill>
                <patternFill>
                  <fgColor rgb="FFFFFF00"/>
                  <bgColor rgb="FFFFFF00"/>
                </patternFill>
              </fill>
            </x14:dxf>
          </x14:cfRule>
          <x14:cfRule type="containsText" priority="1123" operator="containsText" id="{AC42F85F-8998-4CBF-9AA9-0F5C5D7DABAA}">
            <xm:f>NOT(ISERROR(SEARCH($I$70,I19)))</xm:f>
            <xm:f>$I$70</xm:f>
            <x14:dxf>
              <fill>
                <patternFill>
                  <bgColor theme="0" tint="-0.14996795556505021"/>
                </patternFill>
              </fill>
            </x14:dxf>
          </x14:cfRule>
          <x14:cfRule type="cellIs" priority="1124" operator="equal" id="{3EF43883-3225-4034-A405-94E930529642}">
            <xm:f>'C:\Users\marisol.viveros\Downloads\[MAPA_RIESGOS_UAEOS_2022_V3 -2.xlsx]Tabla probabiidad'!#REF!</xm:f>
            <x14:dxf>
              <fill>
                <patternFill>
                  <fgColor theme="6"/>
                </patternFill>
              </fill>
            </x14:dxf>
          </x14:cfRule>
          <x14:cfRule type="cellIs" priority="1125" operator="equal" id="{01A0C796-8606-4BE4-A5F6-FC99EE836A4F}">
            <xm:f>'C:\Users\marisol.viveros\Downloads\[MAPA_RIESGOS_UAEOS_2022_V3 -2.xlsx]Tabla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3" operator="containsText" id="{C0D2695D-6939-4BFE-828C-AC1B4CA01F2B}">
            <xm:f>NOT(ISERROR(SEARCH($K$73,K19)))</xm:f>
            <xm:f>$K$73</xm:f>
            <x14:dxf>
              <fill>
                <patternFill>
                  <bgColor rgb="FFFF0000"/>
                </patternFill>
              </fill>
            </x14:dxf>
          </x14:cfRule>
          <x14:cfRule type="containsText" priority="1114" operator="containsText" id="{F9FDF9EE-8FB6-489A-9A91-029292F6B3C8}">
            <xm:f>NOT(ISERROR(SEARCH($K$72,K19)))</xm:f>
            <xm:f>$K$72</xm:f>
            <x14:dxf>
              <fill>
                <patternFill>
                  <bgColor rgb="FFFFC000"/>
                </patternFill>
              </fill>
            </x14:dxf>
          </x14:cfRule>
          <x14:cfRule type="containsText" priority="1115" operator="containsText" id="{AEDBC894-F1DE-4336-BD6E-C21EE200FFAC}">
            <xm:f>NOT(ISERROR(SEARCH($K$71,K19)))</xm:f>
            <xm:f>$K$71</xm:f>
            <x14:dxf>
              <fill>
                <patternFill>
                  <bgColor rgb="FFFFFF00"/>
                </patternFill>
              </fill>
            </x14:dxf>
          </x14:cfRule>
          <x14:cfRule type="containsText" priority="1116" operator="containsText" id="{E23752BC-CBE5-478B-8DA8-3B78A962897E}">
            <xm:f>NOT(ISERROR(SEARCH($K$70,K19)))</xm:f>
            <xm:f>$K$70</xm:f>
            <x14:dxf>
              <fill>
                <patternFill>
                  <bgColor rgb="FF00B050"/>
                </patternFill>
              </fill>
            </x14:dxf>
          </x14:cfRule>
          <x14:cfRule type="containsText" priority="1117" operator="containsText" id="{747E7FD1-61D3-421D-B931-75C1015C8CFE}">
            <xm:f>NOT(ISERROR(SEARCH($K$69,K19)))</xm:f>
            <xm:f>$K$69</xm:f>
            <x14:dxf>
              <fill>
                <patternFill>
                  <bgColor rgb="FF92D050"/>
                </patternFill>
              </fill>
            </x14:dxf>
          </x14:cfRule>
          <xm:sqref>K19</xm:sqref>
        </x14:conditionalFormatting>
        <x14:conditionalFormatting xmlns:xm="http://schemas.microsoft.com/office/excel/2006/main">
          <x14:cfRule type="containsText" priority="1105" operator="containsText" id="{B3E7DB83-E2E9-4737-82B5-700AF3EBB2AF}">
            <xm:f>NOT(ISERROR(SEARCH($I$69,I25)))</xm:f>
            <xm:f>$I$69</xm:f>
            <x14:dxf>
              <fill>
                <patternFill>
                  <fgColor rgb="FF92D050"/>
                  <bgColor rgb="FF92D050"/>
                </patternFill>
              </fill>
            </x14:dxf>
          </x14:cfRule>
          <x14:cfRule type="containsText" priority="1106" operator="containsText" id="{CFDE99D6-DE9F-491C-A1FC-17BEC5925DCA}">
            <xm:f>NOT(ISERROR(SEARCH($I$70,I25)))</xm:f>
            <xm:f>$I$70</xm:f>
            <x14:dxf>
              <fill>
                <patternFill>
                  <bgColor rgb="FF00B050"/>
                </patternFill>
              </fill>
            </x14:dxf>
          </x14:cfRule>
          <x14:cfRule type="containsText" priority="1107" operator="containsText" id="{E69E6161-9E4A-4F6B-9DC3-86EC7495840C}">
            <xm:f>NOT(ISERROR(SEARCH($I$73,I25)))</xm:f>
            <xm:f>$I$73</xm:f>
            <x14:dxf>
              <fill>
                <patternFill>
                  <bgColor rgb="FFFF0000"/>
                </patternFill>
              </fill>
            </x14:dxf>
          </x14:cfRule>
          <x14:cfRule type="containsText" priority="1108" operator="containsText" id="{C3828A94-EAA4-4A26-89DD-D752D76DE365}">
            <xm:f>NOT(ISERROR(SEARCH($I$72,I25)))</xm:f>
            <xm:f>$I$72</xm:f>
            <x14:dxf>
              <fill>
                <patternFill>
                  <fgColor rgb="FFFFC000"/>
                  <bgColor rgb="FFFFC000"/>
                </patternFill>
              </fill>
            </x14:dxf>
          </x14:cfRule>
          <x14:cfRule type="containsText" priority="1109" operator="containsText" id="{1335CCA1-8DFA-4309-8C63-CB1A460E7CAA}">
            <xm:f>NOT(ISERROR(SEARCH($I$71,I25)))</xm:f>
            <xm:f>$I$71</xm:f>
            <x14:dxf>
              <fill>
                <patternFill>
                  <fgColor rgb="FFFFFF00"/>
                  <bgColor rgb="FFFFFF00"/>
                </patternFill>
              </fill>
            </x14:dxf>
          </x14:cfRule>
          <x14:cfRule type="containsText" priority="1110" operator="containsText" id="{AEA38D47-60A7-451C-BFF4-EE3ECE80421C}">
            <xm:f>NOT(ISERROR(SEARCH($I$70,I25)))</xm:f>
            <xm:f>$I$70</xm:f>
            <x14:dxf>
              <fill>
                <patternFill>
                  <bgColor theme="0" tint="-0.14996795556505021"/>
                </patternFill>
              </fill>
            </x14:dxf>
          </x14:cfRule>
          <x14:cfRule type="cellIs" priority="1111" operator="equal" id="{26982604-A743-4190-AB76-345CEC02B73D}">
            <xm:f>'C:\Users\marisol.viveros\Downloads\[MAPA_RIESGOS_UAEOS_2022_V3 -2.xlsx]Tabla probabiidad'!#REF!</xm:f>
            <x14:dxf>
              <fill>
                <patternFill>
                  <fgColor theme="6"/>
                </patternFill>
              </fill>
            </x14:dxf>
          </x14:cfRule>
          <x14:cfRule type="cellIs" priority="1112" operator="equal" id="{68119D8C-07FA-414D-9F89-791EA808817E}">
            <xm:f>'C:\Users\marisol.viveros\Downloads\[MAPA_RIESGOS_UAEOS_2022_V3 -2.xlsx]Tabla probabiidad'!#REF!</xm:f>
            <x14:dxf>
              <fill>
                <patternFill>
                  <fgColor rgb="FF92D050"/>
                  <bgColor theme="6" tint="0.59996337778862885"/>
                </patternFill>
              </fill>
            </x14:dxf>
          </x14:cfRule>
          <xm:sqref>I25</xm:sqref>
        </x14:conditionalFormatting>
        <x14:conditionalFormatting xmlns:xm="http://schemas.microsoft.com/office/excel/2006/main">
          <x14:cfRule type="containsText" priority="1097" operator="containsText" id="{6EC49AAF-44AC-4A33-9060-DBE516FF37F1}">
            <xm:f>NOT(ISERROR(SEARCH($I$69,I29)))</xm:f>
            <xm:f>$I$69</xm:f>
            <x14:dxf>
              <fill>
                <patternFill>
                  <fgColor rgb="FF92D050"/>
                  <bgColor rgb="FF92D050"/>
                </patternFill>
              </fill>
            </x14:dxf>
          </x14:cfRule>
          <x14:cfRule type="containsText" priority="1098" operator="containsText" id="{187016A0-38C8-414A-839F-73133C92F510}">
            <xm:f>NOT(ISERROR(SEARCH($I$70,I29)))</xm:f>
            <xm:f>$I$70</xm:f>
            <x14:dxf>
              <fill>
                <patternFill>
                  <bgColor rgb="FF00B050"/>
                </patternFill>
              </fill>
            </x14:dxf>
          </x14:cfRule>
          <x14:cfRule type="containsText" priority="1099" operator="containsText" id="{FA0035FE-24E6-43F1-978A-08C2F093DBD2}">
            <xm:f>NOT(ISERROR(SEARCH($I$73,I29)))</xm:f>
            <xm:f>$I$73</xm:f>
            <x14:dxf>
              <fill>
                <patternFill>
                  <bgColor rgb="FFFF0000"/>
                </patternFill>
              </fill>
            </x14:dxf>
          </x14:cfRule>
          <x14:cfRule type="containsText" priority="1100" operator="containsText" id="{D4E5F1B5-C9C4-4DEA-BB07-E8A933F78A60}">
            <xm:f>NOT(ISERROR(SEARCH($I$72,I29)))</xm:f>
            <xm:f>$I$72</xm:f>
            <x14:dxf>
              <fill>
                <patternFill>
                  <fgColor rgb="FFFFC000"/>
                  <bgColor rgb="FFFFC000"/>
                </patternFill>
              </fill>
            </x14:dxf>
          </x14:cfRule>
          <x14:cfRule type="containsText" priority="1101" operator="containsText" id="{FDC522BA-FE8B-4C90-B58E-FF8A5BC5A477}">
            <xm:f>NOT(ISERROR(SEARCH($I$71,I29)))</xm:f>
            <xm:f>$I$71</xm:f>
            <x14:dxf>
              <fill>
                <patternFill>
                  <fgColor rgb="FFFFFF00"/>
                  <bgColor rgb="FFFFFF00"/>
                </patternFill>
              </fill>
            </x14:dxf>
          </x14:cfRule>
          <x14:cfRule type="containsText" priority="1102" operator="containsText" id="{B524B994-C1F8-4A37-AF9E-CE1677F2F5FF}">
            <xm:f>NOT(ISERROR(SEARCH($I$70,I29)))</xm:f>
            <xm:f>$I$70</xm:f>
            <x14:dxf>
              <fill>
                <patternFill>
                  <bgColor theme="0" tint="-0.14996795556505021"/>
                </patternFill>
              </fill>
            </x14:dxf>
          </x14:cfRule>
          <x14:cfRule type="cellIs" priority="1103" operator="equal" id="{BF928D94-2CF2-45E6-96F2-BA2034A89144}">
            <xm:f>'C:\Users\marisol.viveros\Downloads\[MAPA_RIESGOS_UAEOS_2022_V3 -2.xlsx]Tabla probabiidad'!#REF!</xm:f>
            <x14:dxf>
              <fill>
                <patternFill>
                  <fgColor theme="6"/>
                </patternFill>
              </fill>
            </x14:dxf>
          </x14:cfRule>
          <x14:cfRule type="cellIs" priority="1104" operator="equal" id="{2BC6FAA0-D627-44CC-BDDD-6E5864B69A83}">
            <xm:f>'C:\Users\marisol.viveros\Downloads\[MAPA_RIESGOS_UAEOS_2022_V3 -2.xlsx]Tabla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89" operator="containsText" id="{180306E9-A71C-4F07-95BB-1D9FC0332996}">
            <xm:f>NOT(ISERROR(SEARCH($I$69,I26)))</xm:f>
            <xm:f>$I$69</xm:f>
            <x14:dxf>
              <fill>
                <patternFill>
                  <fgColor rgb="FF92D050"/>
                  <bgColor rgb="FF92D050"/>
                </patternFill>
              </fill>
            </x14:dxf>
          </x14:cfRule>
          <x14:cfRule type="containsText" priority="1090" operator="containsText" id="{08D7F24A-83FE-4E4A-94E5-C4523105E79C}">
            <xm:f>NOT(ISERROR(SEARCH($I$70,I26)))</xm:f>
            <xm:f>$I$70</xm:f>
            <x14:dxf>
              <fill>
                <patternFill>
                  <bgColor rgb="FF00B050"/>
                </patternFill>
              </fill>
            </x14:dxf>
          </x14:cfRule>
          <x14:cfRule type="containsText" priority="1091" operator="containsText" id="{EB56266E-4696-43D5-9737-9E20C6201F4D}">
            <xm:f>NOT(ISERROR(SEARCH($I$73,I26)))</xm:f>
            <xm:f>$I$73</xm:f>
            <x14:dxf>
              <fill>
                <patternFill>
                  <bgColor rgb="FFFF0000"/>
                </patternFill>
              </fill>
            </x14:dxf>
          </x14:cfRule>
          <x14:cfRule type="containsText" priority="1092" operator="containsText" id="{6DC8350E-0882-4118-A338-3F14BA954CFB}">
            <xm:f>NOT(ISERROR(SEARCH($I$72,I26)))</xm:f>
            <xm:f>$I$72</xm:f>
            <x14:dxf>
              <fill>
                <patternFill>
                  <fgColor rgb="FFFFC000"/>
                  <bgColor rgb="FFFFC000"/>
                </patternFill>
              </fill>
            </x14:dxf>
          </x14:cfRule>
          <x14:cfRule type="containsText" priority="1093" operator="containsText" id="{3A28630C-E5C2-4EF5-B384-43E80DFFE642}">
            <xm:f>NOT(ISERROR(SEARCH($I$71,I26)))</xm:f>
            <xm:f>$I$71</xm:f>
            <x14:dxf>
              <fill>
                <patternFill>
                  <fgColor rgb="FFFFFF00"/>
                  <bgColor rgb="FFFFFF00"/>
                </patternFill>
              </fill>
            </x14:dxf>
          </x14:cfRule>
          <x14:cfRule type="containsText" priority="1094" operator="containsText" id="{E176BBF1-DF79-47A8-B36C-857DBB60D6DA}">
            <xm:f>NOT(ISERROR(SEARCH($I$70,I26)))</xm:f>
            <xm:f>$I$70</xm:f>
            <x14:dxf>
              <fill>
                <patternFill>
                  <bgColor theme="0" tint="-0.14996795556505021"/>
                </patternFill>
              </fill>
            </x14:dxf>
          </x14:cfRule>
          <x14:cfRule type="cellIs" priority="1095" operator="equal" id="{D998DF7F-CD8D-4B81-8819-DF0322AD2306}">
            <xm:f>'C:\Users\marisol.viveros\Downloads\[MAPA_RIESGOS_UAEOS_2022_V3 -2.xlsx]Tabla probabiidad'!#REF!</xm:f>
            <x14:dxf>
              <fill>
                <patternFill>
                  <fgColor theme="6"/>
                </patternFill>
              </fill>
            </x14:dxf>
          </x14:cfRule>
          <x14:cfRule type="cellIs" priority="1096" operator="equal" id="{583D89D9-34A0-4A2A-A360-FB9A862AE0A8}">
            <xm:f>'C:\Users\marisol.viveros\Downloads\[MAPA_RIESGOS_UAEOS_2022_V3 -2.xlsx]Tabla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81" operator="containsText" id="{7AA612EE-2CEC-48C6-9717-E5853D1EBC06}">
            <xm:f>NOT(ISERROR(SEARCH($I$69,I28)))</xm:f>
            <xm:f>$I$69</xm:f>
            <x14:dxf>
              <fill>
                <patternFill>
                  <fgColor rgb="FF92D050"/>
                  <bgColor rgb="FF92D050"/>
                </patternFill>
              </fill>
            </x14:dxf>
          </x14:cfRule>
          <x14:cfRule type="containsText" priority="1082" operator="containsText" id="{43C302AE-C9AA-4FC8-8D29-B34F986305C2}">
            <xm:f>NOT(ISERROR(SEARCH($I$70,I28)))</xm:f>
            <xm:f>$I$70</xm:f>
            <x14:dxf>
              <fill>
                <patternFill>
                  <bgColor rgb="FF00B050"/>
                </patternFill>
              </fill>
            </x14:dxf>
          </x14:cfRule>
          <x14:cfRule type="containsText" priority="1083" operator="containsText" id="{C421FD46-6D54-4CCD-8237-D39EED901622}">
            <xm:f>NOT(ISERROR(SEARCH($I$73,I28)))</xm:f>
            <xm:f>$I$73</xm:f>
            <x14:dxf>
              <fill>
                <patternFill>
                  <bgColor rgb="FFFF0000"/>
                </patternFill>
              </fill>
            </x14:dxf>
          </x14:cfRule>
          <x14:cfRule type="containsText" priority="1084" operator="containsText" id="{801BCBBD-3CB9-4102-9E0E-99FFF27B2724}">
            <xm:f>NOT(ISERROR(SEARCH($I$72,I28)))</xm:f>
            <xm:f>$I$72</xm:f>
            <x14:dxf>
              <fill>
                <patternFill>
                  <fgColor rgb="FFFFC000"/>
                  <bgColor rgb="FFFFC000"/>
                </patternFill>
              </fill>
            </x14:dxf>
          </x14:cfRule>
          <x14:cfRule type="containsText" priority="1085" operator="containsText" id="{F32809D1-DACB-4EDD-94BC-7C72B5E98CBF}">
            <xm:f>NOT(ISERROR(SEARCH($I$71,I28)))</xm:f>
            <xm:f>$I$71</xm:f>
            <x14:dxf>
              <fill>
                <patternFill>
                  <fgColor rgb="FFFFFF00"/>
                  <bgColor rgb="FFFFFF00"/>
                </patternFill>
              </fill>
            </x14:dxf>
          </x14:cfRule>
          <x14:cfRule type="containsText" priority="1086" operator="containsText" id="{ACD392D5-CF6C-4722-B60E-E5120E9AB5AA}">
            <xm:f>NOT(ISERROR(SEARCH($I$70,I28)))</xm:f>
            <xm:f>$I$70</xm:f>
            <x14:dxf>
              <fill>
                <patternFill>
                  <bgColor theme="0" tint="-0.14996795556505021"/>
                </patternFill>
              </fill>
            </x14:dxf>
          </x14:cfRule>
          <x14:cfRule type="cellIs" priority="1087" operator="equal" id="{04B303E1-F588-4627-AAA0-7A056DF62A65}">
            <xm:f>'C:\Users\marisol.viveros\Downloads\[MAPA_RIESGOS_UAEOS_2022_V3 -2.xlsx]Tabla probabiidad'!#REF!</xm:f>
            <x14:dxf>
              <fill>
                <patternFill>
                  <fgColor theme="6"/>
                </patternFill>
              </fill>
            </x14:dxf>
          </x14:cfRule>
          <x14:cfRule type="cellIs" priority="1088" operator="equal" id="{72FFC5E3-91C9-4566-B171-F370F65A4C7C}">
            <xm:f>'C:\Users\marisol.viveros\Downloads\[MAPA_RIESGOS_UAEOS_2022_V3 -2.xlsx]Tabla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3" operator="containsText" id="{8EF1F74B-C8C4-489B-BE18-E71A8F90A6A9}">
            <xm:f>NOT(ISERROR(SEARCH($I$69,I27)))</xm:f>
            <xm:f>$I$69</xm:f>
            <x14:dxf>
              <fill>
                <patternFill>
                  <fgColor rgb="FF92D050"/>
                  <bgColor rgb="FF92D050"/>
                </patternFill>
              </fill>
            </x14:dxf>
          </x14:cfRule>
          <x14:cfRule type="containsText" priority="1074" operator="containsText" id="{B18EB358-6579-4BBD-AD67-84BCA0CEC430}">
            <xm:f>NOT(ISERROR(SEARCH($I$70,I27)))</xm:f>
            <xm:f>$I$70</xm:f>
            <x14:dxf>
              <fill>
                <patternFill>
                  <bgColor rgb="FF00B050"/>
                </patternFill>
              </fill>
            </x14:dxf>
          </x14:cfRule>
          <x14:cfRule type="containsText" priority="1075" operator="containsText" id="{9099285A-0388-4DF4-98C2-7A580A64CC84}">
            <xm:f>NOT(ISERROR(SEARCH($I$73,I27)))</xm:f>
            <xm:f>$I$73</xm:f>
            <x14:dxf>
              <fill>
                <patternFill>
                  <bgColor rgb="FFFF0000"/>
                </patternFill>
              </fill>
            </x14:dxf>
          </x14:cfRule>
          <x14:cfRule type="containsText" priority="1076" operator="containsText" id="{9EF2E49E-77FA-4E4B-A69E-FA716BECB83A}">
            <xm:f>NOT(ISERROR(SEARCH($I$72,I27)))</xm:f>
            <xm:f>$I$72</xm:f>
            <x14:dxf>
              <fill>
                <patternFill>
                  <fgColor rgb="FFFFC000"/>
                  <bgColor rgb="FFFFC000"/>
                </patternFill>
              </fill>
            </x14:dxf>
          </x14:cfRule>
          <x14:cfRule type="containsText" priority="1077" operator="containsText" id="{D75E12ED-3546-4828-AD13-31CB30D00B06}">
            <xm:f>NOT(ISERROR(SEARCH($I$71,I27)))</xm:f>
            <xm:f>$I$71</xm:f>
            <x14:dxf>
              <fill>
                <patternFill>
                  <fgColor rgb="FFFFFF00"/>
                  <bgColor rgb="FFFFFF00"/>
                </patternFill>
              </fill>
            </x14:dxf>
          </x14:cfRule>
          <x14:cfRule type="containsText" priority="1078" operator="containsText" id="{05FD0887-E109-4BD6-8888-9B8971ADDA91}">
            <xm:f>NOT(ISERROR(SEARCH($I$70,I27)))</xm:f>
            <xm:f>$I$70</xm:f>
            <x14:dxf>
              <fill>
                <patternFill>
                  <bgColor theme="0" tint="-0.14996795556505021"/>
                </patternFill>
              </fill>
            </x14:dxf>
          </x14:cfRule>
          <x14:cfRule type="cellIs" priority="1079" operator="equal" id="{388F5F2D-931A-450E-80B8-9741042D6125}">
            <xm:f>'C:\Users\marisol.viveros\Downloads\[MAPA_RIESGOS_UAEOS_2022_V3 -2.xlsx]Tabla probabiidad'!#REF!</xm:f>
            <x14:dxf>
              <fill>
                <patternFill>
                  <fgColor theme="6"/>
                </patternFill>
              </fill>
            </x14:dxf>
          </x14:cfRule>
          <x14:cfRule type="cellIs" priority="1080" operator="equal" id="{179FAD43-8EAA-43E7-9B6C-2553DF07E851}">
            <xm:f>'C:\Users\marisol.viveros\Downloads\[MAPA_RIESGOS_UAEOS_2022_V3 -2.xlsx]Tabla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65" operator="containsText" id="{FDC8A6C4-FDF0-407A-9C34-4BEDFEDD15F6}">
            <xm:f>NOT(ISERROR(SEARCH($I$69,I30)))</xm:f>
            <xm:f>$I$69</xm:f>
            <x14:dxf>
              <fill>
                <patternFill>
                  <fgColor rgb="FF92D050"/>
                  <bgColor rgb="FF92D050"/>
                </patternFill>
              </fill>
            </x14:dxf>
          </x14:cfRule>
          <x14:cfRule type="containsText" priority="1066" operator="containsText" id="{41B93D90-D87C-4288-962D-99B5FEBD9C47}">
            <xm:f>NOT(ISERROR(SEARCH($I$70,I30)))</xm:f>
            <xm:f>$I$70</xm:f>
            <x14:dxf>
              <fill>
                <patternFill>
                  <bgColor rgb="FF00B050"/>
                </patternFill>
              </fill>
            </x14:dxf>
          </x14:cfRule>
          <x14:cfRule type="containsText" priority="1067" operator="containsText" id="{1BE3685F-2DCE-453C-A9EA-98FF3CB01A87}">
            <xm:f>NOT(ISERROR(SEARCH($I$73,I30)))</xm:f>
            <xm:f>$I$73</xm:f>
            <x14:dxf>
              <fill>
                <patternFill>
                  <bgColor rgb="FFFF0000"/>
                </patternFill>
              </fill>
            </x14:dxf>
          </x14:cfRule>
          <x14:cfRule type="containsText" priority="1068" operator="containsText" id="{AFA89E12-B67B-4FA2-9467-6F3F93B94EE9}">
            <xm:f>NOT(ISERROR(SEARCH($I$72,I30)))</xm:f>
            <xm:f>$I$72</xm:f>
            <x14:dxf>
              <fill>
                <patternFill>
                  <fgColor rgb="FFFFC000"/>
                  <bgColor rgb="FFFFC000"/>
                </patternFill>
              </fill>
            </x14:dxf>
          </x14:cfRule>
          <x14:cfRule type="containsText" priority="1069" operator="containsText" id="{58670B1D-27D3-403F-A581-883FB36B5C09}">
            <xm:f>NOT(ISERROR(SEARCH($I$71,I30)))</xm:f>
            <xm:f>$I$71</xm:f>
            <x14:dxf>
              <fill>
                <patternFill>
                  <fgColor rgb="FFFFFF00"/>
                  <bgColor rgb="FFFFFF00"/>
                </patternFill>
              </fill>
            </x14:dxf>
          </x14:cfRule>
          <x14:cfRule type="containsText" priority="1070" operator="containsText" id="{394E2AF8-975F-4E6E-8600-A197C61E548A}">
            <xm:f>NOT(ISERROR(SEARCH($I$70,I30)))</xm:f>
            <xm:f>$I$70</xm:f>
            <x14:dxf>
              <fill>
                <patternFill>
                  <bgColor theme="0" tint="-0.14996795556505021"/>
                </patternFill>
              </fill>
            </x14:dxf>
          </x14:cfRule>
          <x14:cfRule type="cellIs" priority="1071" operator="equal" id="{59A4377D-285E-4C5D-9ECF-D6D989755B4C}">
            <xm:f>'C:\Users\marisol.viveros\Downloads\[MAPA_RIESGOS_UAEOS_2022_V3 -2.xlsx]Tabla probabiidad'!#REF!</xm:f>
            <x14:dxf>
              <fill>
                <patternFill>
                  <fgColor theme="6"/>
                </patternFill>
              </fill>
            </x14:dxf>
          </x14:cfRule>
          <x14:cfRule type="cellIs" priority="1072" operator="equal" id="{7AA75391-9022-4A40-B396-CE784294D79A}">
            <xm:f>'C:\Users\marisol.viveros\Downloads\[MAPA_RIESGOS_UAEOS_2022_V3 -2.xlsx]Tabla probabiidad'!#REF!</xm:f>
            <x14:dxf>
              <fill>
                <patternFill>
                  <fgColor rgb="FF92D050"/>
                  <bgColor theme="6" tint="0.59996337778862885"/>
                </patternFill>
              </fill>
            </x14:dxf>
          </x14:cfRule>
          <xm:sqref>I30:I31</xm:sqref>
        </x14:conditionalFormatting>
        <x14:conditionalFormatting xmlns:xm="http://schemas.microsoft.com/office/excel/2006/main">
          <x14:cfRule type="containsText" priority="1058" operator="containsText" id="{276FE6DD-911B-4D5D-A623-24AE857C93CE}">
            <xm:f>NOT(ISERROR(SEARCH($H$70,I14)))</xm:f>
            <xm:f>$H$70</xm:f>
            <x14:dxf>
              <fill>
                <patternFill>
                  <fgColor rgb="FF92D050"/>
                  <bgColor rgb="FF92D050"/>
                </patternFill>
              </fill>
            </x14:dxf>
          </x14:cfRule>
          <x14:cfRule type="containsText" priority="1059" operator="containsText" id="{EABB6779-E475-467D-A6D7-264D68E78749}">
            <xm:f>NOT(ISERROR(SEARCH($H$74,I14)))</xm:f>
            <xm:f>$H$74</xm:f>
            <x14:dxf>
              <fill>
                <patternFill>
                  <bgColor rgb="FFFF0000"/>
                </patternFill>
              </fill>
            </x14:dxf>
          </x14:cfRule>
          <x14:cfRule type="containsText" priority="1060" operator="containsText" id="{D26AC884-D168-4CA9-9068-F46A4E52085D}">
            <xm:f>NOT(ISERROR(SEARCH($H$73,I14)))</xm:f>
            <xm:f>$H$73</xm:f>
            <x14:dxf>
              <fill>
                <patternFill>
                  <fgColor rgb="FFFFFF00"/>
                  <bgColor rgb="FFFFFF00"/>
                </patternFill>
              </fill>
            </x14:dxf>
          </x14:cfRule>
          <x14:cfRule type="containsText" priority="1061" operator="containsText" id="{C77EA2C8-A69B-485C-BCB8-4F78BFA1B2F3}">
            <xm:f>NOT(ISERROR(SEARCH($H$72,I14)))</xm:f>
            <xm:f>$H$72</xm:f>
            <x14:dxf>
              <fill>
                <patternFill>
                  <fgColor rgb="FFFFC000"/>
                  <bgColor rgb="FFFFC000"/>
                </patternFill>
              </fill>
            </x14:dxf>
          </x14:cfRule>
          <x14:cfRule type="containsText" priority="1062" operator="containsText" id="{35C60E13-94DF-4602-B89D-217724E78A79}">
            <xm:f>NOT(ISERROR(SEARCH($H$71,I14)))</xm:f>
            <xm:f>$H$71</xm:f>
            <x14:dxf>
              <fill>
                <patternFill>
                  <bgColor rgb="FF00B050"/>
                </patternFill>
              </fill>
            </x14:dxf>
          </x14:cfRule>
          <x14:cfRule type="cellIs" priority="1063" operator="equal" id="{BB9113D9-8510-4C2E-A4C5-8B5C05EC55F6}">
            <xm:f>'C:\UAEOS\TRABAJO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4" operator="equal" id="{F0B7B80A-1191-43AF-90CE-6794084ACBE1}">
            <xm:f>'C:\UAEOS\TRABAJO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50" operator="containsText" id="{774211F4-7B76-4916-855A-59425079A97E}">
            <xm:f>NOT(ISERROR(SEARCH($I$69,I12)))</xm:f>
            <xm:f>$I$69</xm:f>
            <x14:dxf>
              <fill>
                <patternFill>
                  <fgColor rgb="FF92D050"/>
                  <bgColor rgb="FF92D050"/>
                </patternFill>
              </fill>
            </x14:dxf>
          </x14:cfRule>
          <x14:cfRule type="containsText" priority="1051" operator="containsText" id="{D8A0FFEC-5192-4A31-832C-33E7FD258B52}">
            <xm:f>NOT(ISERROR(SEARCH($I$70,I12)))</xm:f>
            <xm:f>$I$70</xm:f>
            <x14:dxf>
              <fill>
                <patternFill>
                  <bgColor rgb="FF00B050"/>
                </patternFill>
              </fill>
            </x14:dxf>
          </x14:cfRule>
          <x14:cfRule type="containsText" priority="1052" operator="containsText" id="{E2DFE62B-CEFC-4084-977E-A587A9AC8BA2}">
            <xm:f>NOT(ISERROR(SEARCH($I$73,I12)))</xm:f>
            <xm:f>$I$73</xm:f>
            <x14:dxf>
              <fill>
                <patternFill>
                  <bgColor rgb="FFFF0000"/>
                </patternFill>
              </fill>
            </x14:dxf>
          </x14:cfRule>
          <x14:cfRule type="containsText" priority="1053" operator="containsText" id="{50C0E967-ECB2-46CC-ACA6-DBBD585E79C4}">
            <xm:f>NOT(ISERROR(SEARCH($I$72,I12)))</xm:f>
            <xm:f>$I$72</xm:f>
            <x14:dxf>
              <fill>
                <patternFill>
                  <fgColor rgb="FFFFC000"/>
                  <bgColor rgb="FFFFC000"/>
                </patternFill>
              </fill>
            </x14:dxf>
          </x14:cfRule>
          <x14:cfRule type="containsText" priority="1054" operator="containsText" id="{A095A172-9734-47F7-997D-B3F56D854D22}">
            <xm:f>NOT(ISERROR(SEARCH($I$71,I12)))</xm:f>
            <xm:f>$I$71</xm:f>
            <x14:dxf>
              <fill>
                <patternFill>
                  <fgColor rgb="FFFFFF00"/>
                  <bgColor rgb="FFFFFF00"/>
                </patternFill>
              </fill>
            </x14:dxf>
          </x14:cfRule>
          <x14:cfRule type="containsText" priority="1055" operator="containsText" id="{707FD0ED-2566-4A13-A650-0C14B3DAEED5}">
            <xm:f>NOT(ISERROR(SEARCH($I$70,I12)))</xm:f>
            <xm:f>$I$70</xm:f>
            <x14:dxf>
              <fill>
                <patternFill>
                  <bgColor theme="0" tint="-0.14996795556505021"/>
                </patternFill>
              </fill>
            </x14:dxf>
          </x14:cfRule>
          <x14:cfRule type="cellIs" priority="1056" operator="equal" id="{70102359-7001-4634-8C20-BF82F43FED55}">
            <xm:f>'C:\Users\marisol.viveros\Downloads\[MAPA_RIESGOS_UAEOS_2022_V3 -2.xlsx]Tabla probabiidad'!#REF!</xm:f>
            <x14:dxf>
              <fill>
                <patternFill>
                  <fgColor theme="6"/>
                </patternFill>
              </fill>
            </x14:dxf>
          </x14:cfRule>
          <x14:cfRule type="cellIs" priority="1057" operator="equal" id="{D089C1C8-B874-4B11-8A2C-102AC62358ED}">
            <xm:f>'C:\Users\marisol.viveros\Downloads\[MAPA_RIESGOS_UAEOS_2022_V3 -2.xlsx]Tabla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45" operator="containsText" id="{EBE5F351-D282-4830-A8EB-7F906EF3006E}">
            <xm:f>NOT(ISERROR(SEARCH($K$73,K12)))</xm:f>
            <xm:f>$K$73</xm:f>
            <x14:dxf>
              <fill>
                <patternFill>
                  <bgColor rgb="FFFF0000"/>
                </patternFill>
              </fill>
            </x14:dxf>
          </x14:cfRule>
          <x14:cfRule type="containsText" priority="1046" operator="containsText" id="{0E99F12F-3267-4DBA-8F1D-4E50D1C40D13}">
            <xm:f>NOT(ISERROR(SEARCH($K$72,K12)))</xm:f>
            <xm:f>$K$72</xm:f>
            <x14:dxf>
              <fill>
                <patternFill>
                  <bgColor rgb="FFFFC000"/>
                </patternFill>
              </fill>
            </x14:dxf>
          </x14:cfRule>
          <x14:cfRule type="containsText" priority="1047" operator="containsText" id="{A3A506E7-8E21-4D60-8B70-B7AF09599320}">
            <xm:f>NOT(ISERROR(SEARCH($K$71,K12)))</xm:f>
            <xm:f>$K$71</xm:f>
            <x14:dxf>
              <fill>
                <patternFill>
                  <bgColor rgb="FFFFFF00"/>
                </patternFill>
              </fill>
            </x14:dxf>
          </x14:cfRule>
          <x14:cfRule type="containsText" priority="1048" operator="containsText" id="{765436E1-7720-427E-974A-123CCC4D44C9}">
            <xm:f>NOT(ISERROR(SEARCH($K$70,K12)))</xm:f>
            <xm:f>$K$70</xm:f>
            <x14:dxf>
              <fill>
                <patternFill>
                  <bgColor rgb="FF00B050"/>
                </patternFill>
              </fill>
            </x14:dxf>
          </x14:cfRule>
          <x14:cfRule type="containsText" priority="1049" operator="containsText" id="{0457C879-A07E-4B74-8030-1C12E672BDDF}">
            <xm:f>NOT(ISERROR(SEARCH($K$69,K12)))</xm:f>
            <xm:f>$K$69</xm:f>
            <x14:dxf>
              <fill>
                <patternFill>
                  <bgColor rgb="FF92D050"/>
                </patternFill>
              </fill>
            </x14:dxf>
          </x14:cfRule>
          <xm:sqref>K12:K13</xm:sqref>
        </x14:conditionalFormatting>
        <x14:conditionalFormatting xmlns:xm="http://schemas.microsoft.com/office/excel/2006/main">
          <x14:cfRule type="containsText" priority="1040" operator="containsText" id="{01B4D2B4-F479-4890-993E-19F073AAA624}">
            <xm:f>NOT(ISERROR(SEARCH($K$73,K14)))</xm:f>
            <xm:f>$K$73</xm:f>
            <x14:dxf>
              <fill>
                <patternFill>
                  <bgColor rgb="FFFF0000"/>
                </patternFill>
              </fill>
            </x14:dxf>
          </x14:cfRule>
          <x14:cfRule type="containsText" priority="1041" operator="containsText" id="{50A38E7E-0FD6-4B8F-A426-85F06E49FBA1}">
            <xm:f>NOT(ISERROR(SEARCH($K$72,K14)))</xm:f>
            <xm:f>$K$72</xm:f>
            <x14:dxf>
              <fill>
                <patternFill>
                  <bgColor rgb="FFFFC000"/>
                </patternFill>
              </fill>
            </x14:dxf>
          </x14:cfRule>
          <x14:cfRule type="containsText" priority="1042" operator="containsText" id="{D39D043C-2F48-4332-B4F9-5F4536E5EF3D}">
            <xm:f>NOT(ISERROR(SEARCH($K$71,K14)))</xm:f>
            <xm:f>$K$71</xm:f>
            <x14:dxf>
              <fill>
                <patternFill>
                  <bgColor rgb="FFFFFF00"/>
                </patternFill>
              </fill>
            </x14:dxf>
          </x14:cfRule>
          <x14:cfRule type="containsText" priority="1043" operator="containsText" id="{26E96894-D88A-4800-AF7D-F4AAA49961F9}">
            <xm:f>NOT(ISERROR(SEARCH($K$70,K14)))</xm:f>
            <xm:f>$K$70</xm:f>
            <x14:dxf>
              <fill>
                <patternFill>
                  <bgColor rgb="FF00B050"/>
                </patternFill>
              </fill>
            </x14:dxf>
          </x14:cfRule>
          <x14:cfRule type="containsText" priority="1044" operator="containsText" id="{D80B09BD-E86F-4503-B96A-658620A35F7E}">
            <xm:f>NOT(ISERROR(SEARCH($K$69,K14)))</xm:f>
            <xm:f>$K$69</xm:f>
            <x14:dxf>
              <fill>
                <patternFill>
                  <bgColor rgb="FF92D050"/>
                </patternFill>
              </fill>
            </x14:dxf>
          </x14:cfRule>
          <xm:sqref>K14</xm:sqref>
        </x14:conditionalFormatting>
        <x14:conditionalFormatting xmlns:xm="http://schemas.microsoft.com/office/excel/2006/main">
          <x14:cfRule type="containsText" priority="1036" operator="containsText" id="{EAAE5D2D-6ABC-4B2E-AC09-0C92C0BDAB67}">
            <xm:f>NOT(ISERROR(SEARCH($M$72,M12)))</xm:f>
            <xm:f>$M$72</xm:f>
            <x14:dxf>
              <fill>
                <patternFill>
                  <bgColor rgb="FFFF0000"/>
                </patternFill>
              </fill>
            </x14:dxf>
          </x14:cfRule>
          <x14:cfRule type="containsText" priority="1037" operator="containsText" id="{2C13CD3A-F955-4086-9D3D-1CF5648D2A24}">
            <xm:f>NOT(ISERROR(SEARCH($M$71,M12)))</xm:f>
            <xm:f>$M$71</xm:f>
            <x14:dxf>
              <fill>
                <patternFill>
                  <bgColor rgb="FFFFC000"/>
                </patternFill>
              </fill>
            </x14:dxf>
          </x14:cfRule>
          <x14:cfRule type="containsText" priority="1038" operator="containsText" id="{AF285CAA-52C0-461A-AB21-7B93816EE98E}">
            <xm:f>NOT(ISERROR(SEARCH($M$70,M12)))</xm:f>
            <xm:f>$M$70</xm:f>
            <x14:dxf>
              <fill>
                <patternFill>
                  <bgColor rgb="FFFFFF00"/>
                </patternFill>
              </fill>
            </x14:dxf>
          </x14:cfRule>
          <x14:cfRule type="containsText" priority="1039" operator="containsText" id="{05AB4065-B45C-438F-ADC2-DF9865632F9E}">
            <xm:f>NOT(ISERROR(SEARCH($M$69,M12)))</xm:f>
            <xm:f>$M$69</xm:f>
            <x14:dxf>
              <fill>
                <patternFill>
                  <bgColor rgb="FF92D050"/>
                </patternFill>
              </fill>
            </x14:dxf>
          </x14:cfRule>
          <xm:sqref>M12</xm:sqref>
        </x14:conditionalFormatting>
        <x14:conditionalFormatting xmlns:xm="http://schemas.microsoft.com/office/excel/2006/main">
          <x14:cfRule type="containsText" priority="1032" operator="containsText" id="{0265FCE0-5345-44E4-899F-264712E40ED4}">
            <xm:f>NOT(ISERROR(SEARCH($M$72,M13)))</xm:f>
            <xm:f>$M$72</xm:f>
            <x14:dxf>
              <fill>
                <patternFill>
                  <bgColor rgb="FFFF0000"/>
                </patternFill>
              </fill>
            </x14:dxf>
          </x14:cfRule>
          <x14:cfRule type="containsText" priority="1033" operator="containsText" id="{1248B72A-6796-465E-925F-DAE7E9059457}">
            <xm:f>NOT(ISERROR(SEARCH($M$71,M13)))</xm:f>
            <xm:f>$M$71</xm:f>
            <x14:dxf>
              <fill>
                <patternFill>
                  <bgColor rgb="FFFFC000"/>
                </patternFill>
              </fill>
            </x14:dxf>
          </x14:cfRule>
          <x14:cfRule type="containsText" priority="1034" operator="containsText" id="{596B02F5-0B3C-40FF-B773-C653A98E0C48}">
            <xm:f>NOT(ISERROR(SEARCH($M$70,M13)))</xm:f>
            <xm:f>$M$70</xm:f>
            <x14:dxf>
              <fill>
                <patternFill>
                  <bgColor rgb="FFFFFF00"/>
                </patternFill>
              </fill>
            </x14:dxf>
          </x14:cfRule>
          <x14:cfRule type="containsText" priority="1035" operator="containsText" id="{6F0A68AB-8ACE-4A5E-8499-A34DB3C6BAA1}">
            <xm:f>NOT(ISERROR(SEARCH($M$69,M13)))</xm:f>
            <xm:f>$M$69</xm:f>
            <x14:dxf>
              <fill>
                <patternFill>
                  <bgColor rgb="FF92D050"/>
                </patternFill>
              </fill>
            </x14:dxf>
          </x14:cfRule>
          <xm:sqref>M13</xm:sqref>
        </x14:conditionalFormatting>
        <x14:conditionalFormatting xmlns:xm="http://schemas.microsoft.com/office/excel/2006/main">
          <x14:cfRule type="containsText" priority="1028" operator="containsText" id="{8ED73AF0-C3B5-4F48-9A0A-DEEC98CB4473}">
            <xm:f>NOT(ISERROR(SEARCH($M$72,M14)))</xm:f>
            <xm:f>$M$72</xm:f>
            <x14:dxf>
              <fill>
                <patternFill>
                  <bgColor rgb="FFFF0000"/>
                </patternFill>
              </fill>
            </x14:dxf>
          </x14:cfRule>
          <x14:cfRule type="containsText" priority="1029" operator="containsText" id="{0376B3EF-FED8-4A21-8A69-8DAE7D29F093}">
            <xm:f>NOT(ISERROR(SEARCH($M$71,M14)))</xm:f>
            <xm:f>$M$71</xm:f>
            <x14:dxf>
              <fill>
                <patternFill>
                  <bgColor rgb="FFFFC000"/>
                </patternFill>
              </fill>
            </x14:dxf>
          </x14:cfRule>
          <x14:cfRule type="containsText" priority="1030" operator="containsText" id="{1B5B27AF-C7AC-4CF6-BF6D-3CA9F6877E3B}">
            <xm:f>NOT(ISERROR(SEARCH($M$70,M14)))</xm:f>
            <xm:f>$M$70</xm:f>
            <x14:dxf>
              <fill>
                <patternFill>
                  <bgColor rgb="FFFFFF00"/>
                </patternFill>
              </fill>
            </x14:dxf>
          </x14:cfRule>
          <x14:cfRule type="containsText" priority="1031" operator="containsText" id="{61DED420-A483-4591-A774-19FBBB551968}">
            <xm:f>NOT(ISERROR(SEARCH($M$69,M14)))</xm:f>
            <xm:f>$M$69</xm:f>
            <x14:dxf>
              <fill>
                <patternFill>
                  <bgColor rgb="FF92D050"/>
                </patternFill>
              </fill>
            </x14:dxf>
          </x14:cfRule>
          <xm:sqref>M14</xm:sqref>
        </x14:conditionalFormatting>
        <x14:conditionalFormatting xmlns:xm="http://schemas.microsoft.com/office/excel/2006/main">
          <x14:cfRule type="containsText" priority="1020" operator="containsText" id="{9EDD8BDC-7FD9-4B08-8EB5-2973019A30CF}">
            <xm:f>NOT(ISERROR(SEARCH($I$69,I20)))</xm:f>
            <xm:f>$I$69</xm:f>
            <x14:dxf>
              <fill>
                <patternFill>
                  <fgColor rgb="FF92D050"/>
                  <bgColor rgb="FF92D050"/>
                </patternFill>
              </fill>
            </x14:dxf>
          </x14:cfRule>
          <x14:cfRule type="containsText" priority="1021" operator="containsText" id="{1B16AE73-D929-482C-B8C0-2CD393A16B99}">
            <xm:f>NOT(ISERROR(SEARCH($I$70,I20)))</xm:f>
            <xm:f>$I$70</xm:f>
            <x14:dxf>
              <fill>
                <patternFill>
                  <bgColor rgb="FF00B050"/>
                </patternFill>
              </fill>
            </x14:dxf>
          </x14:cfRule>
          <x14:cfRule type="containsText" priority="1022" operator="containsText" id="{50D507EC-7A33-49EB-A93D-F70D184C7D52}">
            <xm:f>NOT(ISERROR(SEARCH($I$73,I20)))</xm:f>
            <xm:f>$I$73</xm:f>
            <x14:dxf>
              <fill>
                <patternFill>
                  <bgColor rgb="FFFF0000"/>
                </patternFill>
              </fill>
            </x14:dxf>
          </x14:cfRule>
          <x14:cfRule type="containsText" priority="1023" operator="containsText" id="{A12D896D-501C-41DA-894A-BFF6E5173611}">
            <xm:f>NOT(ISERROR(SEARCH($I$72,I20)))</xm:f>
            <xm:f>$I$72</xm:f>
            <x14:dxf>
              <fill>
                <patternFill>
                  <fgColor rgb="FFFFC000"/>
                  <bgColor rgb="FFFFC000"/>
                </patternFill>
              </fill>
            </x14:dxf>
          </x14:cfRule>
          <x14:cfRule type="containsText" priority="1024" operator="containsText" id="{E7256513-4A87-4F0D-966D-6FF14A1D036B}">
            <xm:f>NOT(ISERROR(SEARCH($I$71,I20)))</xm:f>
            <xm:f>$I$71</xm:f>
            <x14:dxf>
              <fill>
                <patternFill>
                  <fgColor rgb="FFFFFF00"/>
                  <bgColor rgb="FFFFFF00"/>
                </patternFill>
              </fill>
            </x14:dxf>
          </x14:cfRule>
          <x14:cfRule type="containsText" priority="1025" operator="containsText" id="{CAFA4BBB-1FF4-480C-9668-70EB705DD8B5}">
            <xm:f>NOT(ISERROR(SEARCH($I$70,I20)))</xm:f>
            <xm:f>$I$70</xm:f>
            <x14:dxf>
              <fill>
                <patternFill>
                  <bgColor theme="0" tint="-0.14996795556505021"/>
                </patternFill>
              </fill>
            </x14:dxf>
          </x14:cfRule>
          <x14:cfRule type="cellIs" priority="1026" operator="equal" id="{DF516A02-3A09-4AB2-8004-691D1B63CFF5}">
            <xm:f>'C:\Users\marisol.viveros\Downloads\[MAPA_RIESGOS_UAEOS_2022_V3 -2.xlsx]Tabla probabiidad'!#REF!</xm:f>
            <x14:dxf>
              <fill>
                <patternFill>
                  <fgColor theme="6"/>
                </patternFill>
              </fill>
            </x14:dxf>
          </x14:cfRule>
          <x14:cfRule type="cellIs" priority="1027" operator="equal" id="{8EED6F83-CA5D-426F-AB45-BAF836C311EE}">
            <xm:f>'C:\Users\marisol.viveros\Downloads\[MAPA_RIESGOS_UAEOS_2022_V3 -2.xlsx]Tabla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012" operator="containsText" id="{F08293D3-90F0-43A9-A634-8DD1990B7D4D}">
            <xm:f>NOT(ISERROR(SEARCH($I$69,I21)))</xm:f>
            <xm:f>$I$69</xm:f>
            <x14:dxf>
              <fill>
                <patternFill>
                  <fgColor rgb="FF92D050"/>
                  <bgColor rgb="FF92D050"/>
                </patternFill>
              </fill>
            </x14:dxf>
          </x14:cfRule>
          <x14:cfRule type="containsText" priority="1013" operator="containsText" id="{C9243E15-86DF-4559-83D3-31ACD704F9CD}">
            <xm:f>NOT(ISERROR(SEARCH($I$70,I21)))</xm:f>
            <xm:f>$I$70</xm:f>
            <x14:dxf>
              <fill>
                <patternFill>
                  <bgColor rgb="FF00B050"/>
                </patternFill>
              </fill>
            </x14:dxf>
          </x14:cfRule>
          <x14:cfRule type="containsText" priority="1014" operator="containsText" id="{36B95DC9-FE90-4ED7-BC37-B3F44BAA1E46}">
            <xm:f>NOT(ISERROR(SEARCH($I$73,I21)))</xm:f>
            <xm:f>$I$73</xm:f>
            <x14:dxf>
              <fill>
                <patternFill>
                  <bgColor rgb="FFFF0000"/>
                </patternFill>
              </fill>
            </x14:dxf>
          </x14:cfRule>
          <x14:cfRule type="containsText" priority="1015" operator="containsText" id="{5FFCCBF7-8372-440C-90E0-3EAB86025DEC}">
            <xm:f>NOT(ISERROR(SEARCH($I$72,I21)))</xm:f>
            <xm:f>$I$72</xm:f>
            <x14:dxf>
              <fill>
                <patternFill>
                  <fgColor rgb="FFFFC000"/>
                  <bgColor rgb="FFFFC000"/>
                </patternFill>
              </fill>
            </x14:dxf>
          </x14:cfRule>
          <x14:cfRule type="containsText" priority="1016" operator="containsText" id="{0D317459-5423-41D2-B56B-B43429698870}">
            <xm:f>NOT(ISERROR(SEARCH($I$71,I21)))</xm:f>
            <xm:f>$I$71</xm:f>
            <x14:dxf>
              <fill>
                <patternFill>
                  <fgColor rgb="FFFFFF00"/>
                  <bgColor rgb="FFFFFF00"/>
                </patternFill>
              </fill>
            </x14:dxf>
          </x14:cfRule>
          <x14:cfRule type="containsText" priority="1017" operator="containsText" id="{9B7B6A78-093D-4E6E-A055-7ED1B08910C5}">
            <xm:f>NOT(ISERROR(SEARCH($I$70,I21)))</xm:f>
            <xm:f>$I$70</xm:f>
            <x14:dxf>
              <fill>
                <patternFill>
                  <bgColor theme="0" tint="-0.14996795556505021"/>
                </patternFill>
              </fill>
            </x14:dxf>
          </x14:cfRule>
          <x14:cfRule type="cellIs" priority="1018" operator="equal" id="{AE604979-7C23-4BF4-8B85-E2D23B99A1A6}">
            <xm:f>'C:\Users\marisol.viveros\Downloads\[MAPA_RIESGOS_UAEOS_2022_V3 -2.xlsx]Tabla probabiidad'!#REF!</xm:f>
            <x14:dxf>
              <fill>
                <patternFill>
                  <fgColor theme="6"/>
                </patternFill>
              </fill>
            </x14:dxf>
          </x14:cfRule>
          <x14:cfRule type="cellIs" priority="1019" operator="equal" id="{A4233CD8-364E-43D8-92C1-E71237D210C2}">
            <xm:f>'C:\Users\marisol.viveros\Downloads\[MAPA_RIESGOS_UAEOS_2022_V3 -2.xlsx]Tabla probabiidad'!#REF!</xm:f>
            <x14:dxf>
              <fill>
                <patternFill>
                  <fgColor rgb="FF92D050"/>
                  <bgColor theme="6" tint="0.59996337778862885"/>
                </patternFill>
              </fill>
            </x14:dxf>
          </x14:cfRule>
          <xm:sqref>I21:I22</xm:sqref>
        </x14:conditionalFormatting>
        <x14:conditionalFormatting xmlns:xm="http://schemas.microsoft.com/office/excel/2006/main">
          <x14:cfRule type="containsText" priority="1004" operator="containsText" id="{A4A5E1F2-BD49-4E7D-AAF4-BD33E00D97F4}">
            <xm:f>NOT(ISERROR(SEARCH($I$69,I23)))</xm:f>
            <xm:f>$I$69</xm:f>
            <x14:dxf>
              <fill>
                <patternFill>
                  <fgColor rgb="FF92D050"/>
                  <bgColor rgb="FF92D050"/>
                </patternFill>
              </fill>
            </x14:dxf>
          </x14:cfRule>
          <x14:cfRule type="containsText" priority="1005" operator="containsText" id="{FCBC52C5-074F-4D5D-91AF-30C2DA96CE5E}">
            <xm:f>NOT(ISERROR(SEARCH($I$70,I23)))</xm:f>
            <xm:f>$I$70</xm:f>
            <x14:dxf>
              <fill>
                <patternFill>
                  <bgColor rgb="FF00B050"/>
                </patternFill>
              </fill>
            </x14:dxf>
          </x14:cfRule>
          <x14:cfRule type="containsText" priority="1006" operator="containsText" id="{A758B758-8642-4DA8-8762-48D78E71D55A}">
            <xm:f>NOT(ISERROR(SEARCH($I$73,I23)))</xm:f>
            <xm:f>$I$73</xm:f>
            <x14:dxf>
              <fill>
                <patternFill>
                  <bgColor rgb="FFFF0000"/>
                </patternFill>
              </fill>
            </x14:dxf>
          </x14:cfRule>
          <x14:cfRule type="containsText" priority="1007" operator="containsText" id="{60426219-DF60-42D2-BAF2-746958A5D726}">
            <xm:f>NOT(ISERROR(SEARCH($I$72,I23)))</xm:f>
            <xm:f>$I$72</xm:f>
            <x14:dxf>
              <fill>
                <patternFill>
                  <fgColor rgb="FFFFC000"/>
                  <bgColor rgb="FFFFC000"/>
                </patternFill>
              </fill>
            </x14:dxf>
          </x14:cfRule>
          <x14:cfRule type="containsText" priority="1008" operator="containsText" id="{78538E28-5141-4BC5-BCCA-8F4034022329}">
            <xm:f>NOT(ISERROR(SEARCH($I$71,I23)))</xm:f>
            <xm:f>$I$71</xm:f>
            <x14:dxf>
              <fill>
                <patternFill>
                  <fgColor rgb="FFFFFF00"/>
                  <bgColor rgb="FFFFFF00"/>
                </patternFill>
              </fill>
            </x14:dxf>
          </x14:cfRule>
          <x14:cfRule type="containsText" priority="1009" operator="containsText" id="{928D7391-0747-462A-AC1F-7E28280B6DC9}">
            <xm:f>NOT(ISERROR(SEARCH($I$70,I23)))</xm:f>
            <xm:f>$I$70</xm:f>
            <x14:dxf>
              <fill>
                <patternFill>
                  <bgColor theme="0" tint="-0.14996795556505021"/>
                </patternFill>
              </fill>
            </x14:dxf>
          </x14:cfRule>
          <x14:cfRule type="cellIs" priority="1010" operator="equal" id="{CABDE7B2-7511-4B96-9436-B2146F17F768}">
            <xm:f>'C:\Users\marisol.viveros\Downloads\[MAPA_RIESGOS_UAEOS_2022_V3 -2.xlsx]Tabla probabiidad'!#REF!</xm:f>
            <x14:dxf>
              <fill>
                <patternFill>
                  <fgColor theme="6"/>
                </patternFill>
              </fill>
            </x14:dxf>
          </x14:cfRule>
          <x14:cfRule type="cellIs" priority="1011" operator="equal" id="{243386A2-A431-4A8A-8E01-3EF3D5107055}">
            <xm:f>'C:\Users\marisol.viveros\Downloads\[MAPA_RIESGOS_UAEOS_2022_V3 -2.xlsx]Tabla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999" operator="containsText" id="{82BAB31E-BF67-45FD-9F0A-360A577E9A0D}">
            <xm:f>NOT(ISERROR(SEARCH($K$73,K20)))</xm:f>
            <xm:f>$K$73</xm:f>
            <x14:dxf>
              <fill>
                <patternFill>
                  <bgColor rgb="FFFF0000"/>
                </patternFill>
              </fill>
            </x14:dxf>
          </x14:cfRule>
          <x14:cfRule type="containsText" priority="1000" operator="containsText" id="{73C7683D-749A-4B8E-A4CA-868A960446F4}">
            <xm:f>NOT(ISERROR(SEARCH($K$72,K20)))</xm:f>
            <xm:f>$K$72</xm:f>
            <x14:dxf>
              <fill>
                <patternFill>
                  <bgColor rgb="FFFFC000"/>
                </patternFill>
              </fill>
            </x14:dxf>
          </x14:cfRule>
          <x14:cfRule type="containsText" priority="1001" operator="containsText" id="{1D8D51CC-66ED-4E18-9FE8-C67FC04729FD}">
            <xm:f>NOT(ISERROR(SEARCH($K$71,K20)))</xm:f>
            <xm:f>$K$71</xm:f>
            <x14:dxf>
              <fill>
                <patternFill>
                  <bgColor rgb="FFFFFF00"/>
                </patternFill>
              </fill>
            </x14:dxf>
          </x14:cfRule>
          <x14:cfRule type="containsText" priority="1002" operator="containsText" id="{487D4402-9EBF-40BB-BFAF-4D1FB7A1FF6D}">
            <xm:f>NOT(ISERROR(SEARCH($K$70,K20)))</xm:f>
            <xm:f>$K$70</xm:f>
            <x14:dxf>
              <fill>
                <patternFill>
                  <bgColor rgb="FF00B050"/>
                </patternFill>
              </fill>
            </x14:dxf>
          </x14:cfRule>
          <x14:cfRule type="containsText" priority="1003" operator="containsText" id="{A48067C5-CA11-475F-8F2F-77FA422C6FBC}">
            <xm:f>NOT(ISERROR(SEARCH($K$69,K20)))</xm:f>
            <xm:f>$K$69</xm:f>
            <x14:dxf>
              <fill>
                <patternFill>
                  <bgColor rgb="FF92D050"/>
                </patternFill>
              </fill>
            </x14:dxf>
          </x14:cfRule>
          <xm:sqref>K20</xm:sqref>
        </x14:conditionalFormatting>
        <x14:conditionalFormatting xmlns:xm="http://schemas.microsoft.com/office/excel/2006/main">
          <x14:cfRule type="containsText" priority="995" operator="containsText" id="{44FD9F8A-097E-4FF0-92E5-FCC90C7C5D8F}">
            <xm:f>NOT(ISERROR(SEARCH($M$72,M15)))</xm:f>
            <xm:f>$M$72</xm:f>
            <x14:dxf>
              <fill>
                <patternFill>
                  <bgColor rgb="FFFF0000"/>
                </patternFill>
              </fill>
            </x14:dxf>
          </x14:cfRule>
          <x14:cfRule type="containsText" priority="996" operator="containsText" id="{EA8C62E1-DCC8-4E10-A37A-2CD37EC5DBB9}">
            <xm:f>NOT(ISERROR(SEARCH($M$71,M15)))</xm:f>
            <xm:f>$M$71</xm:f>
            <x14:dxf>
              <fill>
                <patternFill>
                  <bgColor rgb="FFFFC000"/>
                </patternFill>
              </fill>
            </x14:dxf>
          </x14:cfRule>
          <x14:cfRule type="containsText" priority="997" operator="containsText" id="{5D076323-857E-4448-9204-44BB83C5372C}">
            <xm:f>NOT(ISERROR(SEARCH($M$70,M15)))</xm:f>
            <xm:f>$M$70</xm:f>
            <x14:dxf>
              <fill>
                <patternFill>
                  <bgColor rgb="FFFFFF00"/>
                </patternFill>
              </fill>
            </x14:dxf>
          </x14:cfRule>
          <x14:cfRule type="containsText" priority="998" operator="containsText" id="{DEB12293-CFB3-4C14-8D12-D38443A2A62D}">
            <xm:f>NOT(ISERROR(SEARCH($M$69,M15)))</xm:f>
            <xm:f>$M$69</xm:f>
            <x14:dxf>
              <fill>
                <patternFill>
                  <bgColor rgb="FF92D050"/>
                </patternFill>
              </fill>
            </x14:dxf>
          </x14:cfRule>
          <xm:sqref>M15</xm:sqref>
        </x14:conditionalFormatting>
        <x14:conditionalFormatting xmlns:xm="http://schemas.microsoft.com/office/excel/2006/main">
          <x14:cfRule type="containsText" priority="991" operator="containsText" id="{88124AA3-50BE-4C31-9975-A0A9A47D2BE1}">
            <xm:f>NOT(ISERROR(SEARCH($M$72,M17)))</xm:f>
            <xm:f>$M$72</xm:f>
            <x14:dxf>
              <fill>
                <patternFill>
                  <bgColor rgb="FFFF0000"/>
                </patternFill>
              </fill>
            </x14:dxf>
          </x14:cfRule>
          <x14:cfRule type="containsText" priority="992" operator="containsText" id="{24606F67-7643-4250-8145-1BDF13A03746}">
            <xm:f>NOT(ISERROR(SEARCH($M$71,M17)))</xm:f>
            <xm:f>$M$71</xm:f>
            <x14:dxf>
              <fill>
                <patternFill>
                  <bgColor rgb="FFFFC000"/>
                </patternFill>
              </fill>
            </x14:dxf>
          </x14:cfRule>
          <x14:cfRule type="containsText" priority="993" operator="containsText" id="{B3AB5834-500F-49D2-845E-DCC4134A6386}">
            <xm:f>NOT(ISERROR(SEARCH($M$70,M17)))</xm:f>
            <xm:f>$M$70</xm:f>
            <x14:dxf>
              <fill>
                <patternFill>
                  <bgColor rgb="FFFFFF00"/>
                </patternFill>
              </fill>
            </x14:dxf>
          </x14:cfRule>
          <x14:cfRule type="containsText" priority="994" operator="containsText" id="{5EECE813-F496-4B0C-A5CF-A7C2ABC220F9}">
            <xm:f>NOT(ISERROR(SEARCH($M$69,M17)))</xm:f>
            <xm:f>$M$69</xm:f>
            <x14:dxf>
              <fill>
                <patternFill>
                  <bgColor rgb="FF92D050"/>
                </patternFill>
              </fill>
            </x14:dxf>
          </x14:cfRule>
          <xm:sqref>M17</xm:sqref>
        </x14:conditionalFormatting>
        <x14:conditionalFormatting xmlns:xm="http://schemas.microsoft.com/office/excel/2006/main">
          <x14:cfRule type="containsText" priority="987" operator="containsText" id="{9C945EF0-5B6D-474E-A7BF-0760E8EE5738}">
            <xm:f>NOT(ISERROR(SEARCH($M$72,M19)))</xm:f>
            <xm:f>$M$72</xm:f>
            <x14:dxf>
              <fill>
                <patternFill>
                  <bgColor rgb="FFFF0000"/>
                </patternFill>
              </fill>
            </x14:dxf>
          </x14:cfRule>
          <x14:cfRule type="containsText" priority="988" operator="containsText" id="{884621BF-1D5F-4272-A25F-CC99279F1600}">
            <xm:f>NOT(ISERROR(SEARCH($M$71,M19)))</xm:f>
            <xm:f>$M$71</xm:f>
            <x14:dxf>
              <fill>
                <patternFill>
                  <bgColor rgb="FFFFC000"/>
                </patternFill>
              </fill>
            </x14:dxf>
          </x14:cfRule>
          <x14:cfRule type="containsText" priority="989" operator="containsText" id="{B8A269D8-137D-492C-85CE-6F1BE17C645C}">
            <xm:f>NOT(ISERROR(SEARCH($M$70,M19)))</xm:f>
            <xm:f>$M$70</xm:f>
            <x14:dxf>
              <fill>
                <patternFill>
                  <bgColor rgb="FFFFFF00"/>
                </patternFill>
              </fill>
            </x14:dxf>
          </x14:cfRule>
          <x14:cfRule type="containsText" priority="990" operator="containsText" id="{72085EAD-2AE9-42DA-8038-74D9541D034B}">
            <xm:f>NOT(ISERROR(SEARCH($M$69,M19)))</xm:f>
            <xm:f>$M$69</xm:f>
            <x14:dxf>
              <fill>
                <patternFill>
                  <bgColor rgb="FF92D050"/>
                </patternFill>
              </fill>
            </x14:dxf>
          </x14:cfRule>
          <xm:sqref>M19:M24</xm:sqref>
        </x14:conditionalFormatting>
        <x14:conditionalFormatting xmlns:xm="http://schemas.microsoft.com/office/excel/2006/main">
          <x14:cfRule type="containsText" priority="983" operator="containsText" id="{5D7D3515-0499-4E2F-B6FF-992FB614D299}">
            <xm:f>NOT(ISERROR(SEARCH($M$72,M25)))</xm:f>
            <xm:f>$M$72</xm:f>
            <x14:dxf>
              <fill>
                <patternFill>
                  <bgColor rgb="FFFF0000"/>
                </patternFill>
              </fill>
            </x14:dxf>
          </x14:cfRule>
          <x14:cfRule type="containsText" priority="984" operator="containsText" id="{23598462-2794-4276-B07F-663BE49355EC}">
            <xm:f>NOT(ISERROR(SEARCH($M$71,M25)))</xm:f>
            <xm:f>$M$71</xm:f>
            <x14:dxf>
              <fill>
                <patternFill>
                  <bgColor rgb="FFFFC000"/>
                </patternFill>
              </fill>
            </x14:dxf>
          </x14:cfRule>
          <x14:cfRule type="containsText" priority="985" operator="containsText" id="{6A889D16-C519-4542-8536-1653F329E6F3}">
            <xm:f>NOT(ISERROR(SEARCH($M$70,M25)))</xm:f>
            <xm:f>$M$70</xm:f>
            <x14:dxf>
              <fill>
                <patternFill>
                  <bgColor rgb="FFFFFF00"/>
                </patternFill>
              </fill>
            </x14:dxf>
          </x14:cfRule>
          <x14:cfRule type="containsText" priority="986" operator="containsText" id="{242E8105-6331-4EC7-A0B1-CA9A901682C8}">
            <xm:f>NOT(ISERROR(SEARCH($M$69,M25)))</xm:f>
            <xm:f>$M$69</xm:f>
            <x14:dxf>
              <fill>
                <patternFill>
                  <bgColor rgb="FF92D050"/>
                </patternFill>
              </fill>
            </x14:dxf>
          </x14:cfRule>
          <xm:sqref>M25</xm:sqref>
        </x14:conditionalFormatting>
        <x14:conditionalFormatting xmlns:xm="http://schemas.microsoft.com/office/excel/2006/main">
          <x14:cfRule type="containsText" priority="979" operator="containsText" id="{FBE31D41-63C6-4EF6-AD81-9AFF608D52C8}">
            <xm:f>NOT(ISERROR(SEARCH($M$72,M26)))</xm:f>
            <xm:f>$M$72</xm:f>
            <x14:dxf>
              <fill>
                <patternFill>
                  <bgColor rgb="FFFF0000"/>
                </patternFill>
              </fill>
            </x14:dxf>
          </x14:cfRule>
          <x14:cfRule type="containsText" priority="980" operator="containsText" id="{1AADC99F-D2E2-4B4A-8780-8C09E4F2807D}">
            <xm:f>NOT(ISERROR(SEARCH($M$71,M26)))</xm:f>
            <xm:f>$M$71</xm:f>
            <x14:dxf>
              <fill>
                <patternFill>
                  <bgColor rgb="FFFFC000"/>
                </patternFill>
              </fill>
            </x14:dxf>
          </x14:cfRule>
          <x14:cfRule type="containsText" priority="981" operator="containsText" id="{6E88B525-7EAE-431E-8CE4-C19A6E817274}">
            <xm:f>NOT(ISERROR(SEARCH($M$70,M26)))</xm:f>
            <xm:f>$M$70</xm:f>
            <x14:dxf>
              <fill>
                <patternFill>
                  <bgColor rgb="FFFFFF00"/>
                </patternFill>
              </fill>
            </x14:dxf>
          </x14:cfRule>
          <x14:cfRule type="containsText" priority="982" operator="containsText" id="{961956A5-9B3B-4423-8053-090A9A57DF84}">
            <xm:f>NOT(ISERROR(SEARCH($M$69,M26)))</xm:f>
            <xm:f>$M$69</xm:f>
            <x14:dxf>
              <fill>
                <patternFill>
                  <bgColor rgb="FF92D050"/>
                </patternFill>
              </fill>
            </x14:dxf>
          </x14:cfRule>
          <xm:sqref>M26</xm:sqref>
        </x14:conditionalFormatting>
        <x14:conditionalFormatting xmlns:xm="http://schemas.microsoft.com/office/excel/2006/main">
          <x14:cfRule type="containsText" priority="975" operator="containsText" id="{385EC47A-8632-40BD-9D29-379038D3B4FB}">
            <xm:f>NOT(ISERROR(SEARCH($M$72,M27)))</xm:f>
            <xm:f>$M$72</xm:f>
            <x14:dxf>
              <fill>
                <patternFill>
                  <bgColor rgb="FFFF0000"/>
                </patternFill>
              </fill>
            </x14:dxf>
          </x14:cfRule>
          <x14:cfRule type="containsText" priority="976" operator="containsText" id="{C82464C4-5DC3-4943-8233-19D0C42675DA}">
            <xm:f>NOT(ISERROR(SEARCH($M$71,M27)))</xm:f>
            <xm:f>$M$71</xm:f>
            <x14:dxf>
              <fill>
                <patternFill>
                  <bgColor rgb="FFFFC000"/>
                </patternFill>
              </fill>
            </x14:dxf>
          </x14:cfRule>
          <x14:cfRule type="containsText" priority="977" operator="containsText" id="{7153119D-2ADD-4AED-AC59-D20B9B6CC9D4}">
            <xm:f>NOT(ISERROR(SEARCH($M$70,M27)))</xm:f>
            <xm:f>$M$70</xm:f>
            <x14:dxf>
              <fill>
                <patternFill>
                  <bgColor rgb="FFFFFF00"/>
                </patternFill>
              </fill>
            </x14:dxf>
          </x14:cfRule>
          <x14:cfRule type="containsText" priority="978" operator="containsText" id="{C058BC06-D288-4003-9FA2-6C3DF1DB5631}">
            <xm:f>NOT(ISERROR(SEARCH($M$69,M27)))</xm:f>
            <xm:f>$M$69</xm:f>
            <x14:dxf>
              <fill>
                <patternFill>
                  <bgColor rgb="FF92D050"/>
                </patternFill>
              </fill>
            </x14:dxf>
          </x14:cfRule>
          <xm:sqref>M27</xm:sqref>
        </x14:conditionalFormatting>
        <x14:conditionalFormatting xmlns:xm="http://schemas.microsoft.com/office/excel/2006/main">
          <x14:cfRule type="containsText" priority="971" operator="containsText" id="{7FCCCB68-2B17-4117-88F1-06BADD223880}">
            <xm:f>NOT(ISERROR(SEARCH($M$72,M28)))</xm:f>
            <xm:f>$M$72</xm:f>
            <x14:dxf>
              <fill>
                <patternFill>
                  <bgColor rgb="FFFF0000"/>
                </patternFill>
              </fill>
            </x14:dxf>
          </x14:cfRule>
          <x14:cfRule type="containsText" priority="972" operator="containsText" id="{071648D9-E799-460F-BC05-D88C42205E5C}">
            <xm:f>NOT(ISERROR(SEARCH($M$71,M28)))</xm:f>
            <xm:f>$M$71</xm:f>
            <x14:dxf>
              <fill>
                <patternFill>
                  <bgColor rgb="FFFFC000"/>
                </patternFill>
              </fill>
            </x14:dxf>
          </x14:cfRule>
          <x14:cfRule type="containsText" priority="973" operator="containsText" id="{9CC0EA9B-255A-4B15-917F-ABA2E2714C25}">
            <xm:f>NOT(ISERROR(SEARCH($M$70,M28)))</xm:f>
            <xm:f>$M$70</xm:f>
            <x14:dxf>
              <fill>
                <patternFill>
                  <bgColor rgb="FFFFFF00"/>
                </patternFill>
              </fill>
            </x14:dxf>
          </x14:cfRule>
          <x14:cfRule type="containsText" priority="974" operator="containsText" id="{6163E4CD-8C1E-492B-AC98-6BCB88438CDC}">
            <xm:f>NOT(ISERROR(SEARCH($M$69,M28)))</xm:f>
            <xm:f>$M$69</xm:f>
            <x14:dxf>
              <fill>
                <patternFill>
                  <bgColor rgb="FF92D050"/>
                </patternFill>
              </fill>
            </x14:dxf>
          </x14:cfRule>
          <xm:sqref>M28</xm:sqref>
        </x14:conditionalFormatting>
        <x14:conditionalFormatting xmlns:xm="http://schemas.microsoft.com/office/excel/2006/main">
          <x14:cfRule type="containsText" priority="967" operator="containsText" id="{B1308C07-D12C-423F-B1DF-8805A8D54DDD}">
            <xm:f>NOT(ISERROR(SEARCH($M$72,M29)))</xm:f>
            <xm:f>$M$72</xm:f>
            <x14:dxf>
              <fill>
                <patternFill>
                  <bgColor rgb="FFFF0000"/>
                </patternFill>
              </fill>
            </x14:dxf>
          </x14:cfRule>
          <x14:cfRule type="containsText" priority="968" operator="containsText" id="{1E972C14-78DA-492F-971B-B1B6B95E7C27}">
            <xm:f>NOT(ISERROR(SEARCH($M$71,M29)))</xm:f>
            <xm:f>$M$71</xm:f>
            <x14:dxf>
              <fill>
                <patternFill>
                  <bgColor rgb="FFFFC000"/>
                </patternFill>
              </fill>
            </x14:dxf>
          </x14:cfRule>
          <x14:cfRule type="containsText" priority="969" operator="containsText" id="{61D99747-97F9-4333-8E91-FBE6B841EF41}">
            <xm:f>NOT(ISERROR(SEARCH($M$70,M29)))</xm:f>
            <xm:f>$M$70</xm:f>
            <x14:dxf>
              <fill>
                <patternFill>
                  <bgColor rgb="FFFFFF00"/>
                </patternFill>
              </fill>
            </x14:dxf>
          </x14:cfRule>
          <x14:cfRule type="containsText" priority="970" operator="containsText" id="{4A79BB92-2A95-4113-947C-25843CFC4449}">
            <xm:f>NOT(ISERROR(SEARCH($M$69,M29)))</xm:f>
            <xm:f>$M$69</xm:f>
            <x14:dxf>
              <fill>
                <patternFill>
                  <bgColor rgb="FF92D050"/>
                </patternFill>
              </fill>
            </x14:dxf>
          </x14:cfRule>
          <xm:sqref>M29</xm:sqref>
        </x14:conditionalFormatting>
        <x14:conditionalFormatting xmlns:xm="http://schemas.microsoft.com/office/excel/2006/main">
          <x14:cfRule type="containsText" priority="963" operator="containsText" id="{3EE87D79-36D1-42BD-94C5-FF0B6833EF1D}">
            <xm:f>NOT(ISERROR(SEARCH($M$72,M30)))</xm:f>
            <xm:f>$M$72</xm:f>
            <x14:dxf>
              <fill>
                <patternFill>
                  <bgColor rgb="FFFF0000"/>
                </patternFill>
              </fill>
            </x14:dxf>
          </x14:cfRule>
          <x14:cfRule type="containsText" priority="964" operator="containsText" id="{36F97780-AC9C-4605-9D20-FDADC8E55D2C}">
            <xm:f>NOT(ISERROR(SEARCH($M$71,M30)))</xm:f>
            <xm:f>$M$71</xm:f>
            <x14:dxf>
              <fill>
                <patternFill>
                  <bgColor rgb="FFFFC000"/>
                </patternFill>
              </fill>
            </x14:dxf>
          </x14:cfRule>
          <x14:cfRule type="containsText" priority="965" operator="containsText" id="{3BE9ACC7-948D-485A-9CE7-A4CCC8CFA667}">
            <xm:f>NOT(ISERROR(SEARCH($M$70,M30)))</xm:f>
            <xm:f>$M$70</xm:f>
            <x14:dxf>
              <fill>
                <patternFill>
                  <bgColor rgb="FFFFFF00"/>
                </patternFill>
              </fill>
            </x14:dxf>
          </x14:cfRule>
          <x14:cfRule type="containsText" priority="966" operator="containsText" id="{A49367F8-E8A9-472C-A0EB-6F1EFFD70AF4}">
            <xm:f>NOT(ISERROR(SEARCH($M$69,M30)))</xm:f>
            <xm:f>$M$69</xm:f>
            <x14:dxf>
              <fill>
                <patternFill>
                  <bgColor rgb="FF92D050"/>
                </patternFill>
              </fill>
            </x14:dxf>
          </x14:cfRule>
          <xm:sqref>M30</xm:sqref>
        </x14:conditionalFormatting>
        <x14:conditionalFormatting xmlns:xm="http://schemas.microsoft.com/office/excel/2006/main">
          <x14:cfRule type="containsText" priority="959" operator="containsText" id="{53C5DEB2-5686-4C8D-B96E-27DBEBD35161}">
            <xm:f>NOT(ISERROR(SEARCH($M$72,M31)))</xm:f>
            <xm:f>$M$72</xm:f>
            <x14:dxf>
              <fill>
                <patternFill>
                  <bgColor rgb="FFFF0000"/>
                </patternFill>
              </fill>
            </x14:dxf>
          </x14:cfRule>
          <x14:cfRule type="containsText" priority="960" operator="containsText" id="{0043A2BB-E44E-4A50-B54A-E21F146E081D}">
            <xm:f>NOT(ISERROR(SEARCH($M$71,M31)))</xm:f>
            <xm:f>$M$71</xm:f>
            <x14:dxf>
              <fill>
                <patternFill>
                  <bgColor rgb="FFFFC000"/>
                </patternFill>
              </fill>
            </x14:dxf>
          </x14:cfRule>
          <x14:cfRule type="containsText" priority="961" operator="containsText" id="{19E86CC8-FAD4-40B2-88D1-0948CEF768F6}">
            <xm:f>NOT(ISERROR(SEARCH($M$70,M31)))</xm:f>
            <xm:f>$M$70</xm:f>
            <x14:dxf>
              <fill>
                <patternFill>
                  <bgColor rgb="FFFFFF00"/>
                </patternFill>
              </fill>
            </x14:dxf>
          </x14:cfRule>
          <x14:cfRule type="containsText" priority="962" operator="containsText" id="{222A5779-5A1C-497A-81BE-F659363CF5EC}">
            <xm:f>NOT(ISERROR(SEARCH($M$69,M31)))</xm:f>
            <xm:f>$M$69</xm:f>
            <x14:dxf>
              <fill>
                <patternFill>
                  <bgColor rgb="FF92D050"/>
                </patternFill>
              </fill>
            </x14:dxf>
          </x14:cfRule>
          <xm:sqref>M31</xm:sqref>
        </x14:conditionalFormatting>
        <x14:conditionalFormatting xmlns:xm="http://schemas.microsoft.com/office/excel/2006/main">
          <x14:cfRule type="containsText" priority="951" operator="containsText" id="{B9FA4F51-F860-4EFE-AC4F-07FCEC748ADA}">
            <xm:f>NOT(ISERROR(SEARCH($I$69,I32)))</xm:f>
            <xm:f>$I$69</xm:f>
            <x14:dxf>
              <fill>
                <patternFill>
                  <fgColor rgb="FF92D050"/>
                  <bgColor rgb="FF92D050"/>
                </patternFill>
              </fill>
            </x14:dxf>
          </x14:cfRule>
          <x14:cfRule type="containsText" priority="952" operator="containsText" id="{8AEFC07F-E12E-41CD-BB64-61632B8F2B11}">
            <xm:f>NOT(ISERROR(SEARCH($I$70,I32)))</xm:f>
            <xm:f>$I$70</xm:f>
            <x14:dxf>
              <fill>
                <patternFill>
                  <bgColor rgb="FF00B050"/>
                </patternFill>
              </fill>
            </x14:dxf>
          </x14:cfRule>
          <x14:cfRule type="containsText" priority="953" operator="containsText" id="{0CDB5F92-E47D-470E-B6C5-D444A5C8537B}">
            <xm:f>NOT(ISERROR(SEARCH($I$73,I32)))</xm:f>
            <xm:f>$I$73</xm:f>
            <x14:dxf>
              <fill>
                <patternFill>
                  <bgColor rgb="FFFF0000"/>
                </patternFill>
              </fill>
            </x14:dxf>
          </x14:cfRule>
          <x14:cfRule type="containsText" priority="954" operator="containsText" id="{7A94CDE4-2C5B-49F3-9A05-D9DA6AC46209}">
            <xm:f>NOT(ISERROR(SEARCH($I$72,I32)))</xm:f>
            <xm:f>$I$72</xm:f>
            <x14:dxf>
              <fill>
                <patternFill>
                  <fgColor rgb="FFFFC000"/>
                  <bgColor rgb="FFFFC000"/>
                </patternFill>
              </fill>
            </x14:dxf>
          </x14:cfRule>
          <x14:cfRule type="containsText" priority="955" operator="containsText" id="{9379851F-A965-4499-9E78-44E5847C2D17}">
            <xm:f>NOT(ISERROR(SEARCH($I$71,I32)))</xm:f>
            <xm:f>$I$71</xm:f>
            <x14:dxf>
              <fill>
                <patternFill>
                  <fgColor rgb="FFFFFF00"/>
                  <bgColor rgb="FFFFFF00"/>
                </patternFill>
              </fill>
            </x14:dxf>
          </x14:cfRule>
          <x14:cfRule type="containsText" priority="956" operator="containsText" id="{E6E4E28C-F2CA-411A-9B82-163C0891E615}">
            <xm:f>NOT(ISERROR(SEARCH($I$70,I32)))</xm:f>
            <xm:f>$I$70</xm:f>
            <x14:dxf>
              <fill>
                <patternFill>
                  <bgColor theme="0" tint="-0.14996795556505021"/>
                </patternFill>
              </fill>
            </x14:dxf>
          </x14:cfRule>
          <x14:cfRule type="cellIs" priority="957" operator="equal" id="{F4704F95-CCA9-497A-9C7C-AF31DCDA943E}">
            <xm:f>'C:\Users\marisol.viveros\Downloads\[MAPA_RIESGOS_UAEOS_2022_V3 -2.xlsx]Tabla probabiidad'!#REF!</xm:f>
            <x14:dxf>
              <fill>
                <patternFill>
                  <fgColor theme="6"/>
                </patternFill>
              </fill>
            </x14:dxf>
          </x14:cfRule>
          <x14:cfRule type="cellIs" priority="958" operator="equal" id="{B0A2076A-11BA-4A9E-A724-C8A0D91B47D3}">
            <xm:f>'C:\Users\marisol.viveros\Downloads\[MAPA_RIESGOS_UAEOS_2022_V3 -2.xlsx]Tabla probabiidad'!#REF!</xm:f>
            <x14:dxf>
              <fill>
                <patternFill>
                  <fgColor rgb="FF92D050"/>
                  <bgColor theme="6" tint="0.59996337778862885"/>
                </patternFill>
              </fill>
            </x14:dxf>
          </x14:cfRule>
          <xm:sqref>I32</xm:sqref>
        </x14:conditionalFormatting>
        <x14:conditionalFormatting xmlns:xm="http://schemas.microsoft.com/office/excel/2006/main">
          <x14:cfRule type="containsText" priority="943" operator="containsText" id="{DB61F64C-9BCA-4469-8DFB-03F384C2E7BA}">
            <xm:f>NOT(ISERROR(SEARCH($I$69,I33)))</xm:f>
            <xm:f>$I$69</xm:f>
            <x14:dxf>
              <fill>
                <patternFill>
                  <fgColor rgb="FF92D050"/>
                  <bgColor rgb="FF92D050"/>
                </patternFill>
              </fill>
            </x14:dxf>
          </x14:cfRule>
          <x14:cfRule type="containsText" priority="944" operator="containsText" id="{D7FAE467-DC55-46C3-9EF1-0B03286F74F1}">
            <xm:f>NOT(ISERROR(SEARCH($I$70,I33)))</xm:f>
            <xm:f>$I$70</xm:f>
            <x14:dxf>
              <fill>
                <patternFill>
                  <bgColor rgb="FF00B050"/>
                </patternFill>
              </fill>
            </x14:dxf>
          </x14:cfRule>
          <x14:cfRule type="containsText" priority="945" operator="containsText" id="{336B329E-ED11-4E94-81D5-36C8C26575DA}">
            <xm:f>NOT(ISERROR(SEARCH($I$73,I33)))</xm:f>
            <xm:f>$I$73</xm:f>
            <x14:dxf>
              <fill>
                <patternFill>
                  <bgColor rgb="FFFF0000"/>
                </patternFill>
              </fill>
            </x14:dxf>
          </x14:cfRule>
          <x14:cfRule type="containsText" priority="946" operator="containsText" id="{4DCFB2A4-1788-4352-8194-4B290F1DA707}">
            <xm:f>NOT(ISERROR(SEARCH($I$72,I33)))</xm:f>
            <xm:f>$I$72</xm:f>
            <x14:dxf>
              <fill>
                <patternFill>
                  <fgColor rgb="FFFFC000"/>
                  <bgColor rgb="FFFFC000"/>
                </patternFill>
              </fill>
            </x14:dxf>
          </x14:cfRule>
          <x14:cfRule type="containsText" priority="947" operator="containsText" id="{742AAB8D-F40E-4254-BB06-E55342C6771A}">
            <xm:f>NOT(ISERROR(SEARCH($I$71,I33)))</xm:f>
            <xm:f>$I$71</xm:f>
            <x14:dxf>
              <fill>
                <patternFill>
                  <fgColor rgb="FFFFFF00"/>
                  <bgColor rgb="FFFFFF00"/>
                </patternFill>
              </fill>
            </x14:dxf>
          </x14:cfRule>
          <x14:cfRule type="containsText" priority="948" operator="containsText" id="{6EC664A4-E562-4DF2-81FE-EF4D732C27FA}">
            <xm:f>NOT(ISERROR(SEARCH($I$70,I33)))</xm:f>
            <xm:f>$I$70</xm:f>
            <x14:dxf>
              <fill>
                <patternFill>
                  <bgColor theme="0" tint="-0.14996795556505021"/>
                </patternFill>
              </fill>
            </x14:dxf>
          </x14:cfRule>
          <x14:cfRule type="cellIs" priority="949" operator="equal" id="{60591E46-C78D-4A61-BF77-C78C615B509E}">
            <xm:f>'C:\Users\marisol.viveros\Downloads\[MAPA_RIESGOS_UAEOS_2022_V3 -2.xlsx]Tabla probabiidad'!#REF!</xm:f>
            <x14:dxf>
              <fill>
                <patternFill>
                  <fgColor theme="6"/>
                </patternFill>
              </fill>
            </x14:dxf>
          </x14:cfRule>
          <x14:cfRule type="cellIs" priority="950" operator="equal" id="{43219F99-4E3C-48A6-9CFB-D1DDFA54B855}">
            <xm:f>'C:\Users\marisol.viveros\Downloads\[MAPA_RIESGOS_UAEOS_2022_V3 -2.xlsx]Tabla probabiidad'!#REF!</xm:f>
            <x14:dxf>
              <fill>
                <patternFill>
                  <fgColor rgb="FF92D050"/>
                  <bgColor theme="6" tint="0.59996337778862885"/>
                </patternFill>
              </fill>
            </x14:dxf>
          </x14:cfRule>
          <xm:sqref>I33:I34</xm:sqref>
        </x14:conditionalFormatting>
        <x14:conditionalFormatting xmlns:xm="http://schemas.microsoft.com/office/excel/2006/main">
          <x14:cfRule type="containsText" priority="935" operator="containsText" id="{BE94AE49-B579-4154-83FE-446B8E349DF0}">
            <xm:f>NOT(ISERROR(SEARCH($I$69,I35)))</xm:f>
            <xm:f>$I$69</xm:f>
            <x14:dxf>
              <fill>
                <patternFill>
                  <fgColor rgb="FF92D050"/>
                  <bgColor rgb="FF92D050"/>
                </patternFill>
              </fill>
            </x14:dxf>
          </x14:cfRule>
          <x14:cfRule type="containsText" priority="936" operator="containsText" id="{C41DABDF-BE1E-43C3-A294-C32C168C1E60}">
            <xm:f>NOT(ISERROR(SEARCH($I$70,I35)))</xm:f>
            <xm:f>$I$70</xm:f>
            <x14:dxf>
              <fill>
                <patternFill>
                  <bgColor rgb="FF00B050"/>
                </patternFill>
              </fill>
            </x14:dxf>
          </x14:cfRule>
          <x14:cfRule type="containsText" priority="937" operator="containsText" id="{648A804A-2425-43B5-BA21-4F8594BD20BC}">
            <xm:f>NOT(ISERROR(SEARCH($I$73,I35)))</xm:f>
            <xm:f>$I$73</xm:f>
            <x14:dxf>
              <fill>
                <patternFill>
                  <bgColor rgb="FFFF0000"/>
                </patternFill>
              </fill>
            </x14:dxf>
          </x14:cfRule>
          <x14:cfRule type="containsText" priority="938" operator="containsText" id="{00EF65F1-856D-49D2-BD84-BE78D0A9192F}">
            <xm:f>NOT(ISERROR(SEARCH($I$72,I35)))</xm:f>
            <xm:f>$I$72</xm:f>
            <x14:dxf>
              <fill>
                <patternFill>
                  <fgColor rgb="FFFFC000"/>
                  <bgColor rgb="FFFFC000"/>
                </patternFill>
              </fill>
            </x14:dxf>
          </x14:cfRule>
          <x14:cfRule type="containsText" priority="939" operator="containsText" id="{151BFF80-38F7-4379-885A-6D3B98BA9700}">
            <xm:f>NOT(ISERROR(SEARCH($I$71,I35)))</xm:f>
            <xm:f>$I$71</xm:f>
            <x14:dxf>
              <fill>
                <patternFill>
                  <fgColor rgb="FFFFFF00"/>
                  <bgColor rgb="FFFFFF00"/>
                </patternFill>
              </fill>
            </x14:dxf>
          </x14:cfRule>
          <x14:cfRule type="containsText" priority="940" operator="containsText" id="{EAE03BBE-EB1C-4C86-9B38-49819900915B}">
            <xm:f>NOT(ISERROR(SEARCH($I$70,I35)))</xm:f>
            <xm:f>$I$70</xm:f>
            <x14:dxf>
              <fill>
                <patternFill>
                  <bgColor theme="0" tint="-0.14996795556505021"/>
                </patternFill>
              </fill>
            </x14:dxf>
          </x14:cfRule>
          <x14:cfRule type="cellIs" priority="941" operator="equal" id="{E415B7D6-2065-4832-9E20-2BC157FA8986}">
            <xm:f>'C:\Users\marisol.viveros\Downloads\[MAPA_RIESGOS_UAEOS_2022_V3 -2.xlsx]Tabla probabiidad'!#REF!</xm:f>
            <x14:dxf>
              <fill>
                <patternFill>
                  <fgColor theme="6"/>
                </patternFill>
              </fill>
            </x14:dxf>
          </x14:cfRule>
          <x14:cfRule type="cellIs" priority="942" operator="equal" id="{79D4C70D-79B1-4574-9D1E-FB921D8B9EAB}">
            <xm:f>'C:\Users\marisol.viveros\Downloads\[MAPA_RIESGOS_UAEOS_2022_V3 -2.xlsx]Tabla probabiidad'!#REF!</xm:f>
            <x14:dxf>
              <fill>
                <patternFill>
                  <fgColor rgb="FF92D050"/>
                  <bgColor theme="6" tint="0.59996337778862885"/>
                </patternFill>
              </fill>
            </x14:dxf>
          </x14:cfRule>
          <xm:sqref>I35</xm:sqref>
        </x14:conditionalFormatting>
        <x14:conditionalFormatting xmlns:xm="http://schemas.microsoft.com/office/excel/2006/main">
          <x14:cfRule type="containsText" priority="931" operator="containsText" id="{98941735-E3C4-4049-923F-4DF36017BB03}">
            <xm:f>NOT(ISERROR(SEARCH($M$72,M32)))</xm:f>
            <xm:f>$M$72</xm:f>
            <x14:dxf>
              <fill>
                <patternFill>
                  <bgColor rgb="FFFF0000"/>
                </patternFill>
              </fill>
            </x14:dxf>
          </x14:cfRule>
          <x14:cfRule type="containsText" priority="932" operator="containsText" id="{74984C7C-C0CA-4E6D-9C6B-F7913C78304A}">
            <xm:f>NOT(ISERROR(SEARCH($M$71,M32)))</xm:f>
            <xm:f>$M$71</xm:f>
            <x14:dxf>
              <fill>
                <patternFill>
                  <bgColor rgb="FFFFC000"/>
                </patternFill>
              </fill>
            </x14:dxf>
          </x14:cfRule>
          <x14:cfRule type="containsText" priority="933" operator="containsText" id="{9941A88A-216F-49A2-BF44-5A909CD152A1}">
            <xm:f>NOT(ISERROR(SEARCH($M$70,M32)))</xm:f>
            <xm:f>$M$70</xm:f>
            <x14:dxf>
              <fill>
                <patternFill>
                  <bgColor rgb="FFFFFF00"/>
                </patternFill>
              </fill>
            </x14:dxf>
          </x14:cfRule>
          <x14:cfRule type="containsText" priority="934" operator="containsText" id="{D9B4350F-99A7-4FE3-82D1-D65D331C9265}">
            <xm:f>NOT(ISERROR(SEARCH($M$69,M32)))</xm:f>
            <xm:f>$M$69</xm:f>
            <x14:dxf>
              <fill>
                <patternFill>
                  <bgColor rgb="FF92D050"/>
                </patternFill>
              </fill>
            </x14:dxf>
          </x14:cfRule>
          <xm:sqref>M32</xm:sqref>
        </x14:conditionalFormatting>
        <x14:conditionalFormatting xmlns:xm="http://schemas.microsoft.com/office/excel/2006/main">
          <x14:cfRule type="containsText" priority="927" operator="containsText" id="{5DEA8279-7CA0-40DC-94B2-6D9EB463BC3E}">
            <xm:f>NOT(ISERROR(SEARCH($M$72,M34)))</xm:f>
            <xm:f>$M$72</xm:f>
            <x14:dxf>
              <fill>
                <patternFill>
                  <bgColor rgb="FFFF0000"/>
                </patternFill>
              </fill>
            </x14:dxf>
          </x14:cfRule>
          <x14:cfRule type="containsText" priority="928" operator="containsText" id="{20A36AA4-7BC3-44A1-97FE-69AED667B949}">
            <xm:f>NOT(ISERROR(SEARCH($M$71,M34)))</xm:f>
            <xm:f>$M$71</xm:f>
            <x14:dxf>
              <fill>
                <patternFill>
                  <bgColor rgb="FFFFC000"/>
                </patternFill>
              </fill>
            </x14:dxf>
          </x14:cfRule>
          <x14:cfRule type="containsText" priority="929" operator="containsText" id="{D05F8189-072E-43EF-B986-CC78CD941E46}">
            <xm:f>NOT(ISERROR(SEARCH($M$70,M34)))</xm:f>
            <xm:f>$M$70</xm:f>
            <x14:dxf>
              <fill>
                <patternFill>
                  <bgColor rgb="FFFFFF00"/>
                </patternFill>
              </fill>
            </x14:dxf>
          </x14:cfRule>
          <x14:cfRule type="containsText" priority="930" operator="containsText" id="{9BDB9D14-4D84-4F2D-B117-D664B6276A4F}">
            <xm:f>NOT(ISERROR(SEARCH($M$69,M34)))</xm:f>
            <xm:f>$M$69</xm:f>
            <x14:dxf>
              <fill>
                <patternFill>
                  <bgColor rgb="FF92D050"/>
                </patternFill>
              </fill>
            </x14:dxf>
          </x14:cfRule>
          <xm:sqref>M34</xm:sqref>
        </x14:conditionalFormatting>
        <x14:conditionalFormatting xmlns:xm="http://schemas.microsoft.com/office/excel/2006/main">
          <x14:cfRule type="containsText" priority="923" operator="containsText" id="{54F66783-2EA2-435D-84F5-09EA18CF594B}">
            <xm:f>NOT(ISERROR(SEARCH($M$72,M35)))</xm:f>
            <xm:f>$M$72</xm:f>
            <x14:dxf>
              <fill>
                <patternFill>
                  <bgColor rgb="FFFF0000"/>
                </patternFill>
              </fill>
            </x14:dxf>
          </x14:cfRule>
          <x14:cfRule type="containsText" priority="924" operator="containsText" id="{D1CD7A52-DAB6-42FC-8994-67D89E9348C5}">
            <xm:f>NOT(ISERROR(SEARCH($M$71,M35)))</xm:f>
            <xm:f>$M$71</xm:f>
            <x14:dxf>
              <fill>
                <patternFill>
                  <bgColor rgb="FFFFC000"/>
                </patternFill>
              </fill>
            </x14:dxf>
          </x14:cfRule>
          <x14:cfRule type="containsText" priority="925" operator="containsText" id="{295E222C-A3BC-430B-B360-882B7137CB65}">
            <xm:f>NOT(ISERROR(SEARCH($M$70,M35)))</xm:f>
            <xm:f>$M$70</xm:f>
            <x14:dxf>
              <fill>
                <patternFill>
                  <bgColor rgb="FFFFFF00"/>
                </patternFill>
              </fill>
            </x14:dxf>
          </x14:cfRule>
          <x14:cfRule type="containsText" priority="926" operator="containsText" id="{7292594D-F67E-41E9-86D0-11BB36BF5B22}">
            <xm:f>NOT(ISERROR(SEARCH($M$69,M35)))</xm:f>
            <xm:f>$M$69</xm:f>
            <x14:dxf>
              <fill>
                <patternFill>
                  <bgColor rgb="FF92D050"/>
                </patternFill>
              </fill>
            </x14:dxf>
          </x14:cfRule>
          <xm:sqref>M35</xm:sqref>
        </x14:conditionalFormatting>
        <x14:conditionalFormatting xmlns:xm="http://schemas.microsoft.com/office/excel/2006/main">
          <x14:cfRule type="containsText" priority="919" operator="containsText" id="{8240DFED-884A-45AD-BA5B-689C4F76C778}">
            <xm:f>NOT(ISERROR(SEARCH($M$72,M33)))</xm:f>
            <xm:f>$M$72</xm:f>
            <x14:dxf>
              <fill>
                <patternFill>
                  <bgColor rgb="FFFF0000"/>
                </patternFill>
              </fill>
            </x14:dxf>
          </x14:cfRule>
          <x14:cfRule type="containsText" priority="920" operator="containsText" id="{305BFB75-22BE-45FD-830A-C9861A81D114}">
            <xm:f>NOT(ISERROR(SEARCH($M$71,M33)))</xm:f>
            <xm:f>$M$71</xm:f>
            <x14:dxf>
              <fill>
                <patternFill>
                  <bgColor rgb="FFFFC000"/>
                </patternFill>
              </fill>
            </x14:dxf>
          </x14:cfRule>
          <x14:cfRule type="containsText" priority="921" operator="containsText" id="{4759F203-4C2D-458A-A1C8-D718F16F0B5F}">
            <xm:f>NOT(ISERROR(SEARCH($M$70,M33)))</xm:f>
            <xm:f>$M$70</xm:f>
            <x14:dxf>
              <fill>
                <patternFill>
                  <bgColor rgb="FFFFFF00"/>
                </patternFill>
              </fill>
            </x14:dxf>
          </x14:cfRule>
          <x14:cfRule type="containsText" priority="922" operator="containsText" id="{DE8827C4-EB71-4EEE-8042-6844B8BFB8CE}">
            <xm:f>NOT(ISERROR(SEARCH($M$69,M33)))</xm:f>
            <xm:f>$M$69</xm:f>
            <x14:dxf>
              <fill>
                <patternFill>
                  <bgColor rgb="FF92D050"/>
                </patternFill>
              </fill>
            </x14:dxf>
          </x14:cfRule>
          <xm:sqref>M33</xm:sqref>
        </x14:conditionalFormatting>
        <x14:conditionalFormatting xmlns:xm="http://schemas.microsoft.com/office/excel/2006/main">
          <x14:cfRule type="containsText" priority="911" operator="containsText" id="{36B815BE-3FCE-4852-9FFE-0C5D19A46D5D}">
            <xm:f>NOT(ISERROR(SEARCH($I$69,X12)))</xm:f>
            <xm:f>$I$69</xm:f>
            <x14:dxf>
              <fill>
                <patternFill>
                  <fgColor rgb="FF92D050"/>
                  <bgColor rgb="FF92D050"/>
                </patternFill>
              </fill>
            </x14:dxf>
          </x14:cfRule>
          <x14:cfRule type="containsText" priority="912" operator="containsText" id="{1557A4B9-BC6F-4FD6-B383-5DC77C548FF6}">
            <xm:f>NOT(ISERROR(SEARCH($I$70,X12)))</xm:f>
            <xm:f>$I$70</xm:f>
            <x14:dxf>
              <fill>
                <patternFill>
                  <bgColor rgb="FF00B050"/>
                </patternFill>
              </fill>
            </x14:dxf>
          </x14:cfRule>
          <x14:cfRule type="containsText" priority="913" operator="containsText" id="{7A53EB7B-A3AC-4B82-9EBF-FF4DE2B0D253}">
            <xm:f>NOT(ISERROR(SEARCH($I$73,X12)))</xm:f>
            <xm:f>$I$73</xm:f>
            <x14:dxf>
              <fill>
                <patternFill>
                  <bgColor rgb="FFFF0000"/>
                </patternFill>
              </fill>
            </x14:dxf>
          </x14:cfRule>
          <x14:cfRule type="containsText" priority="914" operator="containsText" id="{50268369-CA6E-4E46-A407-6743B5E7FFD1}">
            <xm:f>NOT(ISERROR(SEARCH($I$72,X12)))</xm:f>
            <xm:f>$I$72</xm:f>
            <x14:dxf>
              <fill>
                <patternFill>
                  <fgColor rgb="FFFFC000"/>
                  <bgColor rgb="FFFFC000"/>
                </patternFill>
              </fill>
            </x14:dxf>
          </x14:cfRule>
          <x14:cfRule type="containsText" priority="915" operator="containsText" id="{779801FE-EF9D-4D26-8BB2-670A448A1490}">
            <xm:f>NOT(ISERROR(SEARCH($I$71,X12)))</xm:f>
            <xm:f>$I$71</xm:f>
            <x14:dxf>
              <fill>
                <patternFill>
                  <fgColor rgb="FFFFFF00"/>
                  <bgColor rgb="FFFFFF00"/>
                </patternFill>
              </fill>
            </x14:dxf>
          </x14:cfRule>
          <x14:cfRule type="containsText" priority="916" operator="containsText" id="{8B7F8D48-4CCD-4294-A129-10EE2E35F31A}">
            <xm:f>NOT(ISERROR(SEARCH($I$70,X12)))</xm:f>
            <xm:f>$I$70</xm:f>
            <x14:dxf>
              <fill>
                <patternFill>
                  <bgColor theme="0" tint="-0.14996795556505021"/>
                </patternFill>
              </fill>
            </x14:dxf>
          </x14:cfRule>
          <x14:cfRule type="cellIs" priority="917" operator="equal" id="{6205BB57-FBDB-4A5D-B09D-4060082ED70F}">
            <xm:f>'C:\Users\marisol.viveros\Downloads\[MAPA_RIESGOS_UAEOS_2022_V3 -2.xlsx]Tabla probabiidad'!#REF!</xm:f>
            <x14:dxf>
              <fill>
                <patternFill>
                  <fgColor theme="6"/>
                </patternFill>
              </fill>
            </x14:dxf>
          </x14:cfRule>
          <x14:cfRule type="cellIs" priority="918" operator="equal" id="{E48D2551-70E1-48F0-AE51-1C0EB3BD62E0}">
            <xm:f>'C:\Users\marisol.viveros\Downloads\[MAPA_RIESGOS_UAEOS_2022_V3 -2.xlsx]Tabla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903" operator="containsText" id="{1B9DA0EF-ECD4-434D-A79E-742CBF754A9C}">
            <xm:f>NOT(ISERROR(SEARCH($I$69,X13)))</xm:f>
            <xm:f>$I$69</xm:f>
            <x14:dxf>
              <fill>
                <patternFill>
                  <fgColor rgb="FF92D050"/>
                  <bgColor rgb="FF92D050"/>
                </patternFill>
              </fill>
            </x14:dxf>
          </x14:cfRule>
          <x14:cfRule type="containsText" priority="904" operator="containsText" id="{458D17DA-1688-4B13-80A1-DE9198FA7E1F}">
            <xm:f>NOT(ISERROR(SEARCH($I$70,X13)))</xm:f>
            <xm:f>$I$70</xm:f>
            <x14:dxf>
              <fill>
                <patternFill>
                  <bgColor rgb="FF00B050"/>
                </patternFill>
              </fill>
            </x14:dxf>
          </x14:cfRule>
          <x14:cfRule type="containsText" priority="905" operator="containsText" id="{FBE66D5A-5CE1-43A1-8E89-8C72CFE83E4C}">
            <xm:f>NOT(ISERROR(SEARCH($I$73,X13)))</xm:f>
            <xm:f>$I$73</xm:f>
            <x14:dxf>
              <fill>
                <patternFill>
                  <bgColor rgb="FFFF0000"/>
                </patternFill>
              </fill>
            </x14:dxf>
          </x14:cfRule>
          <x14:cfRule type="containsText" priority="906" operator="containsText" id="{0D2A5FA9-73B4-48DF-BC1C-492329D2B924}">
            <xm:f>NOT(ISERROR(SEARCH($I$72,X13)))</xm:f>
            <xm:f>$I$72</xm:f>
            <x14:dxf>
              <fill>
                <patternFill>
                  <fgColor rgb="FFFFC000"/>
                  <bgColor rgb="FFFFC000"/>
                </patternFill>
              </fill>
            </x14:dxf>
          </x14:cfRule>
          <x14:cfRule type="containsText" priority="907" operator="containsText" id="{F2A5370E-96F2-408A-BF58-39726815EF95}">
            <xm:f>NOT(ISERROR(SEARCH($I$71,X13)))</xm:f>
            <xm:f>$I$71</xm:f>
            <x14:dxf>
              <fill>
                <patternFill>
                  <fgColor rgb="FFFFFF00"/>
                  <bgColor rgb="FFFFFF00"/>
                </patternFill>
              </fill>
            </x14:dxf>
          </x14:cfRule>
          <x14:cfRule type="containsText" priority="908" operator="containsText" id="{AD6D3C9C-A7E1-490C-B278-29798E89E276}">
            <xm:f>NOT(ISERROR(SEARCH($I$70,X13)))</xm:f>
            <xm:f>$I$70</xm:f>
            <x14:dxf>
              <fill>
                <patternFill>
                  <bgColor theme="0" tint="-0.14996795556505021"/>
                </patternFill>
              </fill>
            </x14:dxf>
          </x14:cfRule>
          <x14:cfRule type="cellIs" priority="909" operator="equal" id="{37308C4C-2385-43A7-8DBC-68410F16CBE7}">
            <xm:f>'C:\Users\marisol.viveros\Downloads\[MAPA_RIESGOS_UAEOS_2022_V3 -2.xlsx]Tabla probabiidad'!#REF!</xm:f>
            <x14:dxf>
              <fill>
                <patternFill>
                  <fgColor theme="6"/>
                </patternFill>
              </fill>
            </x14:dxf>
          </x14:cfRule>
          <x14:cfRule type="cellIs" priority="910" operator="equal" id="{CFF60E29-3A3F-4516-8B1E-9354B68C5706}">
            <xm:f>'C:\Users\marisol.viveros\Downloads\[MAPA_RIESGOS_UAEOS_2022_V3 -2.xlsx]Tabla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95" operator="containsText" id="{E3ADD28B-AAD5-45A1-BA32-7B80726E1E73}">
            <xm:f>NOT(ISERROR(SEARCH($I$69,X18)))</xm:f>
            <xm:f>$I$69</xm:f>
            <x14:dxf>
              <fill>
                <patternFill>
                  <fgColor rgb="FF92D050"/>
                  <bgColor rgb="FF92D050"/>
                </patternFill>
              </fill>
            </x14:dxf>
          </x14:cfRule>
          <x14:cfRule type="containsText" priority="896" operator="containsText" id="{3666EF81-773A-4C1E-86C1-A0DCFA1B65C4}">
            <xm:f>NOT(ISERROR(SEARCH($I$70,X18)))</xm:f>
            <xm:f>$I$70</xm:f>
            <x14:dxf>
              <fill>
                <patternFill>
                  <bgColor rgb="FF00B050"/>
                </patternFill>
              </fill>
            </x14:dxf>
          </x14:cfRule>
          <x14:cfRule type="containsText" priority="897" operator="containsText" id="{73870673-CF90-4734-ADC6-928A1E149166}">
            <xm:f>NOT(ISERROR(SEARCH($I$73,X18)))</xm:f>
            <xm:f>$I$73</xm:f>
            <x14:dxf>
              <fill>
                <patternFill>
                  <bgColor rgb="FFFF0000"/>
                </patternFill>
              </fill>
            </x14:dxf>
          </x14:cfRule>
          <x14:cfRule type="containsText" priority="898" operator="containsText" id="{D6577175-9AD5-4D6F-B7B8-89A07C8CD481}">
            <xm:f>NOT(ISERROR(SEARCH($I$72,X18)))</xm:f>
            <xm:f>$I$72</xm:f>
            <x14:dxf>
              <fill>
                <patternFill>
                  <fgColor rgb="FFFFC000"/>
                  <bgColor rgb="FFFFC000"/>
                </patternFill>
              </fill>
            </x14:dxf>
          </x14:cfRule>
          <x14:cfRule type="containsText" priority="899" operator="containsText" id="{376B1D88-3E4F-45C9-B44A-6E6C4856F7E6}">
            <xm:f>NOT(ISERROR(SEARCH($I$71,X18)))</xm:f>
            <xm:f>$I$71</xm:f>
            <x14:dxf>
              <fill>
                <patternFill>
                  <fgColor rgb="FFFFFF00"/>
                  <bgColor rgb="FFFFFF00"/>
                </patternFill>
              </fill>
            </x14:dxf>
          </x14:cfRule>
          <x14:cfRule type="containsText" priority="900" operator="containsText" id="{4BD8542A-2420-4931-B1BD-2E31F4419D35}">
            <xm:f>NOT(ISERROR(SEARCH($I$70,X18)))</xm:f>
            <xm:f>$I$70</xm:f>
            <x14:dxf>
              <fill>
                <patternFill>
                  <bgColor theme="0" tint="-0.14996795556505021"/>
                </patternFill>
              </fill>
            </x14:dxf>
          </x14:cfRule>
          <x14:cfRule type="cellIs" priority="901" operator="equal" id="{CA3C860B-7446-4B89-91AA-9D6E205E3ACD}">
            <xm:f>'C:\Users\marisol.viveros\Downloads\[MAPA_RIESGOS_UAEOS_2022_V3 -2.xlsx]Tabla probabiidad'!#REF!</xm:f>
            <x14:dxf>
              <fill>
                <patternFill>
                  <fgColor theme="6"/>
                </patternFill>
              </fill>
            </x14:dxf>
          </x14:cfRule>
          <x14:cfRule type="cellIs" priority="902" operator="equal" id="{7FD8D862-1066-4737-BAD2-4CF70FB37B60}">
            <xm:f>'C:\Users\marisol.viveros\Downloads\[MAPA_RIESGOS_UAEOS_2022_V3 -2.xlsx]Tabla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87" operator="containsText" id="{C652CB8B-1076-4578-8719-2D4452A2FA4D}">
            <xm:f>NOT(ISERROR(SEARCH($I$69,X17)))</xm:f>
            <xm:f>$I$69</xm:f>
            <x14:dxf>
              <fill>
                <patternFill>
                  <fgColor rgb="FF92D050"/>
                  <bgColor rgb="FF92D050"/>
                </patternFill>
              </fill>
            </x14:dxf>
          </x14:cfRule>
          <x14:cfRule type="containsText" priority="888" operator="containsText" id="{EA7C9B06-D337-4D3A-B35B-F48A43DD8B26}">
            <xm:f>NOT(ISERROR(SEARCH($I$70,X17)))</xm:f>
            <xm:f>$I$70</xm:f>
            <x14:dxf>
              <fill>
                <patternFill>
                  <bgColor rgb="FF00B050"/>
                </patternFill>
              </fill>
            </x14:dxf>
          </x14:cfRule>
          <x14:cfRule type="containsText" priority="889" operator="containsText" id="{77377B7A-3784-4AAA-9E80-2CF0D182A65D}">
            <xm:f>NOT(ISERROR(SEARCH($I$73,X17)))</xm:f>
            <xm:f>$I$73</xm:f>
            <x14:dxf>
              <fill>
                <patternFill>
                  <bgColor rgb="FFFF0000"/>
                </patternFill>
              </fill>
            </x14:dxf>
          </x14:cfRule>
          <x14:cfRule type="containsText" priority="890" operator="containsText" id="{2E6A1A44-BD52-4F34-A0A0-07E2DEEE77DC}">
            <xm:f>NOT(ISERROR(SEARCH($I$72,X17)))</xm:f>
            <xm:f>$I$72</xm:f>
            <x14:dxf>
              <fill>
                <patternFill>
                  <fgColor rgb="FFFFC000"/>
                  <bgColor rgb="FFFFC000"/>
                </patternFill>
              </fill>
            </x14:dxf>
          </x14:cfRule>
          <x14:cfRule type="containsText" priority="891" operator="containsText" id="{968666FC-8C91-4224-95FD-7A1A6021C515}">
            <xm:f>NOT(ISERROR(SEARCH($I$71,X17)))</xm:f>
            <xm:f>$I$71</xm:f>
            <x14:dxf>
              <fill>
                <patternFill>
                  <fgColor rgb="FFFFFF00"/>
                  <bgColor rgb="FFFFFF00"/>
                </patternFill>
              </fill>
            </x14:dxf>
          </x14:cfRule>
          <x14:cfRule type="containsText" priority="892" operator="containsText" id="{B221BE9F-DCC3-4FF8-B1A0-B6FE78190FC5}">
            <xm:f>NOT(ISERROR(SEARCH($I$70,X17)))</xm:f>
            <xm:f>$I$70</xm:f>
            <x14:dxf>
              <fill>
                <patternFill>
                  <bgColor theme="0" tint="-0.14996795556505021"/>
                </patternFill>
              </fill>
            </x14:dxf>
          </x14:cfRule>
          <x14:cfRule type="cellIs" priority="893" operator="equal" id="{73424CAB-905F-4007-B68E-B4571A02EBDA}">
            <xm:f>'C:\Users\marisol.viveros\Downloads\[MAPA_RIESGOS_UAEOS_2022_V3 -2.xlsx]Tabla probabiidad'!#REF!</xm:f>
            <x14:dxf>
              <fill>
                <patternFill>
                  <fgColor theme="6"/>
                </patternFill>
              </fill>
            </x14:dxf>
          </x14:cfRule>
          <x14:cfRule type="cellIs" priority="894" operator="equal" id="{C4C14B7B-5E7C-4C8F-B4B6-6DDE10941DE5}">
            <xm:f>'C:\Users\marisol.viveros\Downloads\[MAPA_RIESGOS_UAEOS_2022_V3 -2.xlsx]Tabla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9" operator="containsText" id="{217F85A7-993B-4EB1-BE97-8727E387F0DA}">
            <xm:f>NOT(ISERROR(SEARCH($I$69,X19)))</xm:f>
            <xm:f>$I$69</xm:f>
            <x14:dxf>
              <fill>
                <patternFill>
                  <fgColor rgb="FF92D050"/>
                  <bgColor rgb="FF92D050"/>
                </patternFill>
              </fill>
            </x14:dxf>
          </x14:cfRule>
          <x14:cfRule type="containsText" priority="880" operator="containsText" id="{04776F6A-7F69-468A-AFA1-14E6E38B73F9}">
            <xm:f>NOT(ISERROR(SEARCH($I$70,X19)))</xm:f>
            <xm:f>$I$70</xm:f>
            <x14:dxf>
              <fill>
                <patternFill>
                  <bgColor rgb="FF00B050"/>
                </patternFill>
              </fill>
            </x14:dxf>
          </x14:cfRule>
          <x14:cfRule type="containsText" priority="881" operator="containsText" id="{B836782D-AD71-4F6E-9A68-D28D2D8C48F3}">
            <xm:f>NOT(ISERROR(SEARCH($I$73,X19)))</xm:f>
            <xm:f>$I$73</xm:f>
            <x14:dxf>
              <fill>
                <patternFill>
                  <bgColor rgb="FFFF0000"/>
                </patternFill>
              </fill>
            </x14:dxf>
          </x14:cfRule>
          <x14:cfRule type="containsText" priority="882" operator="containsText" id="{96714CE8-609B-4516-9A65-B092F5B9D531}">
            <xm:f>NOT(ISERROR(SEARCH($I$72,X19)))</xm:f>
            <xm:f>$I$72</xm:f>
            <x14:dxf>
              <fill>
                <patternFill>
                  <fgColor rgb="FFFFC000"/>
                  <bgColor rgb="FFFFC000"/>
                </patternFill>
              </fill>
            </x14:dxf>
          </x14:cfRule>
          <x14:cfRule type="containsText" priority="883" operator="containsText" id="{D7FF8E85-6383-42C0-95F7-2A0F6B002CF6}">
            <xm:f>NOT(ISERROR(SEARCH($I$71,X19)))</xm:f>
            <xm:f>$I$71</xm:f>
            <x14:dxf>
              <fill>
                <patternFill>
                  <fgColor rgb="FFFFFF00"/>
                  <bgColor rgb="FFFFFF00"/>
                </patternFill>
              </fill>
            </x14:dxf>
          </x14:cfRule>
          <x14:cfRule type="containsText" priority="884" operator="containsText" id="{DA0B76EB-4A7B-4A26-9531-F7F1AC0AE3DB}">
            <xm:f>NOT(ISERROR(SEARCH($I$70,X19)))</xm:f>
            <xm:f>$I$70</xm:f>
            <x14:dxf>
              <fill>
                <patternFill>
                  <bgColor theme="0" tint="-0.14996795556505021"/>
                </patternFill>
              </fill>
            </x14:dxf>
          </x14:cfRule>
          <x14:cfRule type="cellIs" priority="885" operator="equal" id="{38D361BE-45FD-45FE-8698-2BD5793A67F7}">
            <xm:f>'C:\Users\marisol.viveros\Downloads\[MAPA_RIESGOS_UAEOS_2022_V3 -2.xlsx]Tabla probabiidad'!#REF!</xm:f>
            <x14:dxf>
              <fill>
                <patternFill>
                  <fgColor theme="6"/>
                </patternFill>
              </fill>
            </x14:dxf>
          </x14:cfRule>
          <x14:cfRule type="cellIs" priority="886" operator="equal" id="{0B1D9800-2586-43D9-B149-61B491C6CA5A}">
            <xm:f>'C:\Users\marisol.viveros\Downloads\[MAPA_RIESGOS_UAEOS_2022_V3 -2.xlsx]Tabla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1" operator="containsText" id="{DF7A6FF1-72EB-4334-BFA6-6435049691A3}">
            <xm:f>NOT(ISERROR(SEARCH($I$69,X20)))</xm:f>
            <xm:f>$I$69</xm:f>
            <x14:dxf>
              <fill>
                <patternFill>
                  <fgColor rgb="FF92D050"/>
                  <bgColor rgb="FF92D050"/>
                </patternFill>
              </fill>
            </x14:dxf>
          </x14:cfRule>
          <x14:cfRule type="containsText" priority="872" operator="containsText" id="{44055242-A5BF-47E4-A42E-B42D8229118A}">
            <xm:f>NOT(ISERROR(SEARCH($I$70,X20)))</xm:f>
            <xm:f>$I$70</xm:f>
            <x14:dxf>
              <fill>
                <patternFill>
                  <bgColor rgb="FF00B050"/>
                </patternFill>
              </fill>
            </x14:dxf>
          </x14:cfRule>
          <x14:cfRule type="containsText" priority="873" operator="containsText" id="{1B134C80-2EFB-46B5-ADBF-8A59BA84F9EA}">
            <xm:f>NOT(ISERROR(SEARCH($I$73,X20)))</xm:f>
            <xm:f>$I$73</xm:f>
            <x14:dxf>
              <fill>
                <patternFill>
                  <bgColor rgb="FFFF0000"/>
                </patternFill>
              </fill>
            </x14:dxf>
          </x14:cfRule>
          <x14:cfRule type="containsText" priority="874" operator="containsText" id="{80CE1CB4-25CD-49B2-84A5-C436FFDF9809}">
            <xm:f>NOT(ISERROR(SEARCH($I$72,X20)))</xm:f>
            <xm:f>$I$72</xm:f>
            <x14:dxf>
              <fill>
                <patternFill>
                  <fgColor rgb="FFFFC000"/>
                  <bgColor rgb="FFFFC000"/>
                </patternFill>
              </fill>
            </x14:dxf>
          </x14:cfRule>
          <x14:cfRule type="containsText" priority="875" operator="containsText" id="{E85C9F13-4CBD-4670-8B58-DA50BAE0A6E0}">
            <xm:f>NOT(ISERROR(SEARCH($I$71,X20)))</xm:f>
            <xm:f>$I$71</xm:f>
            <x14:dxf>
              <fill>
                <patternFill>
                  <fgColor rgb="FFFFFF00"/>
                  <bgColor rgb="FFFFFF00"/>
                </patternFill>
              </fill>
            </x14:dxf>
          </x14:cfRule>
          <x14:cfRule type="containsText" priority="876" operator="containsText" id="{00EB6BEA-8FB6-4E26-9F80-8EEED6B9D180}">
            <xm:f>NOT(ISERROR(SEARCH($I$70,X20)))</xm:f>
            <xm:f>$I$70</xm:f>
            <x14:dxf>
              <fill>
                <patternFill>
                  <bgColor theme="0" tint="-0.14996795556505021"/>
                </patternFill>
              </fill>
            </x14:dxf>
          </x14:cfRule>
          <x14:cfRule type="cellIs" priority="877" operator="equal" id="{479B7481-79A2-4D5F-A8A5-233A3D128705}">
            <xm:f>'C:\Users\marisol.viveros\Downloads\[MAPA_RIESGOS_UAEOS_2022_V3 -2.xlsx]Tabla probabiidad'!#REF!</xm:f>
            <x14:dxf>
              <fill>
                <patternFill>
                  <fgColor theme="6"/>
                </patternFill>
              </fill>
            </x14:dxf>
          </x14:cfRule>
          <x14:cfRule type="cellIs" priority="878" operator="equal" id="{660711E3-D2D0-40DA-922E-8D4228A6ED95}">
            <xm:f>'C:\Users\marisol.viveros\Downloads\[MAPA_RIESGOS_UAEOS_2022_V3 -2.xlsx]Tabla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63" operator="containsText" id="{127630A6-D67E-4066-94C0-4915F933336F}">
            <xm:f>NOT(ISERROR(SEARCH($I$69,X21)))</xm:f>
            <xm:f>$I$69</xm:f>
            <x14:dxf>
              <fill>
                <patternFill>
                  <fgColor rgb="FF92D050"/>
                  <bgColor rgb="FF92D050"/>
                </patternFill>
              </fill>
            </x14:dxf>
          </x14:cfRule>
          <x14:cfRule type="containsText" priority="864" operator="containsText" id="{ECB2E689-742E-4F2D-B160-1FD7C518D7A2}">
            <xm:f>NOT(ISERROR(SEARCH($I$70,X21)))</xm:f>
            <xm:f>$I$70</xm:f>
            <x14:dxf>
              <fill>
                <patternFill>
                  <bgColor rgb="FF00B050"/>
                </patternFill>
              </fill>
            </x14:dxf>
          </x14:cfRule>
          <x14:cfRule type="containsText" priority="865" operator="containsText" id="{E45820E2-6575-481D-8EA3-E2CC5202308B}">
            <xm:f>NOT(ISERROR(SEARCH($I$73,X21)))</xm:f>
            <xm:f>$I$73</xm:f>
            <x14:dxf>
              <fill>
                <patternFill>
                  <bgColor rgb="FFFF0000"/>
                </patternFill>
              </fill>
            </x14:dxf>
          </x14:cfRule>
          <x14:cfRule type="containsText" priority="866" operator="containsText" id="{F451FCB7-162B-4799-8352-6759A2A5C714}">
            <xm:f>NOT(ISERROR(SEARCH($I$72,X21)))</xm:f>
            <xm:f>$I$72</xm:f>
            <x14:dxf>
              <fill>
                <patternFill>
                  <fgColor rgb="FFFFC000"/>
                  <bgColor rgb="FFFFC000"/>
                </patternFill>
              </fill>
            </x14:dxf>
          </x14:cfRule>
          <x14:cfRule type="containsText" priority="867" operator="containsText" id="{09C5EF5A-87C7-448F-B580-577F08D6CEFA}">
            <xm:f>NOT(ISERROR(SEARCH($I$71,X21)))</xm:f>
            <xm:f>$I$71</xm:f>
            <x14:dxf>
              <fill>
                <patternFill>
                  <fgColor rgb="FFFFFF00"/>
                  <bgColor rgb="FFFFFF00"/>
                </patternFill>
              </fill>
            </x14:dxf>
          </x14:cfRule>
          <x14:cfRule type="containsText" priority="868" operator="containsText" id="{1DB8C394-4524-4915-BA59-D1D35A187619}">
            <xm:f>NOT(ISERROR(SEARCH($I$70,X21)))</xm:f>
            <xm:f>$I$70</xm:f>
            <x14:dxf>
              <fill>
                <patternFill>
                  <bgColor theme="0" tint="-0.14996795556505021"/>
                </patternFill>
              </fill>
            </x14:dxf>
          </x14:cfRule>
          <x14:cfRule type="cellIs" priority="869" operator="equal" id="{DDA158F6-199D-4CDC-8037-C7C73A6B0700}">
            <xm:f>'C:\Users\marisol.viveros\Downloads\[MAPA_RIESGOS_UAEOS_2022_V3 -2.xlsx]Tabla probabiidad'!#REF!</xm:f>
            <x14:dxf>
              <fill>
                <patternFill>
                  <fgColor theme="6"/>
                </patternFill>
              </fill>
            </x14:dxf>
          </x14:cfRule>
          <x14:cfRule type="cellIs" priority="870" operator="equal" id="{E1AB76C9-C601-4243-B083-E1F8BA3200D9}">
            <xm:f>'C:\Users\marisol.viveros\Downloads\[MAPA_RIESGOS_UAEOS_2022_V3 -2.xlsx]Tabla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55" operator="containsText" id="{B8D4D644-C7B1-4CCC-B9C7-2F00F73BE5E5}">
            <xm:f>NOT(ISERROR(SEARCH($I$69,X22)))</xm:f>
            <xm:f>$I$69</xm:f>
            <x14:dxf>
              <fill>
                <patternFill>
                  <fgColor rgb="FF92D050"/>
                  <bgColor rgb="FF92D050"/>
                </patternFill>
              </fill>
            </x14:dxf>
          </x14:cfRule>
          <x14:cfRule type="containsText" priority="856" operator="containsText" id="{5BE002EF-1FAA-47E5-80CA-FFCFA5CC5F54}">
            <xm:f>NOT(ISERROR(SEARCH($I$70,X22)))</xm:f>
            <xm:f>$I$70</xm:f>
            <x14:dxf>
              <fill>
                <patternFill>
                  <bgColor rgb="FF00B050"/>
                </patternFill>
              </fill>
            </x14:dxf>
          </x14:cfRule>
          <x14:cfRule type="containsText" priority="857" operator="containsText" id="{110B3CE8-9755-41B1-A7F4-B441F961BAD2}">
            <xm:f>NOT(ISERROR(SEARCH($I$73,X22)))</xm:f>
            <xm:f>$I$73</xm:f>
            <x14:dxf>
              <fill>
                <patternFill>
                  <bgColor rgb="FFFF0000"/>
                </patternFill>
              </fill>
            </x14:dxf>
          </x14:cfRule>
          <x14:cfRule type="containsText" priority="858" operator="containsText" id="{9E1F3F9A-18D9-4DD3-9A36-2FFBB1286791}">
            <xm:f>NOT(ISERROR(SEARCH($I$72,X22)))</xm:f>
            <xm:f>$I$72</xm:f>
            <x14:dxf>
              <fill>
                <patternFill>
                  <fgColor rgb="FFFFC000"/>
                  <bgColor rgb="FFFFC000"/>
                </patternFill>
              </fill>
            </x14:dxf>
          </x14:cfRule>
          <x14:cfRule type="containsText" priority="859" operator="containsText" id="{6D28A168-3DAA-4788-BA4A-F5EB99C32FCD}">
            <xm:f>NOT(ISERROR(SEARCH($I$71,X22)))</xm:f>
            <xm:f>$I$71</xm:f>
            <x14:dxf>
              <fill>
                <patternFill>
                  <fgColor rgb="FFFFFF00"/>
                  <bgColor rgb="FFFFFF00"/>
                </patternFill>
              </fill>
            </x14:dxf>
          </x14:cfRule>
          <x14:cfRule type="containsText" priority="860" operator="containsText" id="{06C347E0-3B07-45CA-A1A5-AD59716F423B}">
            <xm:f>NOT(ISERROR(SEARCH($I$70,X22)))</xm:f>
            <xm:f>$I$70</xm:f>
            <x14:dxf>
              <fill>
                <patternFill>
                  <bgColor theme="0" tint="-0.14996795556505021"/>
                </patternFill>
              </fill>
            </x14:dxf>
          </x14:cfRule>
          <x14:cfRule type="cellIs" priority="861" operator="equal" id="{A70340F9-7EF4-414D-99EC-60FFE0DA8A4C}">
            <xm:f>'C:\Users\marisol.viveros\Downloads\[MAPA_RIESGOS_UAEOS_2022_V3 -2.xlsx]Tabla probabiidad'!#REF!</xm:f>
            <x14:dxf>
              <fill>
                <patternFill>
                  <fgColor theme="6"/>
                </patternFill>
              </fill>
            </x14:dxf>
          </x14:cfRule>
          <x14:cfRule type="cellIs" priority="862" operator="equal" id="{425972DE-2559-486B-B5AA-1A88325DD31D}">
            <xm:f>'C:\Users\marisol.viveros\Downloads\[MAPA_RIESGOS_UAEOS_2022_V3 -2.xlsx]Tabla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47" operator="containsText" id="{4D307169-E3C9-4306-95D1-C48478F1BADA}">
            <xm:f>NOT(ISERROR(SEARCH($I$69,X24)))</xm:f>
            <xm:f>$I$69</xm:f>
            <x14:dxf>
              <fill>
                <patternFill>
                  <fgColor rgb="FF92D050"/>
                  <bgColor rgb="FF92D050"/>
                </patternFill>
              </fill>
            </x14:dxf>
          </x14:cfRule>
          <x14:cfRule type="containsText" priority="848" operator="containsText" id="{E28F8498-A026-4F02-8C3F-37DD379C3185}">
            <xm:f>NOT(ISERROR(SEARCH($I$70,X24)))</xm:f>
            <xm:f>$I$70</xm:f>
            <x14:dxf>
              <fill>
                <patternFill>
                  <bgColor rgb="FF00B050"/>
                </patternFill>
              </fill>
            </x14:dxf>
          </x14:cfRule>
          <x14:cfRule type="containsText" priority="849" operator="containsText" id="{E77F0FE2-2E5F-4B94-8097-5919BDBBD279}">
            <xm:f>NOT(ISERROR(SEARCH($I$73,X24)))</xm:f>
            <xm:f>$I$73</xm:f>
            <x14:dxf>
              <fill>
                <patternFill>
                  <bgColor rgb="FFFF0000"/>
                </patternFill>
              </fill>
            </x14:dxf>
          </x14:cfRule>
          <x14:cfRule type="containsText" priority="850" operator="containsText" id="{2ADD4FFA-E712-4DAA-8BB0-4EF50AA41720}">
            <xm:f>NOT(ISERROR(SEARCH($I$72,X24)))</xm:f>
            <xm:f>$I$72</xm:f>
            <x14:dxf>
              <fill>
                <patternFill>
                  <fgColor rgb="FFFFC000"/>
                  <bgColor rgb="FFFFC000"/>
                </patternFill>
              </fill>
            </x14:dxf>
          </x14:cfRule>
          <x14:cfRule type="containsText" priority="851" operator="containsText" id="{12B4CFAE-AF83-420C-BCA9-1D678B73921E}">
            <xm:f>NOT(ISERROR(SEARCH($I$71,X24)))</xm:f>
            <xm:f>$I$71</xm:f>
            <x14:dxf>
              <fill>
                <patternFill>
                  <fgColor rgb="FFFFFF00"/>
                  <bgColor rgb="FFFFFF00"/>
                </patternFill>
              </fill>
            </x14:dxf>
          </x14:cfRule>
          <x14:cfRule type="containsText" priority="852" operator="containsText" id="{E23A48B5-0709-4A5A-B009-F9255707E4D2}">
            <xm:f>NOT(ISERROR(SEARCH($I$70,X24)))</xm:f>
            <xm:f>$I$70</xm:f>
            <x14:dxf>
              <fill>
                <patternFill>
                  <bgColor theme="0" tint="-0.14996795556505021"/>
                </patternFill>
              </fill>
            </x14:dxf>
          </x14:cfRule>
          <x14:cfRule type="cellIs" priority="853" operator="equal" id="{94BFB5F2-B1F4-437C-A752-9D3BC70C54AE}">
            <xm:f>'C:\Users\marisol.viveros\Downloads\[MAPA_RIESGOS_UAEOS_2022_V3 -2.xlsx]Tabla probabiidad'!#REF!</xm:f>
            <x14:dxf>
              <fill>
                <patternFill>
                  <fgColor theme="6"/>
                </patternFill>
              </fill>
            </x14:dxf>
          </x14:cfRule>
          <x14:cfRule type="cellIs" priority="854" operator="equal" id="{C13F0255-FF96-447A-AFC4-BA3D1A0C8D51}">
            <xm:f>'C:\Users\marisol.viveros\Downloads\[MAPA_RIESGOS_UAEOS_2022_V3 -2.xlsx]Tabla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39" operator="containsText" id="{8F87E2C2-80C2-4990-B4D6-4C58674A22F1}">
            <xm:f>NOT(ISERROR(SEARCH($I$69,X23)))</xm:f>
            <xm:f>$I$69</xm:f>
            <x14:dxf>
              <fill>
                <patternFill>
                  <fgColor rgb="FF92D050"/>
                  <bgColor rgb="FF92D050"/>
                </patternFill>
              </fill>
            </x14:dxf>
          </x14:cfRule>
          <x14:cfRule type="containsText" priority="840" operator="containsText" id="{D74FBA9B-A11D-4781-AF32-1CE97D445C84}">
            <xm:f>NOT(ISERROR(SEARCH($I$70,X23)))</xm:f>
            <xm:f>$I$70</xm:f>
            <x14:dxf>
              <fill>
                <patternFill>
                  <bgColor rgb="FF00B050"/>
                </patternFill>
              </fill>
            </x14:dxf>
          </x14:cfRule>
          <x14:cfRule type="containsText" priority="841" operator="containsText" id="{BE686A5B-561A-4624-B158-D96E106D2AA5}">
            <xm:f>NOT(ISERROR(SEARCH($I$73,X23)))</xm:f>
            <xm:f>$I$73</xm:f>
            <x14:dxf>
              <fill>
                <patternFill>
                  <bgColor rgb="FFFF0000"/>
                </patternFill>
              </fill>
            </x14:dxf>
          </x14:cfRule>
          <x14:cfRule type="containsText" priority="842" operator="containsText" id="{8ED4DCF8-F621-4565-9E45-07C773D3B47C}">
            <xm:f>NOT(ISERROR(SEARCH($I$72,X23)))</xm:f>
            <xm:f>$I$72</xm:f>
            <x14:dxf>
              <fill>
                <patternFill>
                  <fgColor rgb="FFFFC000"/>
                  <bgColor rgb="FFFFC000"/>
                </patternFill>
              </fill>
            </x14:dxf>
          </x14:cfRule>
          <x14:cfRule type="containsText" priority="843" operator="containsText" id="{91011A04-F3DE-4170-9F27-FD45CFE5D5BD}">
            <xm:f>NOT(ISERROR(SEARCH($I$71,X23)))</xm:f>
            <xm:f>$I$71</xm:f>
            <x14:dxf>
              <fill>
                <patternFill>
                  <fgColor rgb="FFFFFF00"/>
                  <bgColor rgb="FFFFFF00"/>
                </patternFill>
              </fill>
            </x14:dxf>
          </x14:cfRule>
          <x14:cfRule type="containsText" priority="844" operator="containsText" id="{D7428C4F-7E29-4AA2-B786-05F5A57E8A57}">
            <xm:f>NOT(ISERROR(SEARCH($I$70,X23)))</xm:f>
            <xm:f>$I$70</xm:f>
            <x14:dxf>
              <fill>
                <patternFill>
                  <bgColor theme="0" tint="-0.14996795556505021"/>
                </patternFill>
              </fill>
            </x14:dxf>
          </x14:cfRule>
          <x14:cfRule type="cellIs" priority="845" operator="equal" id="{6BE94E7C-7A44-4881-AFD4-12344D210AAD}">
            <xm:f>'C:\Users\marisol.viveros\Downloads\[MAPA_RIESGOS_UAEOS_2022_V3 -2.xlsx]Tabla probabiidad'!#REF!</xm:f>
            <x14:dxf>
              <fill>
                <patternFill>
                  <fgColor theme="6"/>
                </patternFill>
              </fill>
            </x14:dxf>
          </x14:cfRule>
          <x14:cfRule type="cellIs" priority="846" operator="equal" id="{EE8B4D10-AC9B-43A1-872C-6802F78EA770}">
            <xm:f>'C:\Users\marisol.viveros\Downloads\[MAPA_RIESGOS_UAEOS_2022_V3 -2.xlsx]Tabla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31" operator="containsText" id="{A7707C26-1986-43DA-8CB5-8AE462F1C0FF}">
            <xm:f>NOT(ISERROR(SEARCH($I$69,X25)))</xm:f>
            <xm:f>$I$69</xm:f>
            <x14:dxf>
              <fill>
                <patternFill>
                  <fgColor rgb="FF92D050"/>
                  <bgColor rgb="FF92D050"/>
                </patternFill>
              </fill>
            </x14:dxf>
          </x14:cfRule>
          <x14:cfRule type="containsText" priority="832" operator="containsText" id="{D7983EAE-E2CE-4025-AE17-95BC9AD5522C}">
            <xm:f>NOT(ISERROR(SEARCH($I$70,X25)))</xm:f>
            <xm:f>$I$70</xm:f>
            <x14:dxf>
              <fill>
                <patternFill>
                  <bgColor rgb="FF00B050"/>
                </patternFill>
              </fill>
            </x14:dxf>
          </x14:cfRule>
          <x14:cfRule type="containsText" priority="833" operator="containsText" id="{5369B3F0-0191-485C-B1B1-7C2FC4B226AC}">
            <xm:f>NOT(ISERROR(SEARCH($I$73,X25)))</xm:f>
            <xm:f>$I$73</xm:f>
            <x14:dxf>
              <fill>
                <patternFill>
                  <bgColor rgb="FFFF0000"/>
                </patternFill>
              </fill>
            </x14:dxf>
          </x14:cfRule>
          <x14:cfRule type="containsText" priority="834" operator="containsText" id="{A86104C7-287B-4AF7-985F-8129FAEBCAA1}">
            <xm:f>NOT(ISERROR(SEARCH($I$72,X25)))</xm:f>
            <xm:f>$I$72</xm:f>
            <x14:dxf>
              <fill>
                <patternFill>
                  <fgColor rgb="FFFFC000"/>
                  <bgColor rgb="FFFFC000"/>
                </patternFill>
              </fill>
            </x14:dxf>
          </x14:cfRule>
          <x14:cfRule type="containsText" priority="835" operator="containsText" id="{843B6046-609C-4CF5-8571-B2864EAACFDB}">
            <xm:f>NOT(ISERROR(SEARCH($I$71,X25)))</xm:f>
            <xm:f>$I$71</xm:f>
            <x14:dxf>
              <fill>
                <patternFill>
                  <fgColor rgb="FFFFFF00"/>
                  <bgColor rgb="FFFFFF00"/>
                </patternFill>
              </fill>
            </x14:dxf>
          </x14:cfRule>
          <x14:cfRule type="containsText" priority="836" operator="containsText" id="{8095239E-3297-411D-A7B5-4B305E7AA001}">
            <xm:f>NOT(ISERROR(SEARCH($I$70,X25)))</xm:f>
            <xm:f>$I$70</xm:f>
            <x14:dxf>
              <fill>
                <patternFill>
                  <bgColor theme="0" tint="-0.14996795556505021"/>
                </patternFill>
              </fill>
            </x14:dxf>
          </x14:cfRule>
          <x14:cfRule type="cellIs" priority="837" operator="equal" id="{ECDD7EB4-DC24-48AA-B2CD-8983D07BE21A}">
            <xm:f>'C:\Users\marisol.viveros\Downloads\[MAPA_RIESGOS_UAEOS_2022_V3 -2.xlsx]Tabla probabiidad'!#REF!</xm:f>
            <x14:dxf>
              <fill>
                <patternFill>
                  <fgColor theme="6"/>
                </patternFill>
              </fill>
            </x14:dxf>
          </x14:cfRule>
          <x14:cfRule type="cellIs" priority="838" operator="equal" id="{9E2211E1-9DE4-496A-A84A-0038DB4BF315}">
            <xm:f>'C:\Users\marisol.viveros\Downloads\[MAPA_RIESGOS_UAEOS_2022_V3 -2.xlsx]Tabla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3" operator="containsText" id="{DF662773-BEB1-4C99-AE43-FDE9ACC55B6C}">
            <xm:f>NOT(ISERROR(SEARCH($I$69,X26)))</xm:f>
            <xm:f>$I$69</xm:f>
            <x14:dxf>
              <fill>
                <patternFill>
                  <fgColor rgb="FF92D050"/>
                  <bgColor rgb="FF92D050"/>
                </patternFill>
              </fill>
            </x14:dxf>
          </x14:cfRule>
          <x14:cfRule type="containsText" priority="824" operator="containsText" id="{0E3687E5-A0FF-4FDA-A2C1-4E0FB4C04F48}">
            <xm:f>NOT(ISERROR(SEARCH($I$70,X26)))</xm:f>
            <xm:f>$I$70</xm:f>
            <x14:dxf>
              <fill>
                <patternFill>
                  <bgColor rgb="FF00B050"/>
                </patternFill>
              </fill>
            </x14:dxf>
          </x14:cfRule>
          <x14:cfRule type="containsText" priority="825" operator="containsText" id="{45F9AE42-472A-4D02-8F6A-1DEE175567E6}">
            <xm:f>NOT(ISERROR(SEARCH($I$73,X26)))</xm:f>
            <xm:f>$I$73</xm:f>
            <x14:dxf>
              <fill>
                <patternFill>
                  <bgColor rgb="FFFF0000"/>
                </patternFill>
              </fill>
            </x14:dxf>
          </x14:cfRule>
          <x14:cfRule type="containsText" priority="826" operator="containsText" id="{4EDB19BF-E001-43A8-95E2-E0ED71BFDAA2}">
            <xm:f>NOT(ISERROR(SEARCH($I$72,X26)))</xm:f>
            <xm:f>$I$72</xm:f>
            <x14:dxf>
              <fill>
                <patternFill>
                  <fgColor rgb="FFFFC000"/>
                  <bgColor rgb="FFFFC000"/>
                </patternFill>
              </fill>
            </x14:dxf>
          </x14:cfRule>
          <x14:cfRule type="containsText" priority="827" operator="containsText" id="{6F00411C-2A97-453D-B56B-272C48C25A92}">
            <xm:f>NOT(ISERROR(SEARCH($I$71,X26)))</xm:f>
            <xm:f>$I$71</xm:f>
            <x14:dxf>
              <fill>
                <patternFill>
                  <fgColor rgb="FFFFFF00"/>
                  <bgColor rgb="FFFFFF00"/>
                </patternFill>
              </fill>
            </x14:dxf>
          </x14:cfRule>
          <x14:cfRule type="containsText" priority="828" operator="containsText" id="{73212F21-20AB-4469-8241-D1EA4E7CFF5D}">
            <xm:f>NOT(ISERROR(SEARCH($I$70,X26)))</xm:f>
            <xm:f>$I$70</xm:f>
            <x14:dxf>
              <fill>
                <patternFill>
                  <bgColor theme="0" tint="-0.14996795556505021"/>
                </patternFill>
              </fill>
            </x14:dxf>
          </x14:cfRule>
          <x14:cfRule type="cellIs" priority="829" operator="equal" id="{0FA01C2A-A1A5-4065-BFD1-5B577027206F}">
            <xm:f>'C:\Users\marisol.viveros\Downloads\[MAPA_RIESGOS_UAEOS_2022_V3 -2.xlsx]Tabla probabiidad'!#REF!</xm:f>
            <x14:dxf>
              <fill>
                <patternFill>
                  <fgColor theme="6"/>
                </patternFill>
              </fill>
            </x14:dxf>
          </x14:cfRule>
          <x14:cfRule type="cellIs" priority="830" operator="equal" id="{411E9210-1896-48C5-95C7-E7FD0CC96A04}">
            <xm:f>'C:\Users\marisol.viveros\Downloads\[MAPA_RIESGOS_UAEOS_2022_V3 -2.xlsx]Tabla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15" operator="containsText" id="{B2D4F5DE-2D97-4336-A05A-ACF6B51D3ADC}">
            <xm:f>NOT(ISERROR(SEARCH($I$69,X27)))</xm:f>
            <xm:f>$I$69</xm:f>
            <x14:dxf>
              <fill>
                <patternFill>
                  <fgColor rgb="FF92D050"/>
                  <bgColor rgb="FF92D050"/>
                </patternFill>
              </fill>
            </x14:dxf>
          </x14:cfRule>
          <x14:cfRule type="containsText" priority="816" operator="containsText" id="{DAB35226-77EB-4BCC-9EA5-1B8E35129A5F}">
            <xm:f>NOT(ISERROR(SEARCH($I$70,X27)))</xm:f>
            <xm:f>$I$70</xm:f>
            <x14:dxf>
              <fill>
                <patternFill>
                  <bgColor rgb="FF00B050"/>
                </patternFill>
              </fill>
            </x14:dxf>
          </x14:cfRule>
          <x14:cfRule type="containsText" priority="817" operator="containsText" id="{0BDCD88C-B29D-4FFB-83EC-A8FEAC26D293}">
            <xm:f>NOT(ISERROR(SEARCH($I$73,X27)))</xm:f>
            <xm:f>$I$73</xm:f>
            <x14:dxf>
              <fill>
                <patternFill>
                  <bgColor rgb="FFFF0000"/>
                </patternFill>
              </fill>
            </x14:dxf>
          </x14:cfRule>
          <x14:cfRule type="containsText" priority="818" operator="containsText" id="{95A374C8-D010-4603-A430-BA16203FC482}">
            <xm:f>NOT(ISERROR(SEARCH($I$72,X27)))</xm:f>
            <xm:f>$I$72</xm:f>
            <x14:dxf>
              <fill>
                <patternFill>
                  <fgColor rgb="FFFFC000"/>
                  <bgColor rgb="FFFFC000"/>
                </patternFill>
              </fill>
            </x14:dxf>
          </x14:cfRule>
          <x14:cfRule type="containsText" priority="819" operator="containsText" id="{86ED4944-C531-4629-B9EA-25D556744FE8}">
            <xm:f>NOT(ISERROR(SEARCH($I$71,X27)))</xm:f>
            <xm:f>$I$71</xm:f>
            <x14:dxf>
              <fill>
                <patternFill>
                  <fgColor rgb="FFFFFF00"/>
                  <bgColor rgb="FFFFFF00"/>
                </patternFill>
              </fill>
            </x14:dxf>
          </x14:cfRule>
          <x14:cfRule type="containsText" priority="820" operator="containsText" id="{EDF9C7D1-E2E5-4068-8962-0E191455CE23}">
            <xm:f>NOT(ISERROR(SEARCH($I$70,X27)))</xm:f>
            <xm:f>$I$70</xm:f>
            <x14:dxf>
              <fill>
                <patternFill>
                  <bgColor theme="0" tint="-0.14996795556505021"/>
                </patternFill>
              </fill>
            </x14:dxf>
          </x14:cfRule>
          <x14:cfRule type="cellIs" priority="821" operator="equal" id="{8289B980-8A7E-4D24-BD2D-6921E53A8F3C}">
            <xm:f>'C:\Users\marisol.viveros\Downloads\[MAPA_RIESGOS_UAEOS_2022_V3 -2.xlsx]Tabla probabiidad'!#REF!</xm:f>
            <x14:dxf>
              <fill>
                <patternFill>
                  <fgColor theme="6"/>
                </patternFill>
              </fill>
            </x14:dxf>
          </x14:cfRule>
          <x14:cfRule type="cellIs" priority="822" operator="equal" id="{59768758-2D4D-41CD-B482-FB58D336FFCB}">
            <xm:f>'C:\Users\marisol.viveros\Downloads\[MAPA_RIESGOS_UAEOS_2022_V3 -2.xlsx]Tabla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07" operator="containsText" id="{FCD63FD8-78C7-4468-BDCE-78A195A37998}">
            <xm:f>NOT(ISERROR(SEARCH($I$69,X28)))</xm:f>
            <xm:f>$I$69</xm:f>
            <x14:dxf>
              <fill>
                <patternFill>
                  <fgColor rgb="FF92D050"/>
                  <bgColor rgb="FF92D050"/>
                </patternFill>
              </fill>
            </x14:dxf>
          </x14:cfRule>
          <x14:cfRule type="containsText" priority="808" operator="containsText" id="{8964AB3C-F318-4A10-96A9-43343A2E44E1}">
            <xm:f>NOT(ISERROR(SEARCH($I$70,X28)))</xm:f>
            <xm:f>$I$70</xm:f>
            <x14:dxf>
              <fill>
                <patternFill>
                  <bgColor rgb="FF00B050"/>
                </patternFill>
              </fill>
            </x14:dxf>
          </x14:cfRule>
          <x14:cfRule type="containsText" priority="809" operator="containsText" id="{97D57938-ABAA-49C9-BD94-5489ED3DE8FC}">
            <xm:f>NOT(ISERROR(SEARCH($I$73,X28)))</xm:f>
            <xm:f>$I$73</xm:f>
            <x14:dxf>
              <fill>
                <patternFill>
                  <bgColor rgb="FFFF0000"/>
                </patternFill>
              </fill>
            </x14:dxf>
          </x14:cfRule>
          <x14:cfRule type="containsText" priority="810" operator="containsText" id="{464A18F7-4226-4CE9-943F-39DCAA123F07}">
            <xm:f>NOT(ISERROR(SEARCH($I$72,X28)))</xm:f>
            <xm:f>$I$72</xm:f>
            <x14:dxf>
              <fill>
                <patternFill>
                  <fgColor rgb="FFFFC000"/>
                  <bgColor rgb="FFFFC000"/>
                </patternFill>
              </fill>
            </x14:dxf>
          </x14:cfRule>
          <x14:cfRule type="containsText" priority="811" operator="containsText" id="{B33070AD-7E38-402F-AF5A-DCFB12DD117F}">
            <xm:f>NOT(ISERROR(SEARCH($I$71,X28)))</xm:f>
            <xm:f>$I$71</xm:f>
            <x14:dxf>
              <fill>
                <patternFill>
                  <fgColor rgb="FFFFFF00"/>
                  <bgColor rgb="FFFFFF00"/>
                </patternFill>
              </fill>
            </x14:dxf>
          </x14:cfRule>
          <x14:cfRule type="containsText" priority="812" operator="containsText" id="{9575E02D-61C5-4962-93C1-9F04EDEB04FE}">
            <xm:f>NOT(ISERROR(SEARCH($I$70,X28)))</xm:f>
            <xm:f>$I$70</xm:f>
            <x14:dxf>
              <fill>
                <patternFill>
                  <bgColor theme="0" tint="-0.14996795556505021"/>
                </patternFill>
              </fill>
            </x14:dxf>
          </x14:cfRule>
          <x14:cfRule type="cellIs" priority="813" operator="equal" id="{7525F8DA-F4CF-435A-A3A5-5169F644049C}">
            <xm:f>'C:\Users\marisol.viveros\Downloads\[MAPA_RIESGOS_UAEOS_2022_V3 -2.xlsx]Tabla probabiidad'!#REF!</xm:f>
            <x14:dxf>
              <fill>
                <patternFill>
                  <fgColor theme="6"/>
                </patternFill>
              </fill>
            </x14:dxf>
          </x14:cfRule>
          <x14:cfRule type="cellIs" priority="814" operator="equal" id="{C05E4D6B-F49D-4A0E-9B67-EF0BE089183B}">
            <xm:f>'C:\Users\marisol.viveros\Downloads\[MAPA_RIESGOS_UAEOS_2022_V3 -2.xlsx]Tabla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99" operator="containsText" id="{C710DA38-E2AC-45B4-A580-B6CFB4295847}">
            <xm:f>NOT(ISERROR(SEARCH($I$69,X32)))</xm:f>
            <xm:f>$I$69</xm:f>
            <x14:dxf>
              <fill>
                <patternFill>
                  <fgColor rgb="FF92D050"/>
                  <bgColor rgb="FF92D050"/>
                </patternFill>
              </fill>
            </x14:dxf>
          </x14:cfRule>
          <x14:cfRule type="containsText" priority="800" operator="containsText" id="{5FBAC915-F048-464F-9E5D-2641810C225C}">
            <xm:f>NOT(ISERROR(SEARCH($I$70,X32)))</xm:f>
            <xm:f>$I$70</xm:f>
            <x14:dxf>
              <fill>
                <patternFill>
                  <bgColor rgb="FF00B050"/>
                </patternFill>
              </fill>
            </x14:dxf>
          </x14:cfRule>
          <x14:cfRule type="containsText" priority="801" operator="containsText" id="{8563F3B5-85CE-40FD-9087-F7DDFEBDF42B}">
            <xm:f>NOT(ISERROR(SEARCH($I$73,X32)))</xm:f>
            <xm:f>$I$73</xm:f>
            <x14:dxf>
              <fill>
                <patternFill>
                  <bgColor rgb="FFFF0000"/>
                </patternFill>
              </fill>
            </x14:dxf>
          </x14:cfRule>
          <x14:cfRule type="containsText" priority="802" operator="containsText" id="{C59A9CBB-2846-4C74-93EF-FD9A04D14952}">
            <xm:f>NOT(ISERROR(SEARCH($I$72,X32)))</xm:f>
            <xm:f>$I$72</xm:f>
            <x14:dxf>
              <fill>
                <patternFill>
                  <fgColor rgb="FFFFC000"/>
                  <bgColor rgb="FFFFC000"/>
                </patternFill>
              </fill>
            </x14:dxf>
          </x14:cfRule>
          <x14:cfRule type="containsText" priority="803" operator="containsText" id="{5A6A774E-1DF9-4557-A2C1-E2206DF64FAA}">
            <xm:f>NOT(ISERROR(SEARCH($I$71,X32)))</xm:f>
            <xm:f>$I$71</xm:f>
            <x14:dxf>
              <fill>
                <patternFill>
                  <fgColor rgb="FFFFFF00"/>
                  <bgColor rgb="FFFFFF00"/>
                </patternFill>
              </fill>
            </x14:dxf>
          </x14:cfRule>
          <x14:cfRule type="containsText" priority="804" operator="containsText" id="{F777B9AC-392D-45EF-BD6E-1203487B9464}">
            <xm:f>NOT(ISERROR(SEARCH($I$70,X32)))</xm:f>
            <xm:f>$I$70</xm:f>
            <x14:dxf>
              <fill>
                <patternFill>
                  <bgColor theme="0" tint="-0.14996795556505021"/>
                </patternFill>
              </fill>
            </x14:dxf>
          </x14:cfRule>
          <x14:cfRule type="cellIs" priority="805" operator="equal" id="{CF130E65-46CE-4A41-A10A-27DCD83FFF44}">
            <xm:f>'C:\Users\marisol.viveros\Downloads\[MAPA_RIESGOS_UAEOS_2022_V3 -2.xlsx]Tabla probabiidad'!#REF!</xm:f>
            <x14:dxf>
              <fill>
                <patternFill>
                  <fgColor theme="6"/>
                </patternFill>
              </fill>
            </x14:dxf>
          </x14:cfRule>
          <x14:cfRule type="cellIs" priority="806" operator="equal" id="{FCFFF98E-E6A7-4ED2-AC5E-57A4728CDFBC}">
            <xm:f>'C:\Users\marisol.viveros\Downloads\[MAPA_RIESGOS_UAEOS_2022_V3 -2.xlsx]Tabla probabiidad'!#REF!</xm:f>
            <x14:dxf>
              <fill>
                <patternFill>
                  <fgColor rgb="FF92D050"/>
                  <bgColor theme="6" tint="0.59996337778862885"/>
                </patternFill>
              </fill>
            </x14:dxf>
          </x14:cfRule>
          <xm:sqref>X32:X37</xm:sqref>
        </x14:conditionalFormatting>
        <x14:conditionalFormatting xmlns:xm="http://schemas.microsoft.com/office/excel/2006/main">
          <x14:cfRule type="containsText" priority="791" operator="containsText" id="{67A492A7-8780-49FC-80CA-8D236E065DFD}">
            <xm:f>NOT(ISERROR(SEARCH($I$69,X31)))</xm:f>
            <xm:f>$I$69</xm:f>
            <x14:dxf>
              <fill>
                <patternFill>
                  <fgColor rgb="FF92D050"/>
                  <bgColor rgb="FF92D050"/>
                </patternFill>
              </fill>
            </x14:dxf>
          </x14:cfRule>
          <x14:cfRule type="containsText" priority="792" operator="containsText" id="{C123AAFE-45F2-4FA0-86F5-535D84BADD41}">
            <xm:f>NOT(ISERROR(SEARCH($I$70,X31)))</xm:f>
            <xm:f>$I$70</xm:f>
            <x14:dxf>
              <fill>
                <patternFill>
                  <bgColor rgb="FF00B050"/>
                </patternFill>
              </fill>
            </x14:dxf>
          </x14:cfRule>
          <x14:cfRule type="containsText" priority="793" operator="containsText" id="{0C8DCDBD-9C90-4D9D-B4C5-96AC0CD38A30}">
            <xm:f>NOT(ISERROR(SEARCH($I$73,X31)))</xm:f>
            <xm:f>$I$73</xm:f>
            <x14:dxf>
              <fill>
                <patternFill>
                  <bgColor rgb="FFFF0000"/>
                </patternFill>
              </fill>
            </x14:dxf>
          </x14:cfRule>
          <x14:cfRule type="containsText" priority="794" operator="containsText" id="{892A38A7-6182-45EF-A1E4-686850C82126}">
            <xm:f>NOT(ISERROR(SEARCH($I$72,X31)))</xm:f>
            <xm:f>$I$72</xm:f>
            <x14:dxf>
              <fill>
                <patternFill>
                  <fgColor rgb="FFFFC000"/>
                  <bgColor rgb="FFFFC000"/>
                </patternFill>
              </fill>
            </x14:dxf>
          </x14:cfRule>
          <x14:cfRule type="containsText" priority="795" operator="containsText" id="{F7619200-A090-487E-8E10-1F2D569C9246}">
            <xm:f>NOT(ISERROR(SEARCH($I$71,X31)))</xm:f>
            <xm:f>$I$71</xm:f>
            <x14:dxf>
              <fill>
                <patternFill>
                  <fgColor rgb="FFFFFF00"/>
                  <bgColor rgb="FFFFFF00"/>
                </patternFill>
              </fill>
            </x14:dxf>
          </x14:cfRule>
          <x14:cfRule type="containsText" priority="796" operator="containsText" id="{F89DEDCE-D05D-40D3-BABE-414A5797377D}">
            <xm:f>NOT(ISERROR(SEARCH($I$70,X31)))</xm:f>
            <xm:f>$I$70</xm:f>
            <x14:dxf>
              <fill>
                <patternFill>
                  <bgColor theme="0" tint="-0.14996795556505021"/>
                </patternFill>
              </fill>
            </x14:dxf>
          </x14:cfRule>
          <x14:cfRule type="cellIs" priority="797" operator="equal" id="{2DA329DE-BBCE-4BEB-ABA4-92DB224100BD}">
            <xm:f>'C:\Users\marisol.viveros\Downloads\[MAPA_RIESGOS_UAEOS_2022_V3 -2.xlsx]Tabla probabiidad'!#REF!</xm:f>
            <x14:dxf>
              <fill>
                <patternFill>
                  <fgColor theme="6"/>
                </patternFill>
              </fill>
            </x14:dxf>
          </x14:cfRule>
          <x14:cfRule type="cellIs" priority="798" operator="equal" id="{9F3960D3-2A68-4A9C-860D-49496FC6DB9A}">
            <xm:f>'C:\Users\marisol.viveros\Downloads\[MAPA_RIESGOS_UAEOS_2022_V3 -2.xlsx]Tabla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83" operator="containsText" id="{D5A2C3FE-127A-4669-9F76-AAD2590D4A9E}">
            <xm:f>NOT(ISERROR(SEARCH($I$69,X30)))</xm:f>
            <xm:f>$I$69</xm:f>
            <x14:dxf>
              <fill>
                <patternFill>
                  <fgColor rgb="FF92D050"/>
                  <bgColor rgb="FF92D050"/>
                </patternFill>
              </fill>
            </x14:dxf>
          </x14:cfRule>
          <x14:cfRule type="containsText" priority="784" operator="containsText" id="{2114828A-ECEB-4247-96B8-19C5E38D969A}">
            <xm:f>NOT(ISERROR(SEARCH($I$70,X30)))</xm:f>
            <xm:f>$I$70</xm:f>
            <x14:dxf>
              <fill>
                <patternFill>
                  <bgColor rgb="FF00B050"/>
                </patternFill>
              </fill>
            </x14:dxf>
          </x14:cfRule>
          <x14:cfRule type="containsText" priority="785" operator="containsText" id="{605F19E0-13A4-4BE2-98B8-F743F167A00B}">
            <xm:f>NOT(ISERROR(SEARCH($I$73,X30)))</xm:f>
            <xm:f>$I$73</xm:f>
            <x14:dxf>
              <fill>
                <patternFill>
                  <bgColor rgb="FFFF0000"/>
                </patternFill>
              </fill>
            </x14:dxf>
          </x14:cfRule>
          <x14:cfRule type="containsText" priority="786" operator="containsText" id="{0EF6F963-506D-47CC-B421-8D9C66A2EF02}">
            <xm:f>NOT(ISERROR(SEARCH($I$72,X30)))</xm:f>
            <xm:f>$I$72</xm:f>
            <x14:dxf>
              <fill>
                <patternFill>
                  <fgColor rgb="FFFFC000"/>
                  <bgColor rgb="FFFFC000"/>
                </patternFill>
              </fill>
            </x14:dxf>
          </x14:cfRule>
          <x14:cfRule type="containsText" priority="787" operator="containsText" id="{628298A4-5E19-4979-9BE4-37B58348B017}">
            <xm:f>NOT(ISERROR(SEARCH($I$71,X30)))</xm:f>
            <xm:f>$I$71</xm:f>
            <x14:dxf>
              <fill>
                <patternFill>
                  <fgColor rgb="FFFFFF00"/>
                  <bgColor rgb="FFFFFF00"/>
                </patternFill>
              </fill>
            </x14:dxf>
          </x14:cfRule>
          <x14:cfRule type="containsText" priority="788" operator="containsText" id="{D6EB3850-F4F6-42D5-BC26-51F46D74FF75}">
            <xm:f>NOT(ISERROR(SEARCH($I$70,X30)))</xm:f>
            <xm:f>$I$70</xm:f>
            <x14:dxf>
              <fill>
                <patternFill>
                  <bgColor theme="0" tint="-0.14996795556505021"/>
                </patternFill>
              </fill>
            </x14:dxf>
          </x14:cfRule>
          <x14:cfRule type="cellIs" priority="789" operator="equal" id="{A9C0104F-491F-4B65-9B39-EB35AC8733AD}">
            <xm:f>'C:\Users\marisol.viveros\Downloads\[MAPA_RIESGOS_UAEOS_2022_V3 -2.xlsx]Tabla probabiidad'!#REF!</xm:f>
            <x14:dxf>
              <fill>
                <patternFill>
                  <fgColor theme="6"/>
                </patternFill>
              </fill>
            </x14:dxf>
          </x14:cfRule>
          <x14:cfRule type="cellIs" priority="790" operator="equal" id="{07D13B5A-97ED-49D7-9A33-74B1FD7E926D}">
            <xm:f>'C:\Users\marisol.viveros\Downloads\[MAPA_RIESGOS_UAEOS_2022_V3 -2.xlsx]Tabla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78" operator="containsText" id="{D11829ED-C353-4EA7-9B72-9EEB3B60F28D}">
            <xm:f>NOT(ISERROR(SEARCH($K$73,Z12)))</xm:f>
            <xm:f>$K$73</xm:f>
            <x14:dxf>
              <fill>
                <patternFill>
                  <bgColor rgb="FFFF0000"/>
                </patternFill>
              </fill>
            </x14:dxf>
          </x14:cfRule>
          <x14:cfRule type="containsText" priority="779" operator="containsText" id="{F9E968A7-4FBA-4CB8-8B1D-49FA19E06DC0}">
            <xm:f>NOT(ISERROR(SEARCH($K$72,Z12)))</xm:f>
            <xm:f>$K$72</xm:f>
            <x14:dxf>
              <fill>
                <patternFill>
                  <bgColor rgb="FFFFC000"/>
                </patternFill>
              </fill>
            </x14:dxf>
          </x14:cfRule>
          <x14:cfRule type="containsText" priority="780" operator="containsText" id="{9ABD50ED-353F-4FA7-B65B-94F9ED122585}">
            <xm:f>NOT(ISERROR(SEARCH($K$71,Z12)))</xm:f>
            <xm:f>$K$71</xm:f>
            <x14:dxf>
              <fill>
                <patternFill>
                  <bgColor rgb="FFFFFF00"/>
                </patternFill>
              </fill>
            </x14:dxf>
          </x14:cfRule>
          <x14:cfRule type="containsText" priority="781" operator="containsText" id="{E2DA5C67-207F-4AE6-A662-678FF0647F8D}">
            <xm:f>NOT(ISERROR(SEARCH($K$70,Z12)))</xm:f>
            <xm:f>$K$70</xm:f>
            <x14:dxf>
              <fill>
                <patternFill>
                  <bgColor rgb="FF00B050"/>
                </patternFill>
              </fill>
            </x14:dxf>
          </x14:cfRule>
          <x14:cfRule type="containsText" priority="782" operator="containsText" id="{088C7BBA-9C91-4496-A78F-DB510B461F9D}">
            <xm:f>NOT(ISERROR(SEARCH($K$69,Z12)))</xm:f>
            <xm:f>$K$69</xm:f>
            <x14:dxf>
              <fill>
                <patternFill>
                  <bgColor rgb="FF92D050"/>
                </patternFill>
              </fill>
            </x14:dxf>
          </x14:cfRule>
          <xm:sqref>Z12:Z13</xm:sqref>
        </x14:conditionalFormatting>
        <x14:conditionalFormatting xmlns:xm="http://schemas.microsoft.com/office/excel/2006/main">
          <x14:cfRule type="containsText" priority="773" operator="containsText" id="{70AEBE03-1462-4682-9CAB-7B4AEA841E3F}">
            <xm:f>NOT(ISERROR(SEARCH($K$73,Z14)))</xm:f>
            <xm:f>$K$73</xm:f>
            <x14:dxf>
              <fill>
                <patternFill>
                  <bgColor rgb="FFFF0000"/>
                </patternFill>
              </fill>
            </x14:dxf>
          </x14:cfRule>
          <x14:cfRule type="containsText" priority="774" operator="containsText" id="{92E15048-3772-4F5A-AAD0-27D397C428C2}">
            <xm:f>NOT(ISERROR(SEARCH($K$72,Z14)))</xm:f>
            <xm:f>$K$72</xm:f>
            <x14:dxf>
              <fill>
                <patternFill>
                  <bgColor rgb="FFFFC000"/>
                </patternFill>
              </fill>
            </x14:dxf>
          </x14:cfRule>
          <x14:cfRule type="containsText" priority="775" operator="containsText" id="{AE55756B-A390-4D13-980A-6F9E44D2D74E}">
            <xm:f>NOT(ISERROR(SEARCH($K$71,Z14)))</xm:f>
            <xm:f>$K$71</xm:f>
            <x14:dxf>
              <fill>
                <patternFill>
                  <bgColor rgb="FFFFFF00"/>
                </patternFill>
              </fill>
            </x14:dxf>
          </x14:cfRule>
          <x14:cfRule type="containsText" priority="776" operator="containsText" id="{09B4F8C0-F2D6-4DE9-8556-DD4176DDA835}">
            <xm:f>NOT(ISERROR(SEARCH($K$70,Z14)))</xm:f>
            <xm:f>$K$70</xm:f>
            <x14:dxf>
              <fill>
                <patternFill>
                  <bgColor rgb="FF00B050"/>
                </patternFill>
              </fill>
            </x14:dxf>
          </x14:cfRule>
          <x14:cfRule type="containsText" priority="777" operator="containsText" id="{ED0BE00F-2184-4DFE-A270-324FB6F166D1}">
            <xm:f>NOT(ISERROR(SEARCH($K$69,Z14)))</xm:f>
            <xm:f>$K$69</xm:f>
            <x14:dxf>
              <fill>
                <patternFill>
                  <bgColor rgb="FF92D050"/>
                </patternFill>
              </fill>
            </x14:dxf>
          </x14:cfRule>
          <xm:sqref>Z14</xm:sqref>
        </x14:conditionalFormatting>
        <x14:conditionalFormatting xmlns:xm="http://schemas.microsoft.com/office/excel/2006/main">
          <x14:cfRule type="containsText" priority="768" operator="containsText" id="{8E04B362-A0B1-45D4-94F2-478B5893F415}">
            <xm:f>NOT(ISERROR(SEARCH($K$73,K15)))</xm:f>
            <xm:f>$K$73</xm:f>
            <x14:dxf>
              <fill>
                <patternFill>
                  <bgColor rgb="FFFF0000"/>
                </patternFill>
              </fill>
            </x14:dxf>
          </x14:cfRule>
          <x14:cfRule type="containsText" priority="769" operator="containsText" id="{099D81D9-F7CD-4FE5-86FE-3D9118197E65}">
            <xm:f>NOT(ISERROR(SEARCH($K$72,K15)))</xm:f>
            <xm:f>$K$72</xm:f>
            <x14:dxf>
              <fill>
                <patternFill>
                  <bgColor rgb="FFFFC000"/>
                </patternFill>
              </fill>
            </x14:dxf>
          </x14:cfRule>
          <x14:cfRule type="containsText" priority="770" operator="containsText" id="{A592ED2B-7950-4DF5-9EAB-DF9B576DA0C9}">
            <xm:f>NOT(ISERROR(SEARCH($K$71,K15)))</xm:f>
            <xm:f>$K$71</xm:f>
            <x14:dxf>
              <fill>
                <patternFill>
                  <bgColor rgb="FFFFFF00"/>
                </patternFill>
              </fill>
            </x14:dxf>
          </x14:cfRule>
          <x14:cfRule type="containsText" priority="771" operator="containsText" id="{287BDAEC-DC2F-447B-9D50-7BA29CE429F2}">
            <xm:f>NOT(ISERROR(SEARCH($K$70,K15)))</xm:f>
            <xm:f>$K$70</xm:f>
            <x14:dxf>
              <fill>
                <patternFill>
                  <bgColor rgb="FF00B050"/>
                </patternFill>
              </fill>
            </x14:dxf>
          </x14:cfRule>
          <x14:cfRule type="containsText" priority="772" operator="containsText" id="{B1B59DB3-EAD4-442D-BD89-8AF3DE1C9D84}">
            <xm:f>NOT(ISERROR(SEARCH($K$69,K15)))</xm:f>
            <xm:f>$K$69</xm:f>
            <x14:dxf>
              <fill>
                <patternFill>
                  <bgColor rgb="FF92D050"/>
                </patternFill>
              </fill>
            </x14:dxf>
          </x14:cfRule>
          <xm:sqref>K15</xm:sqref>
        </x14:conditionalFormatting>
        <x14:conditionalFormatting xmlns:xm="http://schemas.microsoft.com/office/excel/2006/main">
          <x14:cfRule type="containsText" priority="763" operator="containsText" id="{DD4FFFE1-E6E5-4744-9943-A1357851D242}">
            <xm:f>NOT(ISERROR(SEARCH($K$73,K17)))</xm:f>
            <xm:f>$K$73</xm:f>
            <x14:dxf>
              <fill>
                <patternFill>
                  <bgColor rgb="FFFF0000"/>
                </patternFill>
              </fill>
            </x14:dxf>
          </x14:cfRule>
          <x14:cfRule type="containsText" priority="764" operator="containsText" id="{624B174A-80DD-4462-94FE-7FBF938A0331}">
            <xm:f>NOT(ISERROR(SEARCH($K$72,K17)))</xm:f>
            <xm:f>$K$72</xm:f>
            <x14:dxf>
              <fill>
                <patternFill>
                  <bgColor rgb="FFFFC000"/>
                </patternFill>
              </fill>
            </x14:dxf>
          </x14:cfRule>
          <x14:cfRule type="containsText" priority="765" operator="containsText" id="{EE63F7F7-2AC8-49A1-B56B-2D423C21E7FC}">
            <xm:f>NOT(ISERROR(SEARCH($K$71,K17)))</xm:f>
            <xm:f>$K$71</xm:f>
            <x14:dxf>
              <fill>
                <patternFill>
                  <bgColor rgb="FFFFFF00"/>
                </patternFill>
              </fill>
            </x14:dxf>
          </x14:cfRule>
          <x14:cfRule type="containsText" priority="766" operator="containsText" id="{819F26C5-B5D0-4505-9DEB-3E4C5CF71A9F}">
            <xm:f>NOT(ISERROR(SEARCH($K$70,K17)))</xm:f>
            <xm:f>$K$70</xm:f>
            <x14:dxf>
              <fill>
                <patternFill>
                  <bgColor rgb="FF00B050"/>
                </patternFill>
              </fill>
            </x14:dxf>
          </x14:cfRule>
          <x14:cfRule type="containsText" priority="767" operator="containsText" id="{747F7F87-2280-408B-99FB-78BAA4DB6DCE}">
            <xm:f>NOT(ISERROR(SEARCH($K$69,K17)))</xm:f>
            <xm:f>$K$69</xm:f>
            <x14:dxf>
              <fill>
                <patternFill>
                  <bgColor rgb="FF92D050"/>
                </patternFill>
              </fill>
            </x14:dxf>
          </x14:cfRule>
          <xm:sqref>K17</xm:sqref>
        </x14:conditionalFormatting>
        <x14:conditionalFormatting xmlns:xm="http://schemas.microsoft.com/office/excel/2006/main">
          <x14:cfRule type="containsText" priority="758" operator="containsText" id="{85AB3324-A605-462F-B5CB-2E56C0755B8F}">
            <xm:f>NOT(ISERROR(SEARCH($K$73,K21)))</xm:f>
            <xm:f>$K$73</xm:f>
            <x14:dxf>
              <fill>
                <patternFill>
                  <bgColor rgb="FFFF0000"/>
                </patternFill>
              </fill>
            </x14:dxf>
          </x14:cfRule>
          <x14:cfRule type="containsText" priority="759" operator="containsText" id="{35C8DF0A-ECB4-4A8F-874D-AD24184309AB}">
            <xm:f>NOT(ISERROR(SEARCH($K$72,K21)))</xm:f>
            <xm:f>$K$72</xm:f>
            <x14:dxf>
              <fill>
                <patternFill>
                  <bgColor rgb="FFFFC000"/>
                </patternFill>
              </fill>
            </x14:dxf>
          </x14:cfRule>
          <x14:cfRule type="containsText" priority="760" operator="containsText" id="{C1955149-4DBC-496A-80CF-A94DA0B8E24D}">
            <xm:f>NOT(ISERROR(SEARCH($K$71,K21)))</xm:f>
            <xm:f>$K$71</xm:f>
            <x14:dxf>
              <fill>
                <patternFill>
                  <bgColor rgb="FFFFFF00"/>
                </patternFill>
              </fill>
            </x14:dxf>
          </x14:cfRule>
          <x14:cfRule type="containsText" priority="761" operator="containsText" id="{BC05D222-EF38-40C7-8467-C1C01E5F36A6}">
            <xm:f>NOT(ISERROR(SEARCH($K$70,K21)))</xm:f>
            <xm:f>$K$70</xm:f>
            <x14:dxf>
              <fill>
                <patternFill>
                  <bgColor rgb="FF00B050"/>
                </patternFill>
              </fill>
            </x14:dxf>
          </x14:cfRule>
          <x14:cfRule type="containsText" priority="762" operator="containsText" id="{58D26756-6079-4A1E-9DD5-9BB28DCA4B75}">
            <xm:f>NOT(ISERROR(SEARCH($K$69,K21)))</xm:f>
            <xm:f>$K$69</xm:f>
            <x14:dxf>
              <fill>
                <patternFill>
                  <bgColor rgb="FF92D050"/>
                </patternFill>
              </fill>
            </x14:dxf>
          </x14:cfRule>
          <xm:sqref>K21:K24</xm:sqref>
        </x14:conditionalFormatting>
        <x14:conditionalFormatting xmlns:xm="http://schemas.microsoft.com/office/excel/2006/main">
          <x14:cfRule type="containsText" priority="753" operator="containsText" id="{3CAEDD93-C660-46DA-90B7-5856765C4EEA}">
            <xm:f>NOT(ISERROR(SEARCH($K$73,K25)))</xm:f>
            <xm:f>$K$73</xm:f>
            <x14:dxf>
              <fill>
                <patternFill>
                  <bgColor rgb="FFFF0000"/>
                </patternFill>
              </fill>
            </x14:dxf>
          </x14:cfRule>
          <x14:cfRule type="containsText" priority="754" operator="containsText" id="{34E92999-0DF2-43F8-B90F-85C26F88DED8}">
            <xm:f>NOT(ISERROR(SEARCH($K$72,K25)))</xm:f>
            <xm:f>$K$72</xm:f>
            <x14:dxf>
              <fill>
                <patternFill>
                  <bgColor rgb="FFFFC000"/>
                </patternFill>
              </fill>
            </x14:dxf>
          </x14:cfRule>
          <x14:cfRule type="containsText" priority="755" operator="containsText" id="{8F91068D-A84B-4DDB-8129-F604BC0C7512}">
            <xm:f>NOT(ISERROR(SEARCH($K$71,K25)))</xm:f>
            <xm:f>$K$71</xm:f>
            <x14:dxf>
              <fill>
                <patternFill>
                  <bgColor rgb="FFFFFF00"/>
                </patternFill>
              </fill>
            </x14:dxf>
          </x14:cfRule>
          <x14:cfRule type="containsText" priority="756" operator="containsText" id="{F37645A3-9D31-4C64-8821-C616EBF16603}">
            <xm:f>NOT(ISERROR(SEARCH($K$70,K25)))</xm:f>
            <xm:f>$K$70</xm:f>
            <x14:dxf>
              <fill>
                <patternFill>
                  <bgColor rgb="FF00B050"/>
                </patternFill>
              </fill>
            </x14:dxf>
          </x14:cfRule>
          <x14:cfRule type="containsText" priority="757" operator="containsText" id="{2B36913E-7228-4E92-B24A-529C3F0B547F}">
            <xm:f>NOT(ISERROR(SEARCH($K$69,K25)))</xm:f>
            <xm:f>$K$69</xm:f>
            <x14:dxf>
              <fill>
                <patternFill>
                  <bgColor rgb="FF92D050"/>
                </patternFill>
              </fill>
            </x14:dxf>
          </x14:cfRule>
          <xm:sqref>K25</xm:sqref>
        </x14:conditionalFormatting>
        <x14:conditionalFormatting xmlns:xm="http://schemas.microsoft.com/office/excel/2006/main">
          <x14:cfRule type="containsText" priority="748" operator="containsText" id="{F36CB773-2492-44E6-9010-F60D0C3F64C3}">
            <xm:f>NOT(ISERROR(SEARCH($K$73,K26)))</xm:f>
            <xm:f>$K$73</xm:f>
            <x14:dxf>
              <fill>
                <patternFill>
                  <bgColor rgb="FFFF0000"/>
                </patternFill>
              </fill>
            </x14:dxf>
          </x14:cfRule>
          <x14:cfRule type="containsText" priority="749" operator="containsText" id="{0AF5E1F6-4719-420A-BF86-CF80CDAD09BB}">
            <xm:f>NOT(ISERROR(SEARCH($K$72,K26)))</xm:f>
            <xm:f>$K$72</xm:f>
            <x14:dxf>
              <fill>
                <patternFill>
                  <bgColor rgb="FFFFC000"/>
                </patternFill>
              </fill>
            </x14:dxf>
          </x14:cfRule>
          <x14:cfRule type="containsText" priority="750" operator="containsText" id="{C358FE4B-6A22-4838-B5CD-377672B0C904}">
            <xm:f>NOT(ISERROR(SEARCH($K$71,K26)))</xm:f>
            <xm:f>$K$71</xm:f>
            <x14:dxf>
              <fill>
                <patternFill>
                  <bgColor rgb="FFFFFF00"/>
                </patternFill>
              </fill>
            </x14:dxf>
          </x14:cfRule>
          <x14:cfRule type="containsText" priority="751" operator="containsText" id="{9CDB3736-7FD8-4C90-913E-16EACAA355F6}">
            <xm:f>NOT(ISERROR(SEARCH($K$70,K26)))</xm:f>
            <xm:f>$K$70</xm:f>
            <x14:dxf>
              <fill>
                <patternFill>
                  <bgColor rgb="FF00B050"/>
                </patternFill>
              </fill>
            </x14:dxf>
          </x14:cfRule>
          <x14:cfRule type="containsText" priority="752" operator="containsText" id="{EFA161E2-88E9-452A-BDF2-E2BA67BD448D}">
            <xm:f>NOT(ISERROR(SEARCH($K$69,K26)))</xm:f>
            <xm:f>$K$69</xm:f>
            <x14:dxf>
              <fill>
                <patternFill>
                  <bgColor rgb="FF92D050"/>
                </patternFill>
              </fill>
            </x14:dxf>
          </x14:cfRule>
          <xm:sqref>K26</xm:sqref>
        </x14:conditionalFormatting>
        <x14:conditionalFormatting xmlns:xm="http://schemas.microsoft.com/office/excel/2006/main">
          <x14:cfRule type="containsText" priority="743" operator="containsText" id="{48A9E36D-4BF8-4EAD-8423-215F14C2CC16}">
            <xm:f>NOT(ISERROR(SEARCH($K$73,K27)))</xm:f>
            <xm:f>$K$73</xm:f>
            <x14:dxf>
              <fill>
                <patternFill>
                  <bgColor rgb="FFFF0000"/>
                </patternFill>
              </fill>
            </x14:dxf>
          </x14:cfRule>
          <x14:cfRule type="containsText" priority="744" operator="containsText" id="{8CB877FC-7EF2-4129-BBCD-2B38A8E3603C}">
            <xm:f>NOT(ISERROR(SEARCH($K$72,K27)))</xm:f>
            <xm:f>$K$72</xm:f>
            <x14:dxf>
              <fill>
                <patternFill>
                  <bgColor rgb="FFFFC000"/>
                </patternFill>
              </fill>
            </x14:dxf>
          </x14:cfRule>
          <x14:cfRule type="containsText" priority="745" operator="containsText" id="{B3E392D5-E197-45B2-B376-457642ED3FF6}">
            <xm:f>NOT(ISERROR(SEARCH($K$71,K27)))</xm:f>
            <xm:f>$K$71</xm:f>
            <x14:dxf>
              <fill>
                <patternFill>
                  <bgColor rgb="FFFFFF00"/>
                </patternFill>
              </fill>
            </x14:dxf>
          </x14:cfRule>
          <x14:cfRule type="containsText" priority="746" operator="containsText" id="{A8048218-4DA0-46C2-AEB4-9B589E461476}">
            <xm:f>NOT(ISERROR(SEARCH($K$70,K27)))</xm:f>
            <xm:f>$K$70</xm:f>
            <x14:dxf>
              <fill>
                <patternFill>
                  <bgColor rgb="FF00B050"/>
                </patternFill>
              </fill>
            </x14:dxf>
          </x14:cfRule>
          <x14:cfRule type="containsText" priority="747" operator="containsText" id="{F6F3AF2E-64BB-4FA2-8598-4BACC7611F84}">
            <xm:f>NOT(ISERROR(SEARCH($K$69,K27)))</xm:f>
            <xm:f>$K$69</xm:f>
            <x14:dxf>
              <fill>
                <patternFill>
                  <bgColor rgb="FF92D050"/>
                </patternFill>
              </fill>
            </x14:dxf>
          </x14:cfRule>
          <xm:sqref>K27</xm:sqref>
        </x14:conditionalFormatting>
        <x14:conditionalFormatting xmlns:xm="http://schemas.microsoft.com/office/excel/2006/main">
          <x14:cfRule type="containsText" priority="738" operator="containsText" id="{7A25EB3A-5A3B-4EC8-A267-713651BD98B7}">
            <xm:f>NOT(ISERROR(SEARCH($K$73,K28)))</xm:f>
            <xm:f>$K$73</xm:f>
            <x14:dxf>
              <fill>
                <patternFill>
                  <bgColor rgb="FFFF0000"/>
                </patternFill>
              </fill>
            </x14:dxf>
          </x14:cfRule>
          <x14:cfRule type="containsText" priority="739" operator="containsText" id="{64F2E10F-5FF4-4E2A-AB80-453B5B22C0C7}">
            <xm:f>NOT(ISERROR(SEARCH($K$72,K28)))</xm:f>
            <xm:f>$K$72</xm:f>
            <x14:dxf>
              <fill>
                <patternFill>
                  <bgColor rgb="FFFFC000"/>
                </patternFill>
              </fill>
            </x14:dxf>
          </x14:cfRule>
          <x14:cfRule type="containsText" priority="740" operator="containsText" id="{6BCA3FA3-8F15-44DB-9A9D-FE726F04F812}">
            <xm:f>NOT(ISERROR(SEARCH($K$71,K28)))</xm:f>
            <xm:f>$K$71</xm:f>
            <x14:dxf>
              <fill>
                <patternFill>
                  <bgColor rgb="FFFFFF00"/>
                </patternFill>
              </fill>
            </x14:dxf>
          </x14:cfRule>
          <x14:cfRule type="containsText" priority="741" operator="containsText" id="{CF40A28D-47AA-49E8-8E11-428B05F86508}">
            <xm:f>NOT(ISERROR(SEARCH($K$70,K28)))</xm:f>
            <xm:f>$K$70</xm:f>
            <x14:dxf>
              <fill>
                <patternFill>
                  <bgColor rgb="FF00B050"/>
                </patternFill>
              </fill>
            </x14:dxf>
          </x14:cfRule>
          <x14:cfRule type="containsText" priority="742" operator="containsText" id="{0269D596-A999-4A17-9695-D634256E9BEF}">
            <xm:f>NOT(ISERROR(SEARCH($K$69,K28)))</xm:f>
            <xm:f>$K$69</xm:f>
            <x14:dxf>
              <fill>
                <patternFill>
                  <bgColor rgb="FF92D050"/>
                </patternFill>
              </fill>
            </x14:dxf>
          </x14:cfRule>
          <xm:sqref>K28</xm:sqref>
        </x14:conditionalFormatting>
        <x14:conditionalFormatting xmlns:xm="http://schemas.microsoft.com/office/excel/2006/main">
          <x14:cfRule type="containsText" priority="733" operator="containsText" id="{C971F3E6-B013-4ADC-9A91-D5467245AAA2}">
            <xm:f>NOT(ISERROR(SEARCH($K$73,K29)))</xm:f>
            <xm:f>$K$73</xm:f>
            <x14:dxf>
              <fill>
                <patternFill>
                  <bgColor rgb="FFFF0000"/>
                </patternFill>
              </fill>
            </x14:dxf>
          </x14:cfRule>
          <x14:cfRule type="containsText" priority="734" operator="containsText" id="{FEA8BB69-55E5-43ED-9F6A-55F067234C7A}">
            <xm:f>NOT(ISERROR(SEARCH($K$72,K29)))</xm:f>
            <xm:f>$K$72</xm:f>
            <x14:dxf>
              <fill>
                <patternFill>
                  <bgColor rgb="FFFFC000"/>
                </patternFill>
              </fill>
            </x14:dxf>
          </x14:cfRule>
          <x14:cfRule type="containsText" priority="735" operator="containsText" id="{D7B7514C-598C-4887-BEF5-16B60F4AED5F}">
            <xm:f>NOT(ISERROR(SEARCH($K$71,K29)))</xm:f>
            <xm:f>$K$71</xm:f>
            <x14:dxf>
              <fill>
                <patternFill>
                  <bgColor rgb="FFFFFF00"/>
                </patternFill>
              </fill>
            </x14:dxf>
          </x14:cfRule>
          <x14:cfRule type="containsText" priority="736" operator="containsText" id="{2C800A08-8238-4FB6-8558-2559CB031D12}">
            <xm:f>NOT(ISERROR(SEARCH($K$70,K29)))</xm:f>
            <xm:f>$K$70</xm:f>
            <x14:dxf>
              <fill>
                <patternFill>
                  <bgColor rgb="FF00B050"/>
                </patternFill>
              </fill>
            </x14:dxf>
          </x14:cfRule>
          <x14:cfRule type="containsText" priority="737" operator="containsText" id="{4EFFCA9E-5570-4C4D-A973-33F3BC588451}">
            <xm:f>NOT(ISERROR(SEARCH($K$69,K29)))</xm:f>
            <xm:f>$K$69</xm:f>
            <x14:dxf>
              <fill>
                <patternFill>
                  <bgColor rgb="FF92D050"/>
                </patternFill>
              </fill>
            </x14:dxf>
          </x14:cfRule>
          <xm:sqref>K29</xm:sqref>
        </x14:conditionalFormatting>
        <x14:conditionalFormatting xmlns:xm="http://schemas.microsoft.com/office/excel/2006/main">
          <x14:cfRule type="containsText" priority="728" operator="containsText" id="{19D4E702-D0C6-42C9-A493-E63E4C2DA866}">
            <xm:f>NOT(ISERROR(SEARCH($K$73,K30)))</xm:f>
            <xm:f>$K$73</xm:f>
            <x14:dxf>
              <fill>
                <patternFill>
                  <bgColor rgb="FFFF0000"/>
                </patternFill>
              </fill>
            </x14:dxf>
          </x14:cfRule>
          <x14:cfRule type="containsText" priority="729" operator="containsText" id="{2099FA64-6C7D-4F4D-B427-CDC8F3A87600}">
            <xm:f>NOT(ISERROR(SEARCH($K$72,K30)))</xm:f>
            <xm:f>$K$72</xm:f>
            <x14:dxf>
              <fill>
                <patternFill>
                  <bgColor rgb="FFFFC000"/>
                </patternFill>
              </fill>
            </x14:dxf>
          </x14:cfRule>
          <x14:cfRule type="containsText" priority="730" operator="containsText" id="{FEEFEF29-4BD4-40E4-92EE-20755C723818}">
            <xm:f>NOT(ISERROR(SEARCH($K$71,K30)))</xm:f>
            <xm:f>$K$71</xm:f>
            <x14:dxf>
              <fill>
                <patternFill>
                  <bgColor rgb="FFFFFF00"/>
                </patternFill>
              </fill>
            </x14:dxf>
          </x14:cfRule>
          <x14:cfRule type="containsText" priority="731" operator="containsText" id="{094042F1-B0B8-45AB-8066-92994570DA04}">
            <xm:f>NOT(ISERROR(SEARCH($K$70,K30)))</xm:f>
            <xm:f>$K$70</xm:f>
            <x14:dxf>
              <fill>
                <patternFill>
                  <bgColor rgb="FF00B050"/>
                </patternFill>
              </fill>
            </x14:dxf>
          </x14:cfRule>
          <x14:cfRule type="containsText" priority="732" operator="containsText" id="{FDA9FF07-6BC5-4428-8821-363D5E54C074}">
            <xm:f>NOT(ISERROR(SEARCH($K$69,K30)))</xm:f>
            <xm:f>$K$69</xm:f>
            <x14:dxf>
              <fill>
                <patternFill>
                  <bgColor rgb="FF92D050"/>
                </patternFill>
              </fill>
            </x14:dxf>
          </x14:cfRule>
          <xm:sqref>K30:K32</xm:sqref>
        </x14:conditionalFormatting>
        <x14:conditionalFormatting xmlns:xm="http://schemas.microsoft.com/office/excel/2006/main">
          <x14:cfRule type="containsText" priority="723" operator="containsText" id="{39C0DCA9-7292-4A92-B369-F4D9EBFC463D}">
            <xm:f>NOT(ISERROR(SEARCH($K$73,K33)))</xm:f>
            <xm:f>$K$73</xm:f>
            <x14:dxf>
              <fill>
                <patternFill>
                  <bgColor rgb="FFFF0000"/>
                </patternFill>
              </fill>
            </x14:dxf>
          </x14:cfRule>
          <x14:cfRule type="containsText" priority="724" operator="containsText" id="{C7EFB059-E350-4E73-A22D-7DC2C4E2EA2B}">
            <xm:f>NOT(ISERROR(SEARCH($K$72,K33)))</xm:f>
            <xm:f>$K$72</xm:f>
            <x14:dxf>
              <fill>
                <patternFill>
                  <bgColor rgb="FFFFC000"/>
                </patternFill>
              </fill>
            </x14:dxf>
          </x14:cfRule>
          <x14:cfRule type="containsText" priority="725" operator="containsText" id="{44C4F465-9317-4E1A-BDCA-2B3841368CE2}">
            <xm:f>NOT(ISERROR(SEARCH($K$71,K33)))</xm:f>
            <xm:f>$K$71</xm:f>
            <x14:dxf>
              <fill>
                <patternFill>
                  <bgColor rgb="FFFFFF00"/>
                </patternFill>
              </fill>
            </x14:dxf>
          </x14:cfRule>
          <x14:cfRule type="containsText" priority="726" operator="containsText" id="{40368C5B-EB13-4652-BCE3-7DD942622ABE}">
            <xm:f>NOT(ISERROR(SEARCH($K$70,K33)))</xm:f>
            <xm:f>$K$70</xm:f>
            <x14:dxf>
              <fill>
                <patternFill>
                  <bgColor rgb="FF00B050"/>
                </patternFill>
              </fill>
            </x14:dxf>
          </x14:cfRule>
          <x14:cfRule type="containsText" priority="727" operator="containsText" id="{2A5CCE45-699E-48D5-B570-2735E5C001B6}">
            <xm:f>NOT(ISERROR(SEARCH($K$69,K33)))</xm:f>
            <xm:f>$K$69</xm:f>
            <x14:dxf>
              <fill>
                <patternFill>
                  <bgColor rgb="FF92D050"/>
                </patternFill>
              </fill>
            </x14:dxf>
          </x14:cfRule>
          <xm:sqref>K33</xm:sqref>
        </x14:conditionalFormatting>
        <x14:conditionalFormatting xmlns:xm="http://schemas.microsoft.com/office/excel/2006/main">
          <x14:cfRule type="containsText" priority="718" operator="containsText" id="{EDAF6194-D43C-4409-8940-7499B05BBD01}">
            <xm:f>NOT(ISERROR(SEARCH($K$73,K34)))</xm:f>
            <xm:f>$K$73</xm:f>
            <x14:dxf>
              <fill>
                <patternFill>
                  <bgColor rgb="FFFF0000"/>
                </patternFill>
              </fill>
            </x14:dxf>
          </x14:cfRule>
          <x14:cfRule type="containsText" priority="719" operator="containsText" id="{EA2EFC74-FBAF-4BD6-88E5-B9671069EF09}">
            <xm:f>NOT(ISERROR(SEARCH($K$72,K34)))</xm:f>
            <xm:f>$K$72</xm:f>
            <x14:dxf>
              <fill>
                <patternFill>
                  <bgColor rgb="FFFFC000"/>
                </patternFill>
              </fill>
            </x14:dxf>
          </x14:cfRule>
          <x14:cfRule type="containsText" priority="720" operator="containsText" id="{989EF287-91A1-441A-A60C-818D2AC377AF}">
            <xm:f>NOT(ISERROR(SEARCH($K$71,K34)))</xm:f>
            <xm:f>$K$71</xm:f>
            <x14:dxf>
              <fill>
                <patternFill>
                  <bgColor rgb="FFFFFF00"/>
                </patternFill>
              </fill>
            </x14:dxf>
          </x14:cfRule>
          <x14:cfRule type="containsText" priority="721" operator="containsText" id="{CA82E033-78FA-4227-AA3A-1E95A29C9A8A}">
            <xm:f>NOT(ISERROR(SEARCH($K$70,K34)))</xm:f>
            <xm:f>$K$70</xm:f>
            <x14:dxf>
              <fill>
                <patternFill>
                  <bgColor rgb="FF00B050"/>
                </patternFill>
              </fill>
            </x14:dxf>
          </x14:cfRule>
          <x14:cfRule type="containsText" priority="722" operator="containsText" id="{DAD20B82-E1D3-46AC-9CF9-E90184BE5626}">
            <xm:f>NOT(ISERROR(SEARCH($K$69,K34)))</xm:f>
            <xm:f>$K$69</xm:f>
            <x14:dxf>
              <fill>
                <patternFill>
                  <bgColor rgb="FF92D050"/>
                </patternFill>
              </fill>
            </x14:dxf>
          </x14:cfRule>
          <xm:sqref>K34:K35</xm:sqref>
        </x14:conditionalFormatting>
        <x14:conditionalFormatting xmlns:xm="http://schemas.microsoft.com/office/excel/2006/main">
          <x14:cfRule type="containsText" priority="713" operator="containsText" id="{282CC9B4-5178-4C9E-87D2-D89A9A8F36EE}">
            <xm:f>NOT(ISERROR(SEARCH($K$73,K36)))</xm:f>
            <xm:f>$K$73</xm:f>
            <x14:dxf>
              <fill>
                <patternFill>
                  <bgColor rgb="FFFF0000"/>
                </patternFill>
              </fill>
            </x14:dxf>
          </x14:cfRule>
          <x14:cfRule type="containsText" priority="714" operator="containsText" id="{AC205616-7D17-486B-9A02-FDA6E8623B3B}">
            <xm:f>NOT(ISERROR(SEARCH($K$72,K36)))</xm:f>
            <xm:f>$K$72</xm:f>
            <x14:dxf>
              <fill>
                <patternFill>
                  <bgColor rgb="FFFFC000"/>
                </patternFill>
              </fill>
            </x14:dxf>
          </x14:cfRule>
          <x14:cfRule type="containsText" priority="715" operator="containsText" id="{8033877D-EFA0-476E-B04D-E1554D1DC155}">
            <xm:f>NOT(ISERROR(SEARCH($K$71,K36)))</xm:f>
            <xm:f>$K$71</xm:f>
            <x14:dxf>
              <fill>
                <patternFill>
                  <bgColor rgb="FFFFFF00"/>
                </patternFill>
              </fill>
            </x14:dxf>
          </x14:cfRule>
          <x14:cfRule type="containsText" priority="716" operator="containsText" id="{3C7241E4-D91F-412C-8354-E9594397594B}">
            <xm:f>NOT(ISERROR(SEARCH($K$70,K36)))</xm:f>
            <xm:f>$K$70</xm:f>
            <x14:dxf>
              <fill>
                <patternFill>
                  <bgColor rgb="FF00B050"/>
                </patternFill>
              </fill>
            </x14:dxf>
          </x14:cfRule>
          <x14:cfRule type="containsText" priority="717" operator="containsText" id="{1E57573D-5187-4866-87CC-E21EE0CC1C4E}">
            <xm:f>NOT(ISERROR(SEARCH($K$69,K36)))</xm:f>
            <xm:f>$K$69</xm:f>
            <x14:dxf>
              <fill>
                <patternFill>
                  <bgColor rgb="FF92D050"/>
                </patternFill>
              </fill>
            </x14:dxf>
          </x14:cfRule>
          <xm:sqref>K36</xm:sqref>
        </x14:conditionalFormatting>
        <x14:conditionalFormatting xmlns:xm="http://schemas.microsoft.com/office/excel/2006/main">
          <x14:cfRule type="containsText" priority="708" operator="containsText" id="{B6776FB9-25DA-42FA-AF0C-7015560EAE5A}">
            <xm:f>NOT(ISERROR(SEARCH($K$73,K37)))</xm:f>
            <xm:f>$K$73</xm:f>
            <x14:dxf>
              <fill>
                <patternFill>
                  <bgColor rgb="FFFF0000"/>
                </patternFill>
              </fill>
            </x14:dxf>
          </x14:cfRule>
          <x14:cfRule type="containsText" priority="709" operator="containsText" id="{398025C1-3695-44C8-8E28-74247E3CE304}">
            <xm:f>NOT(ISERROR(SEARCH($K$72,K37)))</xm:f>
            <xm:f>$K$72</xm:f>
            <x14:dxf>
              <fill>
                <patternFill>
                  <bgColor rgb="FFFFC000"/>
                </patternFill>
              </fill>
            </x14:dxf>
          </x14:cfRule>
          <x14:cfRule type="containsText" priority="710" operator="containsText" id="{14F7AC6F-366B-41ED-8019-383C66654AEC}">
            <xm:f>NOT(ISERROR(SEARCH($K$71,K37)))</xm:f>
            <xm:f>$K$71</xm:f>
            <x14:dxf>
              <fill>
                <patternFill>
                  <bgColor rgb="FFFFFF00"/>
                </patternFill>
              </fill>
            </x14:dxf>
          </x14:cfRule>
          <x14:cfRule type="containsText" priority="711" operator="containsText" id="{FAA60231-1A5F-4C3D-88F9-DB3F518076FC}">
            <xm:f>NOT(ISERROR(SEARCH($K$70,K37)))</xm:f>
            <xm:f>$K$70</xm:f>
            <x14:dxf>
              <fill>
                <patternFill>
                  <bgColor rgb="FF00B050"/>
                </patternFill>
              </fill>
            </x14:dxf>
          </x14:cfRule>
          <x14:cfRule type="containsText" priority="712" operator="containsText" id="{D842D69D-6182-4D3E-856B-8386428BCF8C}">
            <xm:f>NOT(ISERROR(SEARCH($K$69,K37)))</xm:f>
            <xm:f>$K$69</xm:f>
            <x14:dxf>
              <fill>
                <patternFill>
                  <bgColor rgb="FF92D050"/>
                </patternFill>
              </fill>
            </x14:dxf>
          </x14:cfRule>
          <xm:sqref>K37</xm:sqref>
        </x14:conditionalFormatting>
        <x14:conditionalFormatting xmlns:xm="http://schemas.microsoft.com/office/excel/2006/main">
          <x14:cfRule type="containsText" priority="704" operator="containsText" id="{91911FD9-B715-4027-91C9-307FD21CBE2C}">
            <xm:f>NOT(ISERROR(SEARCH($M$72,M37)))</xm:f>
            <xm:f>$M$72</xm:f>
            <x14:dxf>
              <fill>
                <patternFill>
                  <bgColor rgb="FFFF0000"/>
                </patternFill>
              </fill>
            </x14:dxf>
          </x14:cfRule>
          <x14:cfRule type="containsText" priority="705" operator="containsText" id="{9797F6B0-AC3D-4921-8E3E-B81E4F1CFCB5}">
            <xm:f>NOT(ISERROR(SEARCH($M$71,M37)))</xm:f>
            <xm:f>$M$71</xm:f>
            <x14:dxf>
              <fill>
                <patternFill>
                  <bgColor rgb="FFFFC000"/>
                </patternFill>
              </fill>
            </x14:dxf>
          </x14:cfRule>
          <x14:cfRule type="containsText" priority="706" operator="containsText" id="{F1643C8A-B782-4492-AF84-9975C39AF109}">
            <xm:f>NOT(ISERROR(SEARCH($M$70,M37)))</xm:f>
            <xm:f>$M$70</xm:f>
            <x14:dxf>
              <fill>
                <patternFill>
                  <bgColor rgb="FFFFFF00"/>
                </patternFill>
              </fill>
            </x14:dxf>
          </x14:cfRule>
          <x14:cfRule type="containsText" priority="707" operator="containsText" id="{51A400EE-572E-4AF3-AE86-C2D7D600AE6C}">
            <xm:f>NOT(ISERROR(SEARCH($M$69,M37)))</xm:f>
            <xm:f>$M$69</xm:f>
            <x14:dxf>
              <fill>
                <patternFill>
                  <bgColor rgb="FF92D050"/>
                </patternFill>
              </fill>
            </x14:dxf>
          </x14:cfRule>
          <xm:sqref>M37</xm:sqref>
        </x14:conditionalFormatting>
        <x14:conditionalFormatting xmlns:xm="http://schemas.microsoft.com/office/excel/2006/main">
          <x14:cfRule type="containsText" priority="700" operator="containsText" id="{E2BE986A-93B0-4796-8698-0D87349A9D7C}">
            <xm:f>NOT(ISERROR(SEARCH($M$72,M36)))</xm:f>
            <xm:f>$M$72</xm:f>
            <x14:dxf>
              <fill>
                <patternFill>
                  <bgColor rgb="FFFF0000"/>
                </patternFill>
              </fill>
            </x14:dxf>
          </x14:cfRule>
          <x14:cfRule type="containsText" priority="701" operator="containsText" id="{72532528-1487-4ED6-B4B3-C620C6A9719A}">
            <xm:f>NOT(ISERROR(SEARCH($M$71,M36)))</xm:f>
            <xm:f>$M$71</xm:f>
            <x14:dxf>
              <fill>
                <patternFill>
                  <bgColor rgb="FFFFC000"/>
                </patternFill>
              </fill>
            </x14:dxf>
          </x14:cfRule>
          <x14:cfRule type="containsText" priority="702" operator="containsText" id="{CD0AB39F-B116-4CE0-846C-1488BC5B8B6F}">
            <xm:f>NOT(ISERROR(SEARCH($M$70,M36)))</xm:f>
            <xm:f>$M$70</xm:f>
            <x14:dxf>
              <fill>
                <patternFill>
                  <bgColor rgb="FFFFFF00"/>
                </patternFill>
              </fill>
            </x14:dxf>
          </x14:cfRule>
          <x14:cfRule type="containsText" priority="703" operator="containsText" id="{80343841-C9FE-476B-A496-936B293CE4EF}">
            <xm:f>NOT(ISERROR(SEARCH($M$69,M36)))</xm:f>
            <xm:f>$M$69</xm:f>
            <x14:dxf>
              <fill>
                <patternFill>
                  <bgColor rgb="FF92D050"/>
                </patternFill>
              </fill>
            </x14:dxf>
          </x14:cfRule>
          <xm:sqref>M36</xm:sqref>
        </x14:conditionalFormatting>
        <x14:conditionalFormatting xmlns:xm="http://schemas.microsoft.com/office/excel/2006/main">
          <x14:cfRule type="containsText" priority="692" operator="containsText" id="{DAF631A4-63B8-4A1B-A30C-D62A9F688F52}">
            <xm:f>NOT(ISERROR(SEARCH($I$69,X38)))</xm:f>
            <xm:f>$I$69</xm:f>
            <x14:dxf>
              <fill>
                <patternFill>
                  <fgColor rgb="FF92D050"/>
                  <bgColor rgb="FF92D050"/>
                </patternFill>
              </fill>
            </x14:dxf>
          </x14:cfRule>
          <x14:cfRule type="containsText" priority="693" operator="containsText" id="{53AB5A56-022B-40D5-9290-5F957549DE8E}">
            <xm:f>NOT(ISERROR(SEARCH($I$70,X38)))</xm:f>
            <xm:f>$I$70</xm:f>
            <x14:dxf>
              <fill>
                <patternFill>
                  <bgColor rgb="FF00B050"/>
                </patternFill>
              </fill>
            </x14:dxf>
          </x14:cfRule>
          <x14:cfRule type="containsText" priority="694" operator="containsText" id="{C661458B-0DF9-40A6-AF00-0A2ABC391C1A}">
            <xm:f>NOT(ISERROR(SEARCH($I$73,X38)))</xm:f>
            <xm:f>$I$73</xm:f>
            <x14:dxf>
              <fill>
                <patternFill>
                  <bgColor rgb="FFFF0000"/>
                </patternFill>
              </fill>
            </x14:dxf>
          </x14:cfRule>
          <x14:cfRule type="containsText" priority="695" operator="containsText" id="{82176883-2192-41E6-8BC2-31EB329ED4EE}">
            <xm:f>NOT(ISERROR(SEARCH($I$72,X38)))</xm:f>
            <xm:f>$I$72</xm:f>
            <x14:dxf>
              <fill>
                <patternFill>
                  <fgColor rgb="FFFFC000"/>
                  <bgColor rgb="FFFFC000"/>
                </patternFill>
              </fill>
            </x14:dxf>
          </x14:cfRule>
          <x14:cfRule type="containsText" priority="696" operator="containsText" id="{2C32717C-F61F-49D8-A7DB-4F69ED9D24B8}">
            <xm:f>NOT(ISERROR(SEARCH($I$71,X38)))</xm:f>
            <xm:f>$I$71</xm:f>
            <x14:dxf>
              <fill>
                <patternFill>
                  <fgColor rgb="FFFFFF00"/>
                  <bgColor rgb="FFFFFF00"/>
                </patternFill>
              </fill>
            </x14:dxf>
          </x14:cfRule>
          <x14:cfRule type="containsText" priority="697" operator="containsText" id="{05D9A560-D1AA-417E-BF60-9FC162ABD7A6}">
            <xm:f>NOT(ISERROR(SEARCH($I$70,X38)))</xm:f>
            <xm:f>$I$70</xm:f>
            <x14:dxf>
              <fill>
                <patternFill>
                  <bgColor theme="0" tint="-0.14996795556505021"/>
                </patternFill>
              </fill>
            </x14:dxf>
          </x14:cfRule>
          <x14:cfRule type="cellIs" priority="698" operator="equal" id="{DDF118B7-51C4-407A-B651-B1F839854551}">
            <xm:f>'C:\Users\marisol.viveros\Downloads\[MAPA_RIESGOS_UAEOS_2022_V3 -2.xlsx]Tabla probabiidad'!#REF!</xm:f>
            <x14:dxf>
              <fill>
                <patternFill>
                  <fgColor theme="6"/>
                </patternFill>
              </fill>
            </x14:dxf>
          </x14:cfRule>
          <x14:cfRule type="cellIs" priority="699" operator="equal" id="{7A31C139-0924-4052-909F-2A87FBCD9191}">
            <xm:f>'C:\Users\marisol.viveros\Downloads\[MAPA_RIESGOS_UAEOS_2022_V3 -2.xlsx]Tabla probabiidad'!#REF!</xm:f>
            <x14:dxf>
              <fill>
                <patternFill>
                  <fgColor rgb="FF92D050"/>
                  <bgColor theme="6" tint="0.59996337778862885"/>
                </patternFill>
              </fill>
            </x14:dxf>
          </x14:cfRule>
          <xm:sqref>X38</xm:sqref>
        </x14:conditionalFormatting>
        <x14:conditionalFormatting xmlns:xm="http://schemas.microsoft.com/office/excel/2006/main">
          <x14:cfRule type="containsText" priority="684" operator="containsText" id="{E838BEC4-C467-4CFA-B70B-F0539CCE0944}">
            <xm:f>NOT(ISERROR(SEARCH($I$69,I36)))</xm:f>
            <xm:f>$I$69</xm:f>
            <x14:dxf>
              <fill>
                <patternFill>
                  <fgColor rgb="FF92D050"/>
                  <bgColor rgb="FF92D050"/>
                </patternFill>
              </fill>
            </x14:dxf>
          </x14:cfRule>
          <x14:cfRule type="containsText" priority="685" operator="containsText" id="{205245DC-2D73-4582-A1E7-E954F4C1DB7C}">
            <xm:f>NOT(ISERROR(SEARCH($I$70,I36)))</xm:f>
            <xm:f>$I$70</xm:f>
            <x14:dxf>
              <fill>
                <patternFill>
                  <bgColor rgb="FF00B050"/>
                </patternFill>
              </fill>
            </x14:dxf>
          </x14:cfRule>
          <x14:cfRule type="containsText" priority="686" operator="containsText" id="{9BC539B8-7503-46E0-9B62-6D3522FB9F2A}">
            <xm:f>NOT(ISERROR(SEARCH($I$73,I36)))</xm:f>
            <xm:f>$I$73</xm:f>
            <x14:dxf>
              <fill>
                <patternFill>
                  <bgColor rgb="FFFF0000"/>
                </patternFill>
              </fill>
            </x14:dxf>
          </x14:cfRule>
          <x14:cfRule type="containsText" priority="687" operator="containsText" id="{4DD27C79-0650-48EE-A3ED-F3E12F7FA244}">
            <xm:f>NOT(ISERROR(SEARCH($I$72,I36)))</xm:f>
            <xm:f>$I$72</xm:f>
            <x14:dxf>
              <fill>
                <patternFill>
                  <fgColor rgb="FFFFC000"/>
                  <bgColor rgb="FFFFC000"/>
                </patternFill>
              </fill>
            </x14:dxf>
          </x14:cfRule>
          <x14:cfRule type="containsText" priority="688" operator="containsText" id="{D1D8EF89-EFBA-4F7E-97FD-C8408AB43671}">
            <xm:f>NOT(ISERROR(SEARCH($I$71,I36)))</xm:f>
            <xm:f>$I$71</xm:f>
            <x14:dxf>
              <fill>
                <patternFill>
                  <fgColor rgb="FFFFFF00"/>
                  <bgColor rgb="FFFFFF00"/>
                </patternFill>
              </fill>
            </x14:dxf>
          </x14:cfRule>
          <x14:cfRule type="containsText" priority="689" operator="containsText" id="{F10E629A-F413-45F6-8EFE-80798857E097}">
            <xm:f>NOT(ISERROR(SEARCH($I$70,I36)))</xm:f>
            <xm:f>$I$70</xm:f>
            <x14:dxf>
              <fill>
                <patternFill>
                  <bgColor theme="0" tint="-0.14996795556505021"/>
                </patternFill>
              </fill>
            </x14:dxf>
          </x14:cfRule>
          <x14:cfRule type="cellIs" priority="690" operator="equal" id="{D215C938-0504-441D-9303-6349E37FCE85}">
            <xm:f>'C:\Users\marisol.viveros\Downloads\[MAPA_RIESGOS_UAEOS_2022_V3 -2.xlsx]Tabla probabiidad'!#REF!</xm:f>
            <x14:dxf>
              <fill>
                <patternFill>
                  <fgColor theme="6"/>
                </patternFill>
              </fill>
            </x14:dxf>
          </x14:cfRule>
          <x14:cfRule type="cellIs" priority="691" operator="equal" id="{FCCC4A61-B550-4618-88D0-774AC47A6055}">
            <xm:f>'C:\Users\marisol.viveros\Downloads\[MAPA_RIESGOS_UAEOS_2022_V3 -2.xlsx]Tabla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676" operator="containsText" id="{00A24BB1-156C-416B-A7D8-BB6F91BC1C59}">
            <xm:f>NOT(ISERROR(SEARCH($I$69,I37)))</xm:f>
            <xm:f>$I$69</xm:f>
            <x14:dxf>
              <fill>
                <patternFill>
                  <fgColor rgb="FF92D050"/>
                  <bgColor rgb="FF92D050"/>
                </patternFill>
              </fill>
            </x14:dxf>
          </x14:cfRule>
          <x14:cfRule type="containsText" priority="677" operator="containsText" id="{2FA64E3A-4999-45EF-A9F3-0C78A9FB1D0E}">
            <xm:f>NOT(ISERROR(SEARCH($I$70,I37)))</xm:f>
            <xm:f>$I$70</xm:f>
            <x14:dxf>
              <fill>
                <patternFill>
                  <bgColor rgb="FF00B050"/>
                </patternFill>
              </fill>
            </x14:dxf>
          </x14:cfRule>
          <x14:cfRule type="containsText" priority="678" operator="containsText" id="{A5EC5A2C-DB43-4B40-A75C-F871935C3028}">
            <xm:f>NOT(ISERROR(SEARCH($I$73,I37)))</xm:f>
            <xm:f>$I$73</xm:f>
            <x14:dxf>
              <fill>
                <patternFill>
                  <bgColor rgb="FFFF0000"/>
                </patternFill>
              </fill>
            </x14:dxf>
          </x14:cfRule>
          <x14:cfRule type="containsText" priority="679" operator="containsText" id="{E0AD5785-C322-4C30-83A2-125EF1730F71}">
            <xm:f>NOT(ISERROR(SEARCH($I$72,I37)))</xm:f>
            <xm:f>$I$72</xm:f>
            <x14:dxf>
              <fill>
                <patternFill>
                  <fgColor rgb="FFFFC000"/>
                  <bgColor rgb="FFFFC000"/>
                </patternFill>
              </fill>
            </x14:dxf>
          </x14:cfRule>
          <x14:cfRule type="containsText" priority="680" operator="containsText" id="{A7B44DA7-C5AB-4897-9AFA-CEED3C737695}">
            <xm:f>NOT(ISERROR(SEARCH($I$71,I37)))</xm:f>
            <xm:f>$I$71</xm:f>
            <x14:dxf>
              <fill>
                <patternFill>
                  <fgColor rgb="FFFFFF00"/>
                  <bgColor rgb="FFFFFF00"/>
                </patternFill>
              </fill>
            </x14:dxf>
          </x14:cfRule>
          <x14:cfRule type="containsText" priority="681" operator="containsText" id="{7DDD2746-4481-4FC1-8E25-DADF9724EFF4}">
            <xm:f>NOT(ISERROR(SEARCH($I$70,I37)))</xm:f>
            <xm:f>$I$70</xm:f>
            <x14:dxf>
              <fill>
                <patternFill>
                  <bgColor theme="0" tint="-0.14996795556505021"/>
                </patternFill>
              </fill>
            </x14:dxf>
          </x14:cfRule>
          <x14:cfRule type="cellIs" priority="682" operator="equal" id="{61650518-8124-41C1-A4E3-3DA47BDAD6E4}">
            <xm:f>'C:\Users\marisol.viveros\Downloads\[MAPA_RIESGOS_UAEOS_2022_V3 -2.xlsx]Tabla probabiidad'!#REF!</xm:f>
            <x14:dxf>
              <fill>
                <patternFill>
                  <fgColor theme="6"/>
                </patternFill>
              </fill>
            </x14:dxf>
          </x14:cfRule>
          <x14:cfRule type="cellIs" priority="683" operator="equal" id="{3C924E08-0F8F-4167-BECC-C390209B652C}">
            <xm:f>'C:\Users\marisol.viveros\Downloads\[MAPA_RIESGOS_UAEOS_2022_V3 -2.xlsx]Tabla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68" operator="containsText" id="{85DF722C-78BE-4346-80EB-63CA3C326D26}">
            <xm:f>NOT(ISERROR(SEARCH($I$69,I38)))</xm:f>
            <xm:f>$I$69</xm:f>
            <x14:dxf>
              <fill>
                <patternFill>
                  <fgColor rgb="FF92D050"/>
                  <bgColor rgb="FF92D050"/>
                </patternFill>
              </fill>
            </x14:dxf>
          </x14:cfRule>
          <x14:cfRule type="containsText" priority="669" operator="containsText" id="{425B33E9-2AF8-4EBF-942B-8726A6F3FE3E}">
            <xm:f>NOT(ISERROR(SEARCH($I$70,I38)))</xm:f>
            <xm:f>$I$70</xm:f>
            <x14:dxf>
              <fill>
                <patternFill>
                  <bgColor rgb="FF00B050"/>
                </patternFill>
              </fill>
            </x14:dxf>
          </x14:cfRule>
          <x14:cfRule type="containsText" priority="670" operator="containsText" id="{0C1EC7CB-127B-4AA2-9DE5-3A754A9A9F5C}">
            <xm:f>NOT(ISERROR(SEARCH($I$73,I38)))</xm:f>
            <xm:f>$I$73</xm:f>
            <x14:dxf>
              <fill>
                <patternFill>
                  <bgColor rgb="FFFF0000"/>
                </patternFill>
              </fill>
            </x14:dxf>
          </x14:cfRule>
          <x14:cfRule type="containsText" priority="671" operator="containsText" id="{C524870F-2D61-4839-B858-0DEEB17B091F}">
            <xm:f>NOT(ISERROR(SEARCH($I$72,I38)))</xm:f>
            <xm:f>$I$72</xm:f>
            <x14:dxf>
              <fill>
                <patternFill>
                  <fgColor rgb="FFFFC000"/>
                  <bgColor rgb="FFFFC000"/>
                </patternFill>
              </fill>
            </x14:dxf>
          </x14:cfRule>
          <x14:cfRule type="containsText" priority="672" operator="containsText" id="{19F056C0-981E-4D3E-A35F-BC7B79CD1C3D}">
            <xm:f>NOT(ISERROR(SEARCH($I$71,I38)))</xm:f>
            <xm:f>$I$71</xm:f>
            <x14:dxf>
              <fill>
                <patternFill>
                  <fgColor rgb="FFFFFF00"/>
                  <bgColor rgb="FFFFFF00"/>
                </patternFill>
              </fill>
            </x14:dxf>
          </x14:cfRule>
          <x14:cfRule type="containsText" priority="673" operator="containsText" id="{9FB1FA4B-1544-42B9-A39C-37A84C873B43}">
            <xm:f>NOT(ISERROR(SEARCH($I$70,I38)))</xm:f>
            <xm:f>$I$70</xm:f>
            <x14:dxf>
              <fill>
                <patternFill>
                  <bgColor theme="0" tint="-0.14996795556505021"/>
                </patternFill>
              </fill>
            </x14:dxf>
          </x14:cfRule>
          <x14:cfRule type="cellIs" priority="674" operator="equal" id="{C48E5EA9-F15F-471D-ABA7-05745A80EB70}">
            <xm:f>'C:\Users\marisol.viveros\Downloads\[MAPA_RIESGOS_UAEOS_2022_V3 -2.xlsx]Tabla probabiidad'!#REF!</xm:f>
            <x14:dxf>
              <fill>
                <patternFill>
                  <fgColor theme="6"/>
                </patternFill>
              </fill>
            </x14:dxf>
          </x14:cfRule>
          <x14:cfRule type="cellIs" priority="675" operator="equal" id="{F3F7F662-EC7C-43FC-B78A-97D24C01070A}">
            <xm:f>'C:\Users\marisol.viveros\Downloads\[MAPA_RIESGOS_UAEOS_2022_V3 -2.xlsx]Tabla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63" operator="containsText" id="{8CCE16AF-4E90-4A98-B39D-B13AE51A16D5}">
            <xm:f>NOT(ISERROR(SEARCH($K$73,K38)))</xm:f>
            <xm:f>$K$73</xm:f>
            <x14:dxf>
              <fill>
                <patternFill>
                  <bgColor rgb="FFFF0000"/>
                </patternFill>
              </fill>
            </x14:dxf>
          </x14:cfRule>
          <x14:cfRule type="containsText" priority="664" operator="containsText" id="{A76D9504-2641-43EB-8AC3-C999FCECACEB}">
            <xm:f>NOT(ISERROR(SEARCH($K$72,K38)))</xm:f>
            <xm:f>$K$72</xm:f>
            <x14:dxf>
              <fill>
                <patternFill>
                  <bgColor rgb="FFFFC000"/>
                </patternFill>
              </fill>
            </x14:dxf>
          </x14:cfRule>
          <x14:cfRule type="containsText" priority="665" operator="containsText" id="{6ABD26AB-0636-444B-BA85-58575827E452}">
            <xm:f>NOT(ISERROR(SEARCH($K$71,K38)))</xm:f>
            <xm:f>$K$71</xm:f>
            <x14:dxf>
              <fill>
                <patternFill>
                  <bgColor rgb="FFFFFF00"/>
                </patternFill>
              </fill>
            </x14:dxf>
          </x14:cfRule>
          <x14:cfRule type="containsText" priority="666" operator="containsText" id="{2C5A8A71-B04F-4B90-8087-BD4E1E69A450}">
            <xm:f>NOT(ISERROR(SEARCH($K$70,K38)))</xm:f>
            <xm:f>$K$70</xm:f>
            <x14:dxf>
              <fill>
                <patternFill>
                  <bgColor rgb="FF00B050"/>
                </patternFill>
              </fill>
            </x14:dxf>
          </x14:cfRule>
          <x14:cfRule type="containsText" priority="667" operator="containsText" id="{91BDD5B6-0370-43FF-9C53-334A7EE0D9C3}">
            <xm:f>NOT(ISERROR(SEARCH($K$69,K38)))</xm:f>
            <xm:f>$K$69</xm:f>
            <x14:dxf>
              <fill>
                <patternFill>
                  <bgColor rgb="FF92D050"/>
                </patternFill>
              </fill>
            </x14:dxf>
          </x14:cfRule>
          <xm:sqref>K38</xm:sqref>
        </x14:conditionalFormatting>
        <x14:conditionalFormatting xmlns:xm="http://schemas.microsoft.com/office/excel/2006/main">
          <x14:cfRule type="containsText" priority="659" operator="containsText" id="{7AE3801C-65EF-4FC5-BD0B-C27850B8C612}">
            <xm:f>NOT(ISERROR(SEARCH($M$72,M38)))</xm:f>
            <xm:f>$M$72</xm:f>
            <x14:dxf>
              <fill>
                <patternFill>
                  <bgColor rgb="FFFF0000"/>
                </patternFill>
              </fill>
            </x14:dxf>
          </x14:cfRule>
          <x14:cfRule type="containsText" priority="660" operator="containsText" id="{FC6AA951-EF52-4CDD-8A74-880673C0129F}">
            <xm:f>NOT(ISERROR(SEARCH($M$71,M38)))</xm:f>
            <xm:f>$M$71</xm:f>
            <x14:dxf>
              <fill>
                <patternFill>
                  <bgColor rgb="FFFFC000"/>
                </patternFill>
              </fill>
            </x14:dxf>
          </x14:cfRule>
          <x14:cfRule type="containsText" priority="661" operator="containsText" id="{462A2304-2943-4A24-8ED8-6865CA59218E}">
            <xm:f>NOT(ISERROR(SEARCH($M$70,M38)))</xm:f>
            <xm:f>$M$70</xm:f>
            <x14:dxf>
              <fill>
                <patternFill>
                  <bgColor rgb="FFFFFF00"/>
                </patternFill>
              </fill>
            </x14:dxf>
          </x14:cfRule>
          <x14:cfRule type="containsText" priority="662" operator="containsText" id="{E9ACC231-493F-49FA-BAB9-5486C03DA46C}">
            <xm:f>NOT(ISERROR(SEARCH($M$69,M38)))</xm:f>
            <xm:f>$M$69</xm:f>
            <x14:dxf>
              <fill>
                <patternFill>
                  <bgColor rgb="FF92D050"/>
                </patternFill>
              </fill>
            </x14:dxf>
          </x14:cfRule>
          <xm:sqref>M38</xm:sqref>
        </x14:conditionalFormatting>
        <x14:conditionalFormatting xmlns:xm="http://schemas.microsoft.com/office/excel/2006/main">
          <x14:cfRule type="containsText" priority="654" operator="containsText" id="{9EF000CC-325D-447C-B09A-493CD41B2DB5}">
            <xm:f>NOT(ISERROR(SEARCH($K$73,Z15)))</xm:f>
            <xm:f>$K$73</xm:f>
            <x14:dxf>
              <fill>
                <patternFill>
                  <bgColor rgb="FFFF0000"/>
                </patternFill>
              </fill>
            </x14:dxf>
          </x14:cfRule>
          <x14:cfRule type="containsText" priority="655" operator="containsText" id="{1C072B8B-5E20-4591-B214-DDE866BD2850}">
            <xm:f>NOT(ISERROR(SEARCH($K$72,Z15)))</xm:f>
            <xm:f>$K$72</xm:f>
            <x14:dxf>
              <fill>
                <patternFill>
                  <bgColor rgb="FFFFC000"/>
                </patternFill>
              </fill>
            </x14:dxf>
          </x14:cfRule>
          <x14:cfRule type="containsText" priority="656" operator="containsText" id="{D9B807D9-0D03-40CE-9981-DB43606C7B07}">
            <xm:f>NOT(ISERROR(SEARCH($K$71,Z15)))</xm:f>
            <xm:f>$K$71</xm:f>
            <x14:dxf>
              <fill>
                <patternFill>
                  <bgColor rgb="FFFFFF00"/>
                </patternFill>
              </fill>
            </x14:dxf>
          </x14:cfRule>
          <x14:cfRule type="containsText" priority="657" operator="containsText" id="{C54740B3-9231-4CE3-9172-BD2AC25E480A}">
            <xm:f>NOT(ISERROR(SEARCH($K$70,Z15)))</xm:f>
            <xm:f>$K$70</xm:f>
            <x14:dxf>
              <fill>
                <patternFill>
                  <bgColor rgb="FF00B050"/>
                </patternFill>
              </fill>
            </x14:dxf>
          </x14:cfRule>
          <x14:cfRule type="containsText" priority="658" operator="containsText" id="{0083B0C7-F9BC-43CC-8045-FB10152CFAEA}">
            <xm:f>NOT(ISERROR(SEARCH($K$69,Z15)))</xm:f>
            <xm:f>$K$69</xm:f>
            <x14:dxf>
              <fill>
                <patternFill>
                  <bgColor rgb="FF92D050"/>
                </patternFill>
              </fill>
            </x14:dxf>
          </x14:cfRule>
          <xm:sqref>Z15</xm:sqref>
        </x14:conditionalFormatting>
        <x14:conditionalFormatting xmlns:xm="http://schemas.microsoft.com/office/excel/2006/main">
          <x14:cfRule type="containsText" priority="649" operator="containsText" id="{A77F3AF7-D25A-43DC-83F4-4409B8732F54}">
            <xm:f>NOT(ISERROR(SEARCH($K$73,Z16)))</xm:f>
            <xm:f>$K$73</xm:f>
            <x14:dxf>
              <fill>
                <patternFill>
                  <bgColor rgb="FFFF0000"/>
                </patternFill>
              </fill>
            </x14:dxf>
          </x14:cfRule>
          <x14:cfRule type="containsText" priority="650" operator="containsText" id="{6B34B029-5B91-4869-8D0B-018526811941}">
            <xm:f>NOT(ISERROR(SEARCH($K$72,Z16)))</xm:f>
            <xm:f>$K$72</xm:f>
            <x14:dxf>
              <fill>
                <patternFill>
                  <bgColor rgb="FFFFC000"/>
                </patternFill>
              </fill>
            </x14:dxf>
          </x14:cfRule>
          <x14:cfRule type="containsText" priority="651" operator="containsText" id="{973956E9-E594-44DA-9D77-FFFB909E4FBB}">
            <xm:f>NOT(ISERROR(SEARCH($K$71,Z16)))</xm:f>
            <xm:f>$K$71</xm:f>
            <x14:dxf>
              <fill>
                <patternFill>
                  <bgColor rgb="FFFFFF00"/>
                </patternFill>
              </fill>
            </x14:dxf>
          </x14:cfRule>
          <x14:cfRule type="containsText" priority="652" operator="containsText" id="{7861369A-D5B7-4013-A8EB-FA1AA4000E1E}">
            <xm:f>NOT(ISERROR(SEARCH($K$70,Z16)))</xm:f>
            <xm:f>$K$70</xm:f>
            <x14:dxf>
              <fill>
                <patternFill>
                  <bgColor rgb="FF00B050"/>
                </patternFill>
              </fill>
            </x14:dxf>
          </x14:cfRule>
          <x14:cfRule type="containsText" priority="653" operator="containsText" id="{28285B10-A75E-49A8-A51D-525FD9FE9768}">
            <xm:f>NOT(ISERROR(SEARCH($K$69,Z16)))</xm:f>
            <xm:f>$K$69</xm:f>
            <x14:dxf>
              <fill>
                <patternFill>
                  <bgColor rgb="FF92D050"/>
                </patternFill>
              </fill>
            </x14:dxf>
          </x14:cfRule>
          <xm:sqref>Z16</xm:sqref>
        </x14:conditionalFormatting>
        <x14:conditionalFormatting xmlns:xm="http://schemas.microsoft.com/office/excel/2006/main">
          <x14:cfRule type="containsText" priority="644" operator="containsText" id="{BB7B6D3B-B8C5-4C45-BB2C-28F9025333E9}">
            <xm:f>NOT(ISERROR(SEARCH($K$73,Z17)))</xm:f>
            <xm:f>$K$73</xm:f>
            <x14:dxf>
              <fill>
                <patternFill>
                  <bgColor rgb="FFFF0000"/>
                </patternFill>
              </fill>
            </x14:dxf>
          </x14:cfRule>
          <x14:cfRule type="containsText" priority="645" operator="containsText" id="{019E90E3-FC40-4091-AEC4-80714BC03332}">
            <xm:f>NOT(ISERROR(SEARCH($K$72,Z17)))</xm:f>
            <xm:f>$K$72</xm:f>
            <x14:dxf>
              <fill>
                <patternFill>
                  <bgColor rgb="FFFFC000"/>
                </patternFill>
              </fill>
            </x14:dxf>
          </x14:cfRule>
          <x14:cfRule type="containsText" priority="646" operator="containsText" id="{77D14AB8-D4FD-4FAD-8D86-CD292F1EE4A4}">
            <xm:f>NOT(ISERROR(SEARCH($K$71,Z17)))</xm:f>
            <xm:f>$K$71</xm:f>
            <x14:dxf>
              <fill>
                <patternFill>
                  <bgColor rgb="FFFFFF00"/>
                </patternFill>
              </fill>
            </x14:dxf>
          </x14:cfRule>
          <x14:cfRule type="containsText" priority="647" operator="containsText" id="{B47A2833-FB3A-48CF-81FC-F4E4F2B5D63B}">
            <xm:f>NOT(ISERROR(SEARCH($K$70,Z17)))</xm:f>
            <xm:f>$K$70</xm:f>
            <x14:dxf>
              <fill>
                <patternFill>
                  <bgColor rgb="FF00B050"/>
                </patternFill>
              </fill>
            </x14:dxf>
          </x14:cfRule>
          <x14:cfRule type="containsText" priority="648" operator="containsText" id="{DD3A2F90-3DB5-49BA-A601-3C9A2303DABC}">
            <xm:f>NOT(ISERROR(SEARCH($K$69,Z17)))</xm:f>
            <xm:f>$K$69</xm:f>
            <x14:dxf>
              <fill>
                <patternFill>
                  <bgColor rgb="FF92D050"/>
                </patternFill>
              </fill>
            </x14:dxf>
          </x14:cfRule>
          <xm:sqref>Z17</xm:sqref>
        </x14:conditionalFormatting>
        <x14:conditionalFormatting xmlns:xm="http://schemas.microsoft.com/office/excel/2006/main">
          <x14:cfRule type="containsText" priority="639" operator="containsText" id="{EF22080D-D5EF-4C17-B6E3-CD0ED11DF02D}">
            <xm:f>NOT(ISERROR(SEARCH($K$73,Z18)))</xm:f>
            <xm:f>$K$73</xm:f>
            <x14:dxf>
              <fill>
                <patternFill>
                  <bgColor rgb="FFFF0000"/>
                </patternFill>
              </fill>
            </x14:dxf>
          </x14:cfRule>
          <x14:cfRule type="containsText" priority="640" operator="containsText" id="{238D124D-56AD-42A1-A958-2C0B85A4544E}">
            <xm:f>NOT(ISERROR(SEARCH($K$72,Z18)))</xm:f>
            <xm:f>$K$72</xm:f>
            <x14:dxf>
              <fill>
                <patternFill>
                  <bgColor rgb="FFFFC000"/>
                </patternFill>
              </fill>
            </x14:dxf>
          </x14:cfRule>
          <x14:cfRule type="containsText" priority="641" operator="containsText" id="{76EA1A63-3458-417A-8700-0E7E3FFC1843}">
            <xm:f>NOT(ISERROR(SEARCH($K$71,Z18)))</xm:f>
            <xm:f>$K$71</xm:f>
            <x14:dxf>
              <fill>
                <patternFill>
                  <bgColor rgb="FFFFFF00"/>
                </patternFill>
              </fill>
            </x14:dxf>
          </x14:cfRule>
          <x14:cfRule type="containsText" priority="642" operator="containsText" id="{F62B4AD6-BFA2-4B68-A8BE-5FFFE2F4B47B}">
            <xm:f>NOT(ISERROR(SEARCH($K$70,Z18)))</xm:f>
            <xm:f>$K$70</xm:f>
            <x14:dxf>
              <fill>
                <patternFill>
                  <bgColor rgb="FF00B050"/>
                </patternFill>
              </fill>
            </x14:dxf>
          </x14:cfRule>
          <x14:cfRule type="containsText" priority="643" operator="containsText" id="{A8444010-AF2A-48DA-A6E3-78797793CFDE}">
            <xm:f>NOT(ISERROR(SEARCH($K$69,Z18)))</xm:f>
            <xm:f>$K$69</xm:f>
            <x14:dxf>
              <fill>
                <patternFill>
                  <bgColor rgb="FF92D050"/>
                </patternFill>
              </fill>
            </x14:dxf>
          </x14:cfRule>
          <xm:sqref>Z18</xm:sqref>
        </x14:conditionalFormatting>
        <x14:conditionalFormatting xmlns:xm="http://schemas.microsoft.com/office/excel/2006/main">
          <x14:cfRule type="containsText" priority="634" operator="containsText" id="{AFA13865-D6B5-4F33-810E-ED864D12DF6B}">
            <xm:f>NOT(ISERROR(SEARCH($K$73,Z19)))</xm:f>
            <xm:f>$K$73</xm:f>
            <x14:dxf>
              <fill>
                <patternFill>
                  <bgColor rgb="FFFF0000"/>
                </patternFill>
              </fill>
            </x14:dxf>
          </x14:cfRule>
          <x14:cfRule type="containsText" priority="635" operator="containsText" id="{007DC923-8640-449E-8909-8591265FF538}">
            <xm:f>NOT(ISERROR(SEARCH($K$72,Z19)))</xm:f>
            <xm:f>$K$72</xm:f>
            <x14:dxf>
              <fill>
                <patternFill>
                  <bgColor rgb="FFFFC000"/>
                </patternFill>
              </fill>
            </x14:dxf>
          </x14:cfRule>
          <x14:cfRule type="containsText" priority="636" operator="containsText" id="{5E043197-8E4A-44F1-ADB3-17380164666B}">
            <xm:f>NOT(ISERROR(SEARCH($K$71,Z19)))</xm:f>
            <xm:f>$K$71</xm:f>
            <x14:dxf>
              <fill>
                <patternFill>
                  <bgColor rgb="FFFFFF00"/>
                </patternFill>
              </fill>
            </x14:dxf>
          </x14:cfRule>
          <x14:cfRule type="containsText" priority="637" operator="containsText" id="{AA5F5430-C2EB-46B4-885D-A6DC7243F7E2}">
            <xm:f>NOT(ISERROR(SEARCH($K$70,Z19)))</xm:f>
            <xm:f>$K$70</xm:f>
            <x14:dxf>
              <fill>
                <patternFill>
                  <bgColor rgb="FF00B050"/>
                </patternFill>
              </fill>
            </x14:dxf>
          </x14:cfRule>
          <x14:cfRule type="containsText" priority="638" operator="containsText" id="{1CA5424E-0279-4576-963E-AE9587491967}">
            <xm:f>NOT(ISERROR(SEARCH($K$69,Z19)))</xm:f>
            <xm:f>$K$69</xm:f>
            <x14:dxf>
              <fill>
                <patternFill>
                  <bgColor rgb="FF92D050"/>
                </patternFill>
              </fill>
            </x14:dxf>
          </x14:cfRule>
          <xm:sqref>Z19</xm:sqref>
        </x14:conditionalFormatting>
        <x14:conditionalFormatting xmlns:xm="http://schemas.microsoft.com/office/excel/2006/main">
          <x14:cfRule type="containsText" priority="629" operator="containsText" id="{0A932EBB-FD4C-44D0-8DDB-8BDE136817DB}">
            <xm:f>NOT(ISERROR(SEARCH($K$73,Z20)))</xm:f>
            <xm:f>$K$73</xm:f>
            <x14:dxf>
              <fill>
                <patternFill>
                  <bgColor rgb="FFFF0000"/>
                </patternFill>
              </fill>
            </x14:dxf>
          </x14:cfRule>
          <x14:cfRule type="containsText" priority="630" operator="containsText" id="{8804C57B-C41C-4EE0-9841-D6D96049A414}">
            <xm:f>NOT(ISERROR(SEARCH($K$72,Z20)))</xm:f>
            <xm:f>$K$72</xm:f>
            <x14:dxf>
              <fill>
                <patternFill>
                  <bgColor rgb="FFFFC000"/>
                </patternFill>
              </fill>
            </x14:dxf>
          </x14:cfRule>
          <x14:cfRule type="containsText" priority="631" operator="containsText" id="{2F34A999-5549-42FF-B487-9562C850379E}">
            <xm:f>NOT(ISERROR(SEARCH($K$71,Z20)))</xm:f>
            <xm:f>$K$71</xm:f>
            <x14:dxf>
              <fill>
                <patternFill>
                  <bgColor rgb="FFFFFF00"/>
                </patternFill>
              </fill>
            </x14:dxf>
          </x14:cfRule>
          <x14:cfRule type="containsText" priority="632" operator="containsText" id="{4F678634-786D-4B43-8AB5-F631DD375120}">
            <xm:f>NOT(ISERROR(SEARCH($K$70,Z20)))</xm:f>
            <xm:f>$K$70</xm:f>
            <x14:dxf>
              <fill>
                <patternFill>
                  <bgColor rgb="FF00B050"/>
                </patternFill>
              </fill>
            </x14:dxf>
          </x14:cfRule>
          <x14:cfRule type="containsText" priority="633" operator="containsText" id="{65669AC6-415A-4A17-B4B9-1C300945C3F0}">
            <xm:f>NOT(ISERROR(SEARCH($K$69,Z20)))</xm:f>
            <xm:f>$K$69</xm:f>
            <x14:dxf>
              <fill>
                <patternFill>
                  <bgColor rgb="FF92D050"/>
                </patternFill>
              </fill>
            </x14:dxf>
          </x14:cfRule>
          <xm:sqref>Z20</xm:sqref>
        </x14:conditionalFormatting>
        <x14:conditionalFormatting xmlns:xm="http://schemas.microsoft.com/office/excel/2006/main">
          <x14:cfRule type="containsText" priority="624" operator="containsText" id="{FD291F05-7BE4-4169-9563-7034907E94E3}">
            <xm:f>NOT(ISERROR(SEARCH($K$73,Z21)))</xm:f>
            <xm:f>$K$73</xm:f>
            <x14:dxf>
              <fill>
                <patternFill>
                  <bgColor rgb="FFFF0000"/>
                </patternFill>
              </fill>
            </x14:dxf>
          </x14:cfRule>
          <x14:cfRule type="containsText" priority="625" operator="containsText" id="{A85357FB-E9D3-4519-ABEB-34380B214155}">
            <xm:f>NOT(ISERROR(SEARCH($K$72,Z21)))</xm:f>
            <xm:f>$K$72</xm:f>
            <x14:dxf>
              <fill>
                <patternFill>
                  <bgColor rgb="FFFFC000"/>
                </patternFill>
              </fill>
            </x14:dxf>
          </x14:cfRule>
          <x14:cfRule type="containsText" priority="626" operator="containsText" id="{E426925B-424E-47E4-A39C-A6D67DF83F35}">
            <xm:f>NOT(ISERROR(SEARCH($K$71,Z21)))</xm:f>
            <xm:f>$K$71</xm:f>
            <x14:dxf>
              <fill>
                <patternFill>
                  <bgColor rgb="FFFFFF00"/>
                </patternFill>
              </fill>
            </x14:dxf>
          </x14:cfRule>
          <x14:cfRule type="containsText" priority="627" operator="containsText" id="{509547F9-3B23-4DD5-A3B8-E3B2DBC1EBDA}">
            <xm:f>NOT(ISERROR(SEARCH($K$70,Z21)))</xm:f>
            <xm:f>$K$70</xm:f>
            <x14:dxf>
              <fill>
                <patternFill>
                  <bgColor rgb="FF00B050"/>
                </patternFill>
              </fill>
            </x14:dxf>
          </x14:cfRule>
          <x14:cfRule type="containsText" priority="628" operator="containsText" id="{F7EECECC-DFB0-4F1F-8478-674AC762D17E}">
            <xm:f>NOT(ISERROR(SEARCH($K$69,Z21)))</xm:f>
            <xm:f>$K$69</xm:f>
            <x14:dxf>
              <fill>
                <patternFill>
                  <bgColor rgb="FF92D050"/>
                </patternFill>
              </fill>
            </x14:dxf>
          </x14:cfRule>
          <xm:sqref>Z21:Z22</xm:sqref>
        </x14:conditionalFormatting>
        <x14:conditionalFormatting xmlns:xm="http://schemas.microsoft.com/office/excel/2006/main">
          <x14:cfRule type="containsText" priority="619" operator="containsText" id="{F380604A-03F7-4417-A89D-FA7CC76C439C}">
            <xm:f>NOT(ISERROR(SEARCH($K$73,Z24)))</xm:f>
            <xm:f>$K$73</xm:f>
            <x14:dxf>
              <fill>
                <patternFill>
                  <bgColor rgb="FFFF0000"/>
                </patternFill>
              </fill>
            </x14:dxf>
          </x14:cfRule>
          <x14:cfRule type="containsText" priority="620" operator="containsText" id="{1ABA0D62-13DE-4363-891D-413F11D8955F}">
            <xm:f>NOT(ISERROR(SEARCH($K$72,Z24)))</xm:f>
            <xm:f>$K$72</xm:f>
            <x14:dxf>
              <fill>
                <patternFill>
                  <bgColor rgb="FFFFC000"/>
                </patternFill>
              </fill>
            </x14:dxf>
          </x14:cfRule>
          <x14:cfRule type="containsText" priority="621" operator="containsText" id="{3BDD78B0-D5F2-4E9C-8B47-CD11385E022B}">
            <xm:f>NOT(ISERROR(SEARCH($K$71,Z24)))</xm:f>
            <xm:f>$K$71</xm:f>
            <x14:dxf>
              <fill>
                <patternFill>
                  <bgColor rgb="FFFFFF00"/>
                </patternFill>
              </fill>
            </x14:dxf>
          </x14:cfRule>
          <x14:cfRule type="containsText" priority="622" operator="containsText" id="{D30AD314-222F-40AB-8D83-D77676A09658}">
            <xm:f>NOT(ISERROR(SEARCH($K$70,Z24)))</xm:f>
            <xm:f>$K$70</xm:f>
            <x14:dxf>
              <fill>
                <patternFill>
                  <bgColor rgb="FF00B050"/>
                </patternFill>
              </fill>
            </x14:dxf>
          </x14:cfRule>
          <x14:cfRule type="containsText" priority="623" operator="containsText" id="{336F75ED-6F0B-47DA-9BE2-A7EF3FE563DE}">
            <xm:f>NOT(ISERROR(SEARCH($K$69,Z24)))</xm:f>
            <xm:f>$K$69</xm:f>
            <x14:dxf>
              <fill>
                <patternFill>
                  <bgColor rgb="FF92D050"/>
                </patternFill>
              </fill>
            </x14:dxf>
          </x14:cfRule>
          <xm:sqref>Z24</xm:sqref>
        </x14:conditionalFormatting>
        <x14:conditionalFormatting xmlns:xm="http://schemas.microsoft.com/office/excel/2006/main">
          <x14:cfRule type="containsText" priority="614" operator="containsText" id="{3C5461AC-55BD-4372-8B6D-76F9237DD153}">
            <xm:f>NOT(ISERROR(SEARCH($K$73,Z23)))</xm:f>
            <xm:f>$K$73</xm:f>
            <x14:dxf>
              <fill>
                <patternFill>
                  <bgColor rgb="FFFF0000"/>
                </patternFill>
              </fill>
            </x14:dxf>
          </x14:cfRule>
          <x14:cfRule type="containsText" priority="615" operator="containsText" id="{B07716D7-BB19-484B-8787-CD58F5B7B876}">
            <xm:f>NOT(ISERROR(SEARCH($K$72,Z23)))</xm:f>
            <xm:f>$K$72</xm:f>
            <x14:dxf>
              <fill>
                <patternFill>
                  <bgColor rgb="FFFFC000"/>
                </patternFill>
              </fill>
            </x14:dxf>
          </x14:cfRule>
          <x14:cfRule type="containsText" priority="616" operator="containsText" id="{114DDA50-0081-4336-88EC-5EFB56B5AD7E}">
            <xm:f>NOT(ISERROR(SEARCH($K$71,Z23)))</xm:f>
            <xm:f>$K$71</xm:f>
            <x14:dxf>
              <fill>
                <patternFill>
                  <bgColor rgb="FFFFFF00"/>
                </patternFill>
              </fill>
            </x14:dxf>
          </x14:cfRule>
          <x14:cfRule type="containsText" priority="617" operator="containsText" id="{E1530674-19FB-4F3B-8F88-BCE5C11BFB14}">
            <xm:f>NOT(ISERROR(SEARCH($K$70,Z23)))</xm:f>
            <xm:f>$K$70</xm:f>
            <x14:dxf>
              <fill>
                <patternFill>
                  <bgColor rgb="FF00B050"/>
                </patternFill>
              </fill>
            </x14:dxf>
          </x14:cfRule>
          <x14:cfRule type="containsText" priority="618" operator="containsText" id="{A28A3B89-4CE5-4826-BA61-0AD738A8556F}">
            <xm:f>NOT(ISERROR(SEARCH($K$69,Z23)))</xm:f>
            <xm:f>$K$69</xm:f>
            <x14:dxf>
              <fill>
                <patternFill>
                  <bgColor rgb="FF92D050"/>
                </patternFill>
              </fill>
            </x14:dxf>
          </x14:cfRule>
          <xm:sqref>Z23</xm:sqref>
        </x14:conditionalFormatting>
        <x14:conditionalFormatting xmlns:xm="http://schemas.microsoft.com/office/excel/2006/main">
          <x14:cfRule type="containsText" priority="609" operator="containsText" id="{8807903C-AB4F-4A86-83AD-73FF038EA447}">
            <xm:f>NOT(ISERROR(SEARCH($K$73,Z25)))</xm:f>
            <xm:f>$K$73</xm:f>
            <x14:dxf>
              <fill>
                <patternFill>
                  <bgColor rgb="FFFF0000"/>
                </patternFill>
              </fill>
            </x14:dxf>
          </x14:cfRule>
          <x14:cfRule type="containsText" priority="610" operator="containsText" id="{43781A03-95F9-4FFF-B49A-64B34231E613}">
            <xm:f>NOT(ISERROR(SEARCH($K$72,Z25)))</xm:f>
            <xm:f>$K$72</xm:f>
            <x14:dxf>
              <fill>
                <patternFill>
                  <bgColor rgb="FFFFC000"/>
                </patternFill>
              </fill>
            </x14:dxf>
          </x14:cfRule>
          <x14:cfRule type="containsText" priority="611" operator="containsText" id="{02BDE785-E3D1-4E60-9304-AA18A42ACC3A}">
            <xm:f>NOT(ISERROR(SEARCH($K$71,Z25)))</xm:f>
            <xm:f>$K$71</xm:f>
            <x14:dxf>
              <fill>
                <patternFill>
                  <bgColor rgb="FFFFFF00"/>
                </patternFill>
              </fill>
            </x14:dxf>
          </x14:cfRule>
          <x14:cfRule type="containsText" priority="612" operator="containsText" id="{BAC99D8F-C9E6-49DA-8027-CDB7DEEC06C6}">
            <xm:f>NOT(ISERROR(SEARCH($K$70,Z25)))</xm:f>
            <xm:f>$K$70</xm:f>
            <x14:dxf>
              <fill>
                <patternFill>
                  <bgColor rgb="FF00B050"/>
                </patternFill>
              </fill>
            </x14:dxf>
          </x14:cfRule>
          <x14:cfRule type="containsText" priority="613" operator="containsText" id="{FCCE7266-BDA3-4614-A5CA-EA836C7FC8C0}">
            <xm:f>NOT(ISERROR(SEARCH($K$69,Z25)))</xm:f>
            <xm:f>$K$69</xm:f>
            <x14:dxf>
              <fill>
                <patternFill>
                  <bgColor rgb="FF92D050"/>
                </patternFill>
              </fill>
            </x14:dxf>
          </x14:cfRule>
          <xm:sqref>Z25</xm:sqref>
        </x14:conditionalFormatting>
        <x14:conditionalFormatting xmlns:xm="http://schemas.microsoft.com/office/excel/2006/main">
          <x14:cfRule type="containsText" priority="604" operator="containsText" id="{860B11C2-C2C9-4F7A-9520-6554F1AA8565}">
            <xm:f>NOT(ISERROR(SEARCH($K$73,Z26)))</xm:f>
            <xm:f>$K$73</xm:f>
            <x14:dxf>
              <fill>
                <patternFill>
                  <bgColor rgb="FFFF0000"/>
                </patternFill>
              </fill>
            </x14:dxf>
          </x14:cfRule>
          <x14:cfRule type="containsText" priority="605" operator="containsText" id="{BCA3A1DF-AD93-4AE0-9857-9E340499B976}">
            <xm:f>NOT(ISERROR(SEARCH($K$72,Z26)))</xm:f>
            <xm:f>$K$72</xm:f>
            <x14:dxf>
              <fill>
                <patternFill>
                  <bgColor rgb="FFFFC000"/>
                </patternFill>
              </fill>
            </x14:dxf>
          </x14:cfRule>
          <x14:cfRule type="containsText" priority="606" operator="containsText" id="{5B5939EF-7FAF-497E-BC49-214AA28E19A3}">
            <xm:f>NOT(ISERROR(SEARCH($K$71,Z26)))</xm:f>
            <xm:f>$K$71</xm:f>
            <x14:dxf>
              <fill>
                <patternFill>
                  <bgColor rgb="FFFFFF00"/>
                </patternFill>
              </fill>
            </x14:dxf>
          </x14:cfRule>
          <x14:cfRule type="containsText" priority="607" operator="containsText" id="{012673BA-FBC6-42FF-A05B-5A42E1D2BEB3}">
            <xm:f>NOT(ISERROR(SEARCH($K$70,Z26)))</xm:f>
            <xm:f>$K$70</xm:f>
            <x14:dxf>
              <fill>
                <patternFill>
                  <bgColor rgb="FF00B050"/>
                </patternFill>
              </fill>
            </x14:dxf>
          </x14:cfRule>
          <x14:cfRule type="containsText" priority="608" operator="containsText" id="{BEB9B5DA-C368-4379-8395-1B7E4D00AC4D}">
            <xm:f>NOT(ISERROR(SEARCH($K$69,Z26)))</xm:f>
            <xm:f>$K$69</xm:f>
            <x14:dxf>
              <fill>
                <patternFill>
                  <bgColor rgb="FF92D050"/>
                </patternFill>
              </fill>
            </x14:dxf>
          </x14:cfRule>
          <xm:sqref>Z26</xm:sqref>
        </x14:conditionalFormatting>
        <x14:conditionalFormatting xmlns:xm="http://schemas.microsoft.com/office/excel/2006/main">
          <x14:cfRule type="containsText" priority="599" operator="containsText" id="{FA5A311D-790A-4850-BEFC-711C3F7B8B47}">
            <xm:f>NOT(ISERROR(SEARCH($K$73,Z27)))</xm:f>
            <xm:f>$K$73</xm:f>
            <x14:dxf>
              <fill>
                <patternFill>
                  <bgColor rgb="FFFF0000"/>
                </patternFill>
              </fill>
            </x14:dxf>
          </x14:cfRule>
          <x14:cfRule type="containsText" priority="600" operator="containsText" id="{A91CE1A3-E6D8-4197-B2D6-161D200912F1}">
            <xm:f>NOT(ISERROR(SEARCH($K$72,Z27)))</xm:f>
            <xm:f>$K$72</xm:f>
            <x14:dxf>
              <fill>
                <patternFill>
                  <bgColor rgb="FFFFC000"/>
                </patternFill>
              </fill>
            </x14:dxf>
          </x14:cfRule>
          <x14:cfRule type="containsText" priority="601" operator="containsText" id="{857D3CB8-8B36-42AD-8673-C19B459CFC0B}">
            <xm:f>NOT(ISERROR(SEARCH($K$71,Z27)))</xm:f>
            <xm:f>$K$71</xm:f>
            <x14:dxf>
              <fill>
                <patternFill>
                  <bgColor rgb="FFFFFF00"/>
                </patternFill>
              </fill>
            </x14:dxf>
          </x14:cfRule>
          <x14:cfRule type="containsText" priority="602" operator="containsText" id="{D93AE8A7-7E9A-42C1-A338-C004274F3402}">
            <xm:f>NOT(ISERROR(SEARCH($K$70,Z27)))</xm:f>
            <xm:f>$K$70</xm:f>
            <x14:dxf>
              <fill>
                <patternFill>
                  <bgColor rgb="FF00B050"/>
                </patternFill>
              </fill>
            </x14:dxf>
          </x14:cfRule>
          <x14:cfRule type="containsText" priority="603" operator="containsText" id="{2A469084-2594-4518-8E79-DD55324E83B0}">
            <xm:f>NOT(ISERROR(SEARCH($K$69,Z27)))</xm:f>
            <xm:f>$K$69</xm:f>
            <x14:dxf>
              <fill>
                <patternFill>
                  <bgColor rgb="FF92D050"/>
                </patternFill>
              </fill>
            </x14:dxf>
          </x14:cfRule>
          <xm:sqref>Z27</xm:sqref>
        </x14:conditionalFormatting>
        <x14:conditionalFormatting xmlns:xm="http://schemas.microsoft.com/office/excel/2006/main">
          <x14:cfRule type="containsText" priority="594" operator="containsText" id="{1EFB61E6-7EE2-41E4-81D5-B8A0C982AE7A}">
            <xm:f>NOT(ISERROR(SEARCH($K$73,Z28)))</xm:f>
            <xm:f>$K$73</xm:f>
            <x14:dxf>
              <fill>
                <patternFill>
                  <bgColor rgb="FFFF0000"/>
                </patternFill>
              </fill>
            </x14:dxf>
          </x14:cfRule>
          <x14:cfRule type="containsText" priority="595" operator="containsText" id="{6C03681C-CFA1-40CB-BB2E-161D855518D2}">
            <xm:f>NOT(ISERROR(SEARCH($K$72,Z28)))</xm:f>
            <xm:f>$K$72</xm:f>
            <x14:dxf>
              <fill>
                <patternFill>
                  <bgColor rgb="FFFFC000"/>
                </patternFill>
              </fill>
            </x14:dxf>
          </x14:cfRule>
          <x14:cfRule type="containsText" priority="596" operator="containsText" id="{5A5E9D33-9050-4FC2-8CEB-B223A32079D5}">
            <xm:f>NOT(ISERROR(SEARCH($K$71,Z28)))</xm:f>
            <xm:f>$K$71</xm:f>
            <x14:dxf>
              <fill>
                <patternFill>
                  <bgColor rgb="FFFFFF00"/>
                </patternFill>
              </fill>
            </x14:dxf>
          </x14:cfRule>
          <x14:cfRule type="containsText" priority="597" operator="containsText" id="{13DF7568-2BDA-4D7B-8A2C-D9F42F651FC4}">
            <xm:f>NOT(ISERROR(SEARCH($K$70,Z28)))</xm:f>
            <xm:f>$K$70</xm:f>
            <x14:dxf>
              <fill>
                <patternFill>
                  <bgColor rgb="FF00B050"/>
                </patternFill>
              </fill>
            </x14:dxf>
          </x14:cfRule>
          <x14:cfRule type="containsText" priority="598" operator="containsText" id="{881229B2-62E9-4734-BD23-15832628278F}">
            <xm:f>NOT(ISERROR(SEARCH($K$69,Z28)))</xm:f>
            <xm:f>$K$69</xm:f>
            <x14:dxf>
              <fill>
                <patternFill>
                  <bgColor rgb="FF92D050"/>
                </patternFill>
              </fill>
            </x14:dxf>
          </x14:cfRule>
          <xm:sqref>Z28</xm:sqref>
        </x14:conditionalFormatting>
        <x14:conditionalFormatting xmlns:xm="http://schemas.microsoft.com/office/excel/2006/main">
          <x14:cfRule type="containsText" priority="590" operator="containsText" id="{289B3B13-475B-43E2-B80A-E972247228A1}">
            <xm:f>NOT(ISERROR(SEARCH($M$72,AB20)))</xm:f>
            <xm:f>$M$72</xm:f>
            <x14:dxf>
              <fill>
                <patternFill>
                  <bgColor rgb="FFFF0000"/>
                </patternFill>
              </fill>
            </x14:dxf>
          </x14:cfRule>
          <x14:cfRule type="containsText" priority="591" operator="containsText" id="{DF2C9007-E3F2-4DA3-ADC5-B623E4819DDC}">
            <xm:f>NOT(ISERROR(SEARCH($M$71,AB20)))</xm:f>
            <xm:f>$M$71</xm:f>
            <x14:dxf>
              <fill>
                <patternFill>
                  <bgColor rgb="FFFFC000"/>
                </patternFill>
              </fill>
            </x14:dxf>
          </x14:cfRule>
          <x14:cfRule type="containsText" priority="592" operator="containsText" id="{FBEB62CF-FABF-4117-B38F-24C5E5B95E79}">
            <xm:f>NOT(ISERROR(SEARCH($M$70,AB20)))</xm:f>
            <xm:f>$M$70</xm:f>
            <x14:dxf>
              <fill>
                <patternFill>
                  <bgColor rgb="FFFFFF00"/>
                </patternFill>
              </fill>
            </x14:dxf>
          </x14:cfRule>
          <x14:cfRule type="containsText" priority="593" operator="containsText" id="{108E87F6-CF88-4985-98F6-FF866A7715F3}">
            <xm:f>NOT(ISERROR(SEARCH($M$69,AB20)))</xm:f>
            <xm:f>$M$69</xm:f>
            <x14:dxf>
              <fill>
                <patternFill>
                  <bgColor rgb="FF92D050"/>
                </patternFill>
              </fill>
            </x14:dxf>
          </x14:cfRule>
          <xm:sqref>AB20:AB24</xm:sqref>
        </x14:conditionalFormatting>
        <x14:conditionalFormatting xmlns:xm="http://schemas.microsoft.com/office/excel/2006/main">
          <x14:cfRule type="containsText" priority="586" operator="containsText" id="{4858FA70-FD08-45D3-877E-784D693C705A}">
            <xm:f>NOT(ISERROR(SEARCH($M$72,AB25)))</xm:f>
            <xm:f>$M$72</xm:f>
            <x14:dxf>
              <fill>
                <patternFill>
                  <bgColor rgb="FFFF0000"/>
                </patternFill>
              </fill>
            </x14:dxf>
          </x14:cfRule>
          <x14:cfRule type="containsText" priority="587" operator="containsText" id="{289F4457-780F-4B42-AB58-4DE1C95CFCE7}">
            <xm:f>NOT(ISERROR(SEARCH($M$71,AB25)))</xm:f>
            <xm:f>$M$71</xm:f>
            <x14:dxf>
              <fill>
                <patternFill>
                  <bgColor rgb="FFFFC000"/>
                </patternFill>
              </fill>
            </x14:dxf>
          </x14:cfRule>
          <x14:cfRule type="containsText" priority="588" operator="containsText" id="{C51291FF-2694-4F4F-9193-8664098331C4}">
            <xm:f>NOT(ISERROR(SEARCH($M$70,AB25)))</xm:f>
            <xm:f>$M$70</xm:f>
            <x14:dxf>
              <fill>
                <patternFill>
                  <bgColor rgb="FFFFFF00"/>
                </patternFill>
              </fill>
            </x14:dxf>
          </x14:cfRule>
          <x14:cfRule type="containsText" priority="589" operator="containsText" id="{D2686C94-3900-4CE3-80A9-5D8D0D50D9EC}">
            <xm:f>NOT(ISERROR(SEARCH($M$69,AB25)))</xm:f>
            <xm:f>$M$69</xm:f>
            <x14:dxf>
              <fill>
                <patternFill>
                  <bgColor rgb="FF92D050"/>
                </patternFill>
              </fill>
            </x14:dxf>
          </x14:cfRule>
          <xm:sqref>AB25</xm:sqref>
        </x14:conditionalFormatting>
        <x14:conditionalFormatting xmlns:xm="http://schemas.microsoft.com/office/excel/2006/main">
          <x14:cfRule type="containsText" priority="582" operator="containsText" id="{2E9324A6-F9E8-4CE5-8B45-7E3099C2C6E1}">
            <xm:f>NOT(ISERROR(SEARCH($M$72,AB26)))</xm:f>
            <xm:f>$M$72</xm:f>
            <x14:dxf>
              <fill>
                <patternFill>
                  <bgColor rgb="FFFF0000"/>
                </patternFill>
              </fill>
            </x14:dxf>
          </x14:cfRule>
          <x14:cfRule type="containsText" priority="583" operator="containsText" id="{AD0FF88B-8075-4070-B253-F0C104C41BCF}">
            <xm:f>NOT(ISERROR(SEARCH($M$71,AB26)))</xm:f>
            <xm:f>$M$71</xm:f>
            <x14:dxf>
              <fill>
                <patternFill>
                  <bgColor rgb="FFFFC000"/>
                </patternFill>
              </fill>
            </x14:dxf>
          </x14:cfRule>
          <x14:cfRule type="containsText" priority="584" operator="containsText" id="{85E2820A-EFEB-4517-A831-5CAB3AF2B949}">
            <xm:f>NOT(ISERROR(SEARCH($M$70,AB26)))</xm:f>
            <xm:f>$M$70</xm:f>
            <x14:dxf>
              <fill>
                <patternFill>
                  <bgColor rgb="FFFFFF00"/>
                </patternFill>
              </fill>
            </x14:dxf>
          </x14:cfRule>
          <x14:cfRule type="containsText" priority="585" operator="containsText" id="{774B6567-B8A7-45C9-83E5-3182E8AFD987}">
            <xm:f>NOT(ISERROR(SEARCH($M$69,AB26)))</xm:f>
            <xm:f>$M$69</xm:f>
            <x14:dxf>
              <fill>
                <patternFill>
                  <bgColor rgb="FF92D050"/>
                </patternFill>
              </fill>
            </x14:dxf>
          </x14:cfRule>
          <xm:sqref>AB26</xm:sqref>
        </x14:conditionalFormatting>
        <x14:conditionalFormatting xmlns:xm="http://schemas.microsoft.com/office/excel/2006/main">
          <x14:cfRule type="containsText" priority="578" operator="containsText" id="{C973F783-5ACF-46A5-BCFB-72FA12D8481D}">
            <xm:f>NOT(ISERROR(SEARCH($M$72,AB27)))</xm:f>
            <xm:f>$M$72</xm:f>
            <x14:dxf>
              <fill>
                <patternFill>
                  <bgColor rgb="FFFF0000"/>
                </patternFill>
              </fill>
            </x14:dxf>
          </x14:cfRule>
          <x14:cfRule type="containsText" priority="579" operator="containsText" id="{0D776C64-B464-4CB8-8DCA-96966FE3820B}">
            <xm:f>NOT(ISERROR(SEARCH($M$71,AB27)))</xm:f>
            <xm:f>$M$71</xm:f>
            <x14:dxf>
              <fill>
                <patternFill>
                  <bgColor rgb="FFFFC000"/>
                </patternFill>
              </fill>
            </x14:dxf>
          </x14:cfRule>
          <x14:cfRule type="containsText" priority="580" operator="containsText" id="{5C46CFA1-C9AC-4C73-8CB2-AB9E1DB2CAA8}">
            <xm:f>NOT(ISERROR(SEARCH($M$70,AB27)))</xm:f>
            <xm:f>$M$70</xm:f>
            <x14:dxf>
              <fill>
                <patternFill>
                  <bgColor rgb="FFFFFF00"/>
                </patternFill>
              </fill>
            </x14:dxf>
          </x14:cfRule>
          <x14:cfRule type="containsText" priority="581" operator="containsText" id="{68291CE6-85D9-4026-BDE8-C2C38368E828}">
            <xm:f>NOT(ISERROR(SEARCH($M$69,AB27)))</xm:f>
            <xm:f>$M$69</xm:f>
            <x14:dxf>
              <fill>
                <patternFill>
                  <bgColor rgb="FF92D050"/>
                </patternFill>
              </fill>
            </x14:dxf>
          </x14:cfRule>
          <xm:sqref>AB27</xm:sqref>
        </x14:conditionalFormatting>
        <x14:conditionalFormatting xmlns:xm="http://schemas.microsoft.com/office/excel/2006/main">
          <x14:cfRule type="containsText" priority="574" operator="containsText" id="{77AFF82A-0D21-41C6-AB49-44C8A4C4E889}">
            <xm:f>NOT(ISERROR(SEARCH($M$72,AB28)))</xm:f>
            <xm:f>$M$72</xm:f>
            <x14:dxf>
              <fill>
                <patternFill>
                  <bgColor rgb="FFFF0000"/>
                </patternFill>
              </fill>
            </x14:dxf>
          </x14:cfRule>
          <x14:cfRule type="containsText" priority="575" operator="containsText" id="{9B1E98B7-10D2-458A-8D80-DA2A4C0E7A6F}">
            <xm:f>NOT(ISERROR(SEARCH($M$71,AB28)))</xm:f>
            <xm:f>$M$71</xm:f>
            <x14:dxf>
              <fill>
                <patternFill>
                  <bgColor rgb="FFFFC000"/>
                </patternFill>
              </fill>
            </x14:dxf>
          </x14:cfRule>
          <x14:cfRule type="containsText" priority="576" operator="containsText" id="{7C990011-E238-4D89-995E-21689443B139}">
            <xm:f>NOT(ISERROR(SEARCH($M$70,AB28)))</xm:f>
            <xm:f>$M$70</xm:f>
            <x14:dxf>
              <fill>
                <patternFill>
                  <bgColor rgb="FFFFFF00"/>
                </patternFill>
              </fill>
            </x14:dxf>
          </x14:cfRule>
          <x14:cfRule type="containsText" priority="577" operator="containsText" id="{B14A7C9D-0F6D-42B4-8883-F61E4B786FDB}">
            <xm:f>NOT(ISERROR(SEARCH($M$69,AB28)))</xm:f>
            <xm:f>$M$69</xm:f>
            <x14:dxf>
              <fill>
                <patternFill>
                  <bgColor rgb="FF92D050"/>
                </patternFill>
              </fill>
            </x14:dxf>
          </x14:cfRule>
          <xm:sqref>AB28</xm:sqref>
        </x14:conditionalFormatting>
        <x14:conditionalFormatting xmlns:xm="http://schemas.microsoft.com/office/excel/2006/main">
          <x14:cfRule type="containsText" priority="566" operator="containsText" id="{960C2CD1-419A-4882-A336-B76094191696}">
            <xm:f>NOT(ISERROR(SEARCH($I$69,X29)))</xm:f>
            <xm:f>$I$69</xm:f>
            <x14:dxf>
              <fill>
                <patternFill>
                  <fgColor rgb="FF92D050"/>
                  <bgColor rgb="FF92D050"/>
                </patternFill>
              </fill>
            </x14:dxf>
          </x14:cfRule>
          <x14:cfRule type="containsText" priority="567" operator="containsText" id="{E008F7EB-CF7C-48C7-ABFF-6B6A4C6477A5}">
            <xm:f>NOT(ISERROR(SEARCH($I$70,X29)))</xm:f>
            <xm:f>$I$70</xm:f>
            <x14:dxf>
              <fill>
                <patternFill>
                  <bgColor rgb="FF00B050"/>
                </patternFill>
              </fill>
            </x14:dxf>
          </x14:cfRule>
          <x14:cfRule type="containsText" priority="568" operator="containsText" id="{53958CB2-B99E-4242-BB6D-BB365649892A}">
            <xm:f>NOT(ISERROR(SEARCH($I$73,X29)))</xm:f>
            <xm:f>$I$73</xm:f>
            <x14:dxf>
              <fill>
                <patternFill>
                  <bgColor rgb="FFFF0000"/>
                </patternFill>
              </fill>
            </x14:dxf>
          </x14:cfRule>
          <x14:cfRule type="containsText" priority="569" operator="containsText" id="{F61742B8-ACE0-4E38-B8A7-247303AC5C3D}">
            <xm:f>NOT(ISERROR(SEARCH($I$72,X29)))</xm:f>
            <xm:f>$I$72</xm:f>
            <x14:dxf>
              <fill>
                <patternFill>
                  <fgColor rgb="FFFFC000"/>
                  <bgColor rgb="FFFFC000"/>
                </patternFill>
              </fill>
            </x14:dxf>
          </x14:cfRule>
          <x14:cfRule type="containsText" priority="570" operator="containsText" id="{C6E704C9-63BE-4C22-BBE2-FF6CCC80F2D2}">
            <xm:f>NOT(ISERROR(SEARCH($I$71,X29)))</xm:f>
            <xm:f>$I$71</xm:f>
            <x14:dxf>
              <fill>
                <patternFill>
                  <fgColor rgb="FFFFFF00"/>
                  <bgColor rgb="FFFFFF00"/>
                </patternFill>
              </fill>
            </x14:dxf>
          </x14:cfRule>
          <x14:cfRule type="containsText" priority="571" operator="containsText" id="{16359E0D-C764-4217-9932-61E453C796ED}">
            <xm:f>NOT(ISERROR(SEARCH($I$70,X29)))</xm:f>
            <xm:f>$I$70</xm:f>
            <x14:dxf>
              <fill>
                <patternFill>
                  <bgColor theme="0" tint="-0.14996795556505021"/>
                </patternFill>
              </fill>
            </x14:dxf>
          </x14:cfRule>
          <x14:cfRule type="cellIs" priority="572" operator="equal" id="{FE7D1B7E-680F-4C5B-BE8D-B3FF4D8FABD0}">
            <xm:f>'C:\Users\marisol.viveros\Downloads\[MAPA_RIESGOS_UAEOS_2022_V3 -2.xlsx]Tabla probabiidad'!#REF!</xm:f>
            <x14:dxf>
              <fill>
                <patternFill>
                  <fgColor theme="6"/>
                </patternFill>
              </fill>
            </x14:dxf>
          </x14:cfRule>
          <x14:cfRule type="cellIs" priority="573" operator="equal" id="{E5814B51-B6BA-47DC-BED5-8D07D5421FBB}">
            <xm:f>'C:\Users\marisol.viveros\Downloads\[MAPA_RIESGOS_UAEOS_2022_V3 -2.xlsx]Tabla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561" operator="containsText" id="{2A515F4B-9771-4C37-8655-7ED668B53FA1}">
            <xm:f>NOT(ISERROR(SEARCH($K$73,Z29)))</xm:f>
            <xm:f>$K$73</xm:f>
            <x14:dxf>
              <fill>
                <patternFill>
                  <bgColor rgb="FFFF0000"/>
                </patternFill>
              </fill>
            </x14:dxf>
          </x14:cfRule>
          <x14:cfRule type="containsText" priority="562" operator="containsText" id="{928AAC19-4F30-42F8-AEF9-E7631C6275CE}">
            <xm:f>NOT(ISERROR(SEARCH($K$72,Z29)))</xm:f>
            <xm:f>$K$72</xm:f>
            <x14:dxf>
              <fill>
                <patternFill>
                  <bgColor rgb="FFFFC000"/>
                </patternFill>
              </fill>
            </x14:dxf>
          </x14:cfRule>
          <x14:cfRule type="containsText" priority="563" operator="containsText" id="{9466A201-1D0F-4306-B231-3A8C05238B91}">
            <xm:f>NOT(ISERROR(SEARCH($K$71,Z29)))</xm:f>
            <xm:f>$K$71</xm:f>
            <x14:dxf>
              <fill>
                <patternFill>
                  <bgColor rgb="FFFFFF00"/>
                </patternFill>
              </fill>
            </x14:dxf>
          </x14:cfRule>
          <x14:cfRule type="containsText" priority="564" operator="containsText" id="{BCB168B1-C712-4218-ABF6-5974CA127C7D}">
            <xm:f>NOT(ISERROR(SEARCH($K$70,Z29)))</xm:f>
            <xm:f>$K$70</xm:f>
            <x14:dxf>
              <fill>
                <patternFill>
                  <bgColor rgb="FF00B050"/>
                </patternFill>
              </fill>
            </x14:dxf>
          </x14:cfRule>
          <x14:cfRule type="containsText" priority="565" operator="containsText" id="{8038E8B0-78CA-4E18-8B9A-386D15B7D183}">
            <xm:f>NOT(ISERROR(SEARCH($K$69,Z29)))</xm:f>
            <xm:f>$K$69</xm:f>
            <x14:dxf>
              <fill>
                <patternFill>
                  <bgColor rgb="FF92D050"/>
                </patternFill>
              </fill>
            </x14:dxf>
          </x14:cfRule>
          <xm:sqref>Z29</xm:sqref>
        </x14:conditionalFormatting>
        <x14:conditionalFormatting xmlns:xm="http://schemas.microsoft.com/office/excel/2006/main">
          <x14:cfRule type="containsText" priority="557" operator="containsText" id="{B55CD2A3-C892-4758-B050-5ECF4ED13DCE}">
            <xm:f>NOT(ISERROR(SEARCH($M$72,AB29)))</xm:f>
            <xm:f>$M$72</xm:f>
            <x14:dxf>
              <fill>
                <patternFill>
                  <bgColor rgb="FFFF0000"/>
                </patternFill>
              </fill>
            </x14:dxf>
          </x14:cfRule>
          <x14:cfRule type="containsText" priority="558" operator="containsText" id="{9B9804A0-7B52-4123-BB1A-8A3D0828AC58}">
            <xm:f>NOT(ISERROR(SEARCH($M$71,AB29)))</xm:f>
            <xm:f>$M$71</xm:f>
            <x14:dxf>
              <fill>
                <patternFill>
                  <bgColor rgb="FFFFC000"/>
                </patternFill>
              </fill>
            </x14:dxf>
          </x14:cfRule>
          <x14:cfRule type="containsText" priority="559" operator="containsText" id="{26A2F596-0593-4387-AAE6-9F83DD9B7324}">
            <xm:f>NOT(ISERROR(SEARCH($M$70,AB29)))</xm:f>
            <xm:f>$M$70</xm:f>
            <x14:dxf>
              <fill>
                <patternFill>
                  <bgColor rgb="FFFFFF00"/>
                </patternFill>
              </fill>
            </x14:dxf>
          </x14:cfRule>
          <x14:cfRule type="containsText" priority="560" operator="containsText" id="{0592C377-4286-4E44-8FD8-6DEB9AB5F3F4}">
            <xm:f>NOT(ISERROR(SEARCH($M$69,AB29)))</xm:f>
            <xm:f>$M$69</xm:f>
            <x14:dxf>
              <fill>
                <patternFill>
                  <bgColor rgb="FF92D050"/>
                </patternFill>
              </fill>
            </x14:dxf>
          </x14:cfRule>
          <xm:sqref>AB29</xm:sqref>
        </x14:conditionalFormatting>
        <x14:conditionalFormatting xmlns:xm="http://schemas.microsoft.com/office/excel/2006/main">
          <x14:cfRule type="containsText" priority="552" operator="containsText" id="{F0CF4F98-2F0C-4D91-A388-C70E816D1517}">
            <xm:f>NOT(ISERROR(SEARCH($K$73,Z30)))</xm:f>
            <xm:f>$K$73</xm:f>
            <x14:dxf>
              <fill>
                <patternFill>
                  <bgColor rgb="FFFF0000"/>
                </patternFill>
              </fill>
            </x14:dxf>
          </x14:cfRule>
          <x14:cfRule type="containsText" priority="553" operator="containsText" id="{ED4DA6AF-2D4E-42B5-93AC-A7408E51ABAF}">
            <xm:f>NOT(ISERROR(SEARCH($K$72,Z30)))</xm:f>
            <xm:f>$K$72</xm:f>
            <x14:dxf>
              <fill>
                <patternFill>
                  <bgColor rgb="FFFFC000"/>
                </patternFill>
              </fill>
            </x14:dxf>
          </x14:cfRule>
          <x14:cfRule type="containsText" priority="554" operator="containsText" id="{466970A1-B390-44B6-8362-FE7F0C5D0B67}">
            <xm:f>NOT(ISERROR(SEARCH($K$71,Z30)))</xm:f>
            <xm:f>$K$71</xm:f>
            <x14:dxf>
              <fill>
                <patternFill>
                  <bgColor rgb="FFFFFF00"/>
                </patternFill>
              </fill>
            </x14:dxf>
          </x14:cfRule>
          <x14:cfRule type="containsText" priority="555" operator="containsText" id="{B964AE59-9EF3-4A55-88BB-4E9C9A393CB6}">
            <xm:f>NOT(ISERROR(SEARCH($K$70,Z30)))</xm:f>
            <xm:f>$K$70</xm:f>
            <x14:dxf>
              <fill>
                <patternFill>
                  <bgColor rgb="FF00B050"/>
                </patternFill>
              </fill>
            </x14:dxf>
          </x14:cfRule>
          <x14:cfRule type="containsText" priority="556" operator="containsText" id="{13F94D26-57C0-4DF7-B2E9-182D2CB2934A}">
            <xm:f>NOT(ISERROR(SEARCH($K$69,Z30)))</xm:f>
            <xm:f>$K$69</xm:f>
            <x14:dxf>
              <fill>
                <patternFill>
                  <bgColor rgb="FF92D050"/>
                </patternFill>
              </fill>
            </x14:dxf>
          </x14:cfRule>
          <xm:sqref>Z30:Z31</xm:sqref>
        </x14:conditionalFormatting>
        <x14:conditionalFormatting xmlns:xm="http://schemas.microsoft.com/office/excel/2006/main">
          <x14:cfRule type="containsText" priority="548" operator="containsText" id="{F47451BD-D871-4AE8-808F-A8BDB9A0C3CB}">
            <xm:f>NOT(ISERROR(SEARCH($M$72,AB30)))</xm:f>
            <xm:f>$M$72</xm:f>
            <x14:dxf>
              <fill>
                <patternFill>
                  <bgColor rgb="FFFF0000"/>
                </patternFill>
              </fill>
            </x14:dxf>
          </x14:cfRule>
          <x14:cfRule type="containsText" priority="549" operator="containsText" id="{D645BFF6-76E0-4D2F-ACD3-5A8E76DB0F36}">
            <xm:f>NOT(ISERROR(SEARCH($M$71,AB30)))</xm:f>
            <xm:f>$M$71</xm:f>
            <x14:dxf>
              <fill>
                <patternFill>
                  <bgColor rgb="FFFFC000"/>
                </patternFill>
              </fill>
            </x14:dxf>
          </x14:cfRule>
          <x14:cfRule type="containsText" priority="550" operator="containsText" id="{94232060-6458-4B4B-9E6A-F17D057D6E19}">
            <xm:f>NOT(ISERROR(SEARCH($M$70,AB30)))</xm:f>
            <xm:f>$M$70</xm:f>
            <x14:dxf>
              <fill>
                <patternFill>
                  <bgColor rgb="FFFFFF00"/>
                </patternFill>
              </fill>
            </x14:dxf>
          </x14:cfRule>
          <x14:cfRule type="containsText" priority="551" operator="containsText" id="{108F666B-95E5-423C-954A-7FADD87BC31A}">
            <xm:f>NOT(ISERROR(SEARCH($M$69,AB30)))</xm:f>
            <xm:f>$M$69</xm:f>
            <x14:dxf>
              <fill>
                <patternFill>
                  <bgColor rgb="FF92D050"/>
                </patternFill>
              </fill>
            </x14:dxf>
          </x14:cfRule>
          <xm:sqref>AB30:AB31</xm:sqref>
        </x14:conditionalFormatting>
        <x14:conditionalFormatting xmlns:xm="http://schemas.microsoft.com/office/excel/2006/main">
          <x14:cfRule type="containsText" priority="543" operator="containsText" id="{C8B19413-1C9F-4BF3-9518-082D184A108A}">
            <xm:f>NOT(ISERROR(SEARCH($K$73,Z32)))</xm:f>
            <xm:f>$K$73</xm:f>
            <x14:dxf>
              <fill>
                <patternFill>
                  <bgColor rgb="FFFF0000"/>
                </patternFill>
              </fill>
            </x14:dxf>
          </x14:cfRule>
          <x14:cfRule type="containsText" priority="544" operator="containsText" id="{34682326-5761-49CB-9FFC-61A80225CF13}">
            <xm:f>NOT(ISERROR(SEARCH($K$72,Z32)))</xm:f>
            <xm:f>$K$72</xm:f>
            <x14:dxf>
              <fill>
                <patternFill>
                  <bgColor rgb="FFFFC000"/>
                </patternFill>
              </fill>
            </x14:dxf>
          </x14:cfRule>
          <x14:cfRule type="containsText" priority="545" operator="containsText" id="{0760B687-2BAC-4590-882B-876113ADBA48}">
            <xm:f>NOT(ISERROR(SEARCH($K$71,Z32)))</xm:f>
            <xm:f>$K$71</xm:f>
            <x14:dxf>
              <fill>
                <patternFill>
                  <bgColor rgb="FFFFFF00"/>
                </patternFill>
              </fill>
            </x14:dxf>
          </x14:cfRule>
          <x14:cfRule type="containsText" priority="546" operator="containsText" id="{AD23C426-EBBF-4D0C-AC38-B76367559564}">
            <xm:f>NOT(ISERROR(SEARCH($K$70,Z32)))</xm:f>
            <xm:f>$K$70</xm:f>
            <x14:dxf>
              <fill>
                <patternFill>
                  <bgColor rgb="FF00B050"/>
                </patternFill>
              </fill>
            </x14:dxf>
          </x14:cfRule>
          <x14:cfRule type="containsText" priority="547" operator="containsText" id="{0C7A6F68-3F02-46DE-8DB5-F95C295E5D2F}">
            <xm:f>NOT(ISERROR(SEARCH($K$69,Z32)))</xm:f>
            <xm:f>$K$69</xm:f>
            <x14:dxf>
              <fill>
                <patternFill>
                  <bgColor rgb="FF92D050"/>
                </patternFill>
              </fill>
            </x14:dxf>
          </x14:cfRule>
          <xm:sqref>Z32</xm:sqref>
        </x14:conditionalFormatting>
        <x14:conditionalFormatting xmlns:xm="http://schemas.microsoft.com/office/excel/2006/main">
          <x14:cfRule type="containsText" priority="538" operator="containsText" id="{2761827A-7618-4269-A0B6-00BEA876B1CF}">
            <xm:f>NOT(ISERROR(SEARCH($K$73,Z33)))</xm:f>
            <xm:f>$K$73</xm:f>
            <x14:dxf>
              <fill>
                <patternFill>
                  <bgColor rgb="FFFF0000"/>
                </patternFill>
              </fill>
            </x14:dxf>
          </x14:cfRule>
          <x14:cfRule type="containsText" priority="539" operator="containsText" id="{A4C6404D-6355-4EDE-B0D2-3898271D412C}">
            <xm:f>NOT(ISERROR(SEARCH($K$72,Z33)))</xm:f>
            <xm:f>$K$72</xm:f>
            <x14:dxf>
              <fill>
                <patternFill>
                  <bgColor rgb="FFFFC000"/>
                </patternFill>
              </fill>
            </x14:dxf>
          </x14:cfRule>
          <x14:cfRule type="containsText" priority="540" operator="containsText" id="{12850914-0BC6-4348-9835-48E19EFBE71B}">
            <xm:f>NOT(ISERROR(SEARCH($K$71,Z33)))</xm:f>
            <xm:f>$K$71</xm:f>
            <x14:dxf>
              <fill>
                <patternFill>
                  <bgColor rgb="FFFFFF00"/>
                </patternFill>
              </fill>
            </x14:dxf>
          </x14:cfRule>
          <x14:cfRule type="containsText" priority="541" operator="containsText" id="{8CFD76A0-ED9E-4A05-B15E-26763B9E3B25}">
            <xm:f>NOT(ISERROR(SEARCH($K$70,Z33)))</xm:f>
            <xm:f>$K$70</xm:f>
            <x14:dxf>
              <fill>
                <patternFill>
                  <bgColor rgb="FF00B050"/>
                </patternFill>
              </fill>
            </x14:dxf>
          </x14:cfRule>
          <x14:cfRule type="containsText" priority="542" operator="containsText" id="{CE457FA7-531F-477E-BBF1-281287F859CE}">
            <xm:f>NOT(ISERROR(SEARCH($K$69,Z33)))</xm:f>
            <xm:f>$K$69</xm:f>
            <x14:dxf>
              <fill>
                <patternFill>
                  <bgColor rgb="FF92D050"/>
                </patternFill>
              </fill>
            </x14:dxf>
          </x14:cfRule>
          <xm:sqref>Z33</xm:sqref>
        </x14:conditionalFormatting>
        <x14:conditionalFormatting xmlns:xm="http://schemas.microsoft.com/office/excel/2006/main">
          <x14:cfRule type="containsText" priority="533" operator="containsText" id="{DE721CFA-176C-4444-BDAE-DD26F16C83D2}">
            <xm:f>NOT(ISERROR(SEARCH($K$73,Z34)))</xm:f>
            <xm:f>$K$73</xm:f>
            <x14:dxf>
              <fill>
                <patternFill>
                  <bgColor rgb="FFFF0000"/>
                </patternFill>
              </fill>
            </x14:dxf>
          </x14:cfRule>
          <x14:cfRule type="containsText" priority="534" operator="containsText" id="{E4298A1E-F3D4-4725-8982-7AFBCC4FEC0B}">
            <xm:f>NOT(ISERROR(SEARCH($K$72,Z34)))</xm:f>
            <xm:f>$K$72</xm:f>
            <x14:dxf>
              <fill>
                <patternFill>
                  <bgColor rgb="FFFFC000"/>
                </patternFill>
              </fill>
            </x14:dxf>
          </x14:cfRule>
          <x14:cfRule type="containsText" priority="535" operator="containsText" id="{732EF433-8727-401B-92DD-2EAAB2BF8B91}">
            <xm:f>NOT(ISERROR(SEARCH($K$71,Z34)))</xm:f>
            <xm:f>$K$71</xm:f>
            <x14:dxf>
              <fill>
                <patternFill>
                  <bgColor rgb="FFFFFF00"/>
                </patternFill>
              </fill>
            </x14:dxf>
          </x14:cfRule>
          <x14:cfRule type="containsText" priority="536" operator="containsText" id="{05B782AE-A0D0-432D-96B4-DF8C8F287219}">
            <xm:f>NOT(ISERROR(SEARCH($K$70,Z34)))</xm:f>
            <xm:f>$K$70</xm:f>
            <x14:dxf>
              <fill>
                <patternFill>
                  <bgColor rgb="FF00B050"/>
                </patternFill>
              </fill>
            </x14:dxf>
          </x14:cfRule>
          <x14:cfRule type="containsText" priority="537" operator="containsText" id="{3E88B143-0706-49A9-B99F-C2BAF5869F7A}">
            <xm:f>NOT(ISERROR(SEARCH($K$69,Z34)))</xm:f>
            <xm:f>$K$69</xm:f>
            <x14:dxf>
              <fill>
                <patternFill>
                  <bgColor rgb="FF92D050"/>
                </patternFill>
              </fill>
            </x14:dxf>
          </x14:cfRule>
          <xm:sqref>Z34:Z35</xm:sqref>
        </x14:conditionalFormatting>
        <x14:conditionalFormatting xmlns:xm="http://schemas.microsoft.com/office/excel/2006/main">
          <x14:cfRule type="containsText" priority="529" operator="containsText" id="{8F1C0CDC-6A1A-4068-8295-182AE0CF0ECC}">
            <xm:f>NOT(ISERROR(SEARCH($M$72,AB32)))</xm:f>
            <xm:f>$M$72</xm:f>
            <x14:dxf>
              <fill>
                <patternFill>
                  <bgColor rgb="FFFF0000"/>
                </patternFill>
              </fill>
            </x14:dxf>
          </x14:cfRule>
          <x14:cfRule type="containsText" priority="530" operator="containsText" id="{424A5F2F-5C28-4CD6-A5F2-85BE9B13340B}">
            <xm:f>NOT(ISERROR(SEARCH($M$71,AB32)))</xm:f>
            <xm:f>$M$71</xm:f>
            <x14:dxf>
              <fill>
                <patternFill>
                  <bgColor rgb="FFFFC000"/>
                </patternFill>
              </fill>
            </x14:dxf>
          </x14:cfRule>
          <x14:cfRule type="containsText" priority="531" operator="containsText" id="{25D47569-48EF-4E72-A608-EC1E9C50046A}">
            <xm:f>NOT(ISERROR(SEARCH($M$70,AB32)))</xm:f>
            <xm:f>$M$70</xm:f>
            <x14:dxf>
              <fill>
                <patternFill>
                  <bgColor rgb="FFFFFF00"/>
                </patternFill>
              </fill>
            </x14:dxf>
          </x14:cfRule>
          <x14:cfRule type="containsText" priority="532" operator="containsText" id="{1D486A05-D795-4280-8109-D8E85C6C1BAA}">
            <xm:f>NOT(ISERROR(SEARCH($M$69,AB32)))</xm:f>
            <xm:f>$M$69</xm:f>
            <x14:dxf>
              <fill>
                <patternFill>
                  <bgColor rgb="FF92D050"/>
                </patternFill>
              </fill>
            </x14:dxf>
          </x14:cfRule>
          <xm:sqref>AB32</xm:sqref>
        </x14:conditionalFormatting>
        <x14:conditionalFormatting xmlns:xm="http://schemas.microsoft.com/office/excel/2006/main">
          <x14:cfRule type="containsText" priority="525" operator="containsText" id="{814582D3-9608-44E4-B90F-4CF5D6B1E1DA}">
            <xm:f>NOT(ISERROR(SEARCH($M$72,AB34)))</xm:f>
            <xm:f>$M$72</xm:f>
            <x14:dxf>
              <fill>
                <patternFill>
                  <bgColor rgb="FFFF0000"/>
                </patternFill>
              </fill>
            </x14:dxf>
          </x14:cfRule>
          <x14:cfRule type="containsText" priority="526" operator="containsText" id="{AFDB973E-5EE5-4790-8F69-68E2A5D14196}">
            <xm:f>NOT(ISERROR(SEARCH($M$71,AB34)))</xm:f>
            <xm:f>$M$71</xm:f>
            <x14:dxf>
              <fill>
                <patternFill>
                  <bgColor rgb="FFFFC000"/>
                </patternFill>
              </fill>
            </x14:dxf>
          </x14:cfRule>
          <x14:cfRule type="containsText" priority="527" operator="containsText" id="{D7E87ABF-FF5A-4A48-9429-5DB17F9F933D}">
            <xm:f>NOT(ISERROR(SEARCH($M$70,AB34)))</xm:f>
            <xm:f>$M$70</xm:f>
            <x14:dxf>
              <fill>
                <patternFill>
                  <bgColor rgb="FFFFFF00"/>
                </patternFill>
              </fill>
            </x14:dxf>
          </x14:cfRule>
          <x14:cfRule type="containsText" priority="528" operator="containsText" id="{B136EFBD-8400-40DF-88A8-C0CA393532F1}">
            <xm:f>NOT(ISERROR(SEARCH($M$69,AB34)))</xm:f>
            <xm:f>$M$69</xm:f>
            <x14:dxf>
              <fill>
                <patternFill>
                  <bgColor rgb="FF92D050"/>
                </patternFill>
              </fill>
            </x14:dxf>
          </x14:cfRule>
          <xm:sqref>AB34</xm:sqref>
        </x14:conditionalFormatting>
        <x14:conditionalFormatting xmlns:xm="http://schemas.microsoft.com/office/excel/2006/main">
          <x14:cfRule type="containsText" priority="521" operator="containsText" id="{390811B2-2731-4423-9322-44162082B47D}">
            <xm:f>NOT(ISERROR(SEARCH($M$72,AB33)))</xm:f>
            <xm:f>$M$72</xm:f>
            <x14:dxf>
              <fill>
                <patternFill>
                  <bgColor rgb="FFFF0000"/>
                </patternFill>
              </fill>
            </x14:dxf>
          </x14:cfRule>
          <x14:cfRule type="containsText" priority="522" operator="containsText" id="{5C26524C-574D-45B7-B398-D8FFFAB4C13A}">
            <xm:f>NOT(ISERROR(SEARCH($M$71,AB33)))</xm:f>
            <xm:f>$M$71</xm:f>
            <x14:dxf>
              <fill>
                <patternFill>
                  <bgColor rgb="FFFFC000"/>
                </patternFill>
              </fill>
            </x14:dxf>
          </x14:cfRule>
          <x14:cfRule type="containsText" priority="523" operator="containsText" id="{2E156429-6651-420F-BEDA-8C4BEF7BCB14}">
            <xm:f>NOT(ISERROR(SEARCH($M$70,AB33)))</xm:f>
            <xm:f>$M$70</xm:f>
            <x14:dxf>
              <fill>
                <patternFill>
                  <bgColor rgb="FFFFFF00"/>
                </patternFill>
              </fill>
            </x14:dxf>
          </x14:cfRule>
          <x14:cfRule type="containsText" priority="524" operator="containsText" id="{123FF462-08D4-422A-BFDD-A70270C17910}">
            <xm:f>NOT(ISERROR(SEARCH($M$69,AB33)))</xm:f>
            <xm:f>$M$69</xm:f>
            <x14:dxf>
              <fill>
                <patternFill>
                  <bgColor rgb="FF92D050"/>
                </patternFill>
              </fill>
            </x14:dxf>
          </x14:cfRule>
          <xm:sqref>AB33</xm:sqref>
        </x14:conditionalFormatting>
        <x14:conditionalFormatting xmlns:xm="http://schemas.microsoft.com/office/excel/2006/main">
          <x14:cfRule type="containsText" priority="517" operator="containsText" id="{8B71C5B9-DC07-4E00-AC9C-9282C4F2221A}">
            <xm:f>NOT(ISERROR(SEARCH($M$72,AB35)))</xm:f>
            <xm:f>$M$72</xm:f>
            <x14:dxf>
              <fill>
                <patternFill>
                  <bgColor rgb="FFFF0000"/>
                </patternFill>
              </fill>
            </x14:dxf>
          </x14:cfRule>
          <x14:cfRule type="containsText" priority="518" operator="containsText" id="{47624A9C-E89D-4EA3-953A-34C70AE4C98C}">
            <xm:f>NOT(ISERROR(SEARCH($M$71,AB35)))</xm:f>
            <xm:f>$M$71</xm:f>
            <x14:dxf>
              <fill>
                <patternFill>
                  <bgColor rgb="FFFFC000"/>
                </patternFill>
              </fill>
            </x14:dxf>
          </x14:cfRule>
          <x14:cfRule type="containsText" priority="519" operator="containsText" id="{2F2ECB4F-774D-4787-9EA4-ECE1227D9CCC}">
            <xm:f>NOT(ISERROR(SEARCH($M$70,AB35)))</xm:f>
            <xm:f>$M$70</xm:f>
            <x14:dxf>
              <fill>
                <patternFill>
                  <bgColor rgb="FFFFFF00"/>
                </patternFill>
              </fill>
            </x14:dxf>
          </x14:cfRule>
          <x14:cfRule type="containsText" priority="520" operator="containsText" id="{6B9FC62C-5772-4FB7-9215-3DE635B0DADA}">
            <xm:f>NOT(ISERROR(SEARCH($M$69,AB35)))</xm:f>
            <xm:f>$M$69</xm:f>
            <x14:dxf>
              <fill>
                <patternFill>
                  <bgColor rgb="FF92D050"/>
                </patternFill>
              </fill>
            </x14:dxf>
          </x14:cfRule>
          <xm:sqref>AB35</xm:sqref>
        </x14:conditionalFormatting>
        <x14:conditionalFormatting xmlns:xm="http://schemas.microsoft.com/office/excel/2006/main">
          <x14:cfRule type="containsText" priority="512" operator="containsText" id="{D96B0082-F62B-4326-A63D-C584D4E9FE65}">
            <xm:f>NOT(ISERROR(SEARCH($K$73,Z36)))</xm:f>
            <xm:f>$K$73</xm:f>
            <x14:dxf>
              <fill>
                <patternFill>
                  <bgColor rgb="FFFF0000"/>
                </patternFill>
              </fill>
            </x14:dxf>
          </x14:cfRule>
          <x14:cfRule type="containsText" priority="513" operator="containsText" id="{AEC88291-88DB-4EBB-8C14-6C20B3E87FE2}">
            <xm:f>NOT(ISERROR(SEARCH($K$72,Z36)))</xm:f>
            <xm:f>$K$72</xm:f>
            <x14:dxf>
              <fill>
                <patternFill>
                  <bgColor rgb="FFFFC000"/>
                </patternFill>
              </fill>
            </x14:dxf>
          </x14:cfRule>
          <x14:cfRule type="containsText" priority="514" operator="containsText" id="{38287AB0-14B5-41A3-9E55-8CDC7D2D6CAF}">
            <xm:f>NOT(ISERROR(SEARCH($K$71,Z36)))</xm:f>
            <xm:f>$K$71</xm:f>
            <x14:dxf>
              <fill>
                <patternFill>
                  <bgColor rgb="FFFFFF00"/>
                </patternFill>
              </fill>
            </x14:dxf>
          </x14:cfRule>
          <x14:cfRule type="containsText" priority="515" operator="containsText" id="{3327AB6F-639A-4BF9-A32D-0B99C996C692}">
            <xm:f>NOT(ISERROR(SEARCH($K$70,Z36)))</xm:f>
            <xm:f>$K$70</xm:f>
            <x14:dxf>
              <fill>
                <patternFill>
                  <bgColor rgb="FF00B050"/>
                </patternFill>
              </fill>
            </x14:dxf>
          </x14:cfRule>
          <x14:cfRule type="containsText" priority="516" operator="containsText" id="{7DC4CED2-F7E9-4AC5-8328-8F27A04A7226}">
            <xm:f>NOT(ISERROR(SEARCH($K$69,Z36)))</xm:f>
            <xm:f>$K$69</xm:f>
            <x14:dxf>
              <fill>
                <patternFill>
                  <bgColor rgb="FF92D050"/>
                </patternFill>
              </fill>
            </x14:dxf>
          </x14:cfRule>
          <xm:sqref>Z36</xm:sqref>
        </x14:conditionalFormatting>
        <x14:conditionalFormatting xmlns:xm="http://schemas.microsoft.com/office/excel/2006/main">
          <x14:cfRule type="containsText" priority="507" operator="containsText" id="{FB5DDE80-D6A9-4B33-AD17-BA210FEAD424}">
            <xm:f>NOT(ISERROR(SEARCH($K$73,Z37)))</xm:f>
            <xm:f>$K$73</xm:f>
            <x14:dxf>
              <fill>
                <patternFill>
                  <bgColor rgb="FFFF0000"/>
                </patternFill>
              </fill>
            </x14:dxf>
          </x14:cfRule>
          <x14:cfRule type="containsText" priority="508" operator="containsText" id="{D9960391-5672-4759-9B7A-1CFEB2D157B9}">
            <xm:f>NOT(ISERROR(SEARCH($K$72,Z37)))</xm:f>
            <xm:f>$K$72</xm:f>
            <x14:dxf>
              <fill>
                <patternFill>
                  <bgColor rgb="FFFFC000"/>
                </patternFill>
              </fill>
            </x14:dxf>
          </x14:cfRule>
          <x14:cfRule type="containsText" priority="509" operator="containsText" id="{95538FBA-50E2-4C7F-971D-40F4BB79CF97}">
            <xm:f>NOT(ISERROR(SEARCH($K$71,Z37)))</xm:f>
            <xm:f>$K$71</xm:f>
            <x14:dxf>
              <fill>
                <patternFill>
                  <bgColor rgb="FFFFFF00"/>
                </patternFill>
              </fill>
            </x14:dxf>
          </x14:cfRule>
          <x14:cfRule type="containsText" priority="510" operator="containsText" id="{23A83178-B960-4B05-BF4A-A818DDA23C64}">
            <xm:f>NOT(ISERROR(SEARCH($K$70,Z37)))</xm:f>
            <xm:f>$K$70</xm:f>
            <x14:dxf>
              <fill>
                <patternFill>
                  <bgColor rgb="FF00B050"/>
                </patternFill>
              </fill>
            </x14:dxf>
          </x14:cfRule>
          <x14:cfRule type="containsText" priority="511" operator="containsText" id="{972FD345-FA9E-4BA4-8AFD-39F6EB4E1AE2}">
            <xm:f>NOT(ISERROR(SEARCH($K$69,Z37)))</xm:f>
            <xm:f>$K$69</xm:f>
            <x14:dxf>
              <fill>
                <patternFill>
                  <bgColor rgb="FF92D050"/>
                </patternFill>
              </fill>
            </x14:dxf>
          </x14:cfRule>
          <xm:sqref>Z37</xm:sqref>
        </x14:conditionalFormatting>
        <x14:conditionalFormatting xmlns:xm="http://schemas.microsoft.com/office/excel/2006/main">
          <x14:cfRule type="containsText" priority="503" operator="containsText" id="{A7005F26-3744-4B2F-8EEF-E516AE19A0FA}">
            <xm:f>NOT(ISERROR(SEARCH($M$72,AB37)))</xm:f>
            <xm:f>$M$72</xm:f>
            <x14:dxf>
              <fill>
                <patternFill>
                  <bgColor rgb="FFFF0000"/>
                </patternFill>
              </fill>
            </x14:dxf>
          </x14:cfRule>
          <x14:cfRule type="containsText" priority="504" operator="containsText" id="{FBAFBD72-7D03-415F-AC9B-A3BC17F465C6}">
            <xm:f>NOT(ISERROR(SEARCH($M$71,AB37)))</xm:f>
            <xm:f>$M$71</xm:f>
            <x14:dxf>
              <fill>
                <patternFill>
                  <bgColor rgb="FFFFC000"/>
                </patternFill>
              </fill>
            </x14:dxf>
          </x14:cfRule>
          <x14:cfRule type="containsText" priority="505" operator="containsText" id="{8F63ECE0-B6A2-4824-8299-9F4C7FA4A60D}">
            <xm:f>NOT(ISERROR(SEARCH($M$70,AB37)))</xm:f>
            <xm:f>$M$70</xm:f>
            <x14:dxf>
              <fill>
                <patternFill>
                  <bgColor rgb="FFFFFF00"/>
                </patternFill>
              </fill>
            </x14:dxf>
          </x14:cfRule>
          <x14:cfRule type="containsText" priority="506" operator="containsText" id="{FE42F14E-6D9C-4C2A-B7FD-0291B15D921C}">
            <xm:f>NOT(ISERROR(SEARCH($M$69,AB37)))</xm:f>
            <xm:f>$M$69</xm:f>
            <x14:dxf>
              <fill>
                <patternFill>
                  <bgColor rgb="FF92D050"/>
                </patternFill>
              </fill>
            </x14:dxf>
          </x14:cfRule>
          <xm:sqref>AB37</xm:sqref>
        </x14:conditionalFormatting>
        <x14:conditionalFormatting xmlns:xm="http://schemas.microsoft.com/office/excel/2006/main">
          <x14:cfRule type="containsText" priority="499" operator="containsText" id="{C22AFE55-B198-4F22-9732-F4DA860C9DB2}">
            <xm:f>NOT(ISERROR(SEARCH($M$72,AB36)))</xm:f>
            <xm:f>$M$72</xm:f>
            <x14:dxf>
              <fill>
                <patternFill>
                  <bgColor rgb="FFFF0000"/>
                </patternFill>
              </fill>
            </x14:dxf>
          </x14:cfRule>
          <x14:cfRule type="containsText" priority="500" operator="containsText" id="{E9E04D5B-BBE1-4EFB-AED9-29509D044EB9}">
            <xm:f>NOT(ISERROR(SEARCH($M$71,AB36)))</xm:f>
            <xm:f>$M$71</xm:f>
            <x14:dxf>
              <fill>
                <patternFill>
                  <bgColor rgb="FFFFC000"/>
                </patternFill>
              </fill>
            </x14:dxf>
          </x14:cfRule>
          <x14:cfRule type="containsText" priority="501" operator="containsText" id="{E4A33B8D-36D6-43F6-94F2-CBF53DA44C6A}">
            <xm:f>NOT(ISERROR(SEARCH($M$70,AB36)))</xm:f>
            <xm:f>$M$70</xm:f>
            <x14:dxf>
              <fill>
                <patternFill>
                  <bgColor rgb="FFFFFF00"/>
                </patternFill>
              </fill>
            </x14:dxf>
          </x14:cfRule>
          <x14:cfRule type="containsText" priority="502" operator="containsText" id="{8DB57CC5-7185-48BF-A194-5518B3C2BA55}">
            <xm:f>NOT(ISERROR(SEARCH($M$69,AB36)))</xm:f>
            <xm:f>$M$69</xm:f>
            <x14:dxf>
              <fill>
                <patternFill>
                  <bgColor rgb="FF92D050"/>
                </patternFill>
              </fill>
            </x14:dxf>
          </x14:cfRule>
          <xm:sqref>AB36</xm:sqref>
        </x14:conditionalFormatting>
        <x14:conditionalFormatting xmlns:xm="http://schemas.microsoft.com/office/excel/2006/main">
          <x14:cfRule type="containsText" priority="494" operator="containsText" id="{3291A380-2693-471F-875F-711BFEE56335}">
            <xm:f>NOT(ISERROR(SEARCH($K$73,Z38)))</xm:f>
            <xm:f>$K$73</xm:f>
            <x14:dxf>
              <fill>
                <patternFill>
                  <bgColor rgb="FFFF0000"/>
                </patternFill>
              </fill>
            </x14:dxf>
          </x14:cfRule>
          <x14:cfRule type="containsText" priority="495" operator="containsText" id="{6A3D0E49-A367-44C0-A3E7-9B6FAA7B8EB0}">
            <xm:f>NOT(ISERROR(SEARCH($K$72,Z38)))</xm:f>
            <xm:f>$K$72</xm:f>
            <x14:dxf>
              <fill>
                <patternFill>
                  <bgColor rgb="FFFFC000"/>
                </patternFill>
              </fill>
            </x14:dxf>
          </x14:cfRule>
          <x14:cfRule type="containsText" priority="496" operator="containsText" id="{C2224F9F-BC94-4A46-A973-6BA47E60C1EC}">
            <xm:f>NOT(ISERROR(SEARCH($K$71,Z38)))</xm:f>
            <xm:f>$K$71</xm:f>
            <x14:dxf>
              <fill>
                <patternFill>
                  <bgColor rgb="FFFFFF00"/>
                </patternFill>
              </fill>
            </x14:dxf>
          </x14:cfRule>
          <x14:cfRule type="containsText" priority="497" operator="containsText" id="{3E2BB305-190F-47FB-AFFB-E80650404E6E}">
            <xm:f>NOT(ISERROR(SEARCH($K$70,Z38)))</xm:f>
            <xm:f>$K$70</xm:f>
            <x14:dxf>
              <fill>
                <patternFill>
                  <bgColor rgb="FF00B050"/>
                </patternFill>
              </fill>
            </x14:dxf>
          </x14:cfRule>
          <x14:cfRule type="containsText" priority="498" operator="containsText" id="{765A914B-EB58-4E8D-B192-36EBD6A5128B}">
            <xm:f>NOT(ISERROR(SEARCH($K$69,Z38)))</xm:f>
            <xm:f>$K$69</xm:f>
            <x14:dxf>
              <fill>
                <patternFill>
                  <bgColor rgb="FF92D050"/>
                </patternFill>
              </fill>
            </x14:dxf>
          </x14:cfRule>
          <xm:sqref>Z38</xm:sqref>
        </x14:conditionalFormatting>
        <x14:conditionalFormatting xmlns:xm="http://schemas.microsoft.com/office/excel/2006/main">
          <x14:cfRule type="containsText" priority="490" operator="containsText" id="{8CB45B31-E47D-4916-9B35-E9FFD49BCC63}">
            <xm:f>NOT(ISERROR(SEARCH($M$72,AB38)))</xm:f>
            <xm:f>$M$72</xm:f>
            <x14:dxf>
              <fill>
                <patternFill>
                  <bgColor rgb="FFFF0000"/>
                </patternFill>
              </fill>
            </x14:dxf>
          </x14:cfRule>
          <x14:cfRule type="containsText" priority="491" operator="containsText" id="{32825895-23E6-4B35-8187-B3A10845ED7C}">
            <xm:f>NOT(ISERROR(SEARCH($M$71,AB38)))</xm:f>
            <xm:f>$M$71</xm:f>
            <x14:dxf>
              <fill>
                <patternFill>
                  <bgColor rgb="FFFFC000"/>
                </patternFill>
              </fill>
            </x14:dxf>
          </x14:cfRule>
          <x14:cfRule type="containsText" priority="492" operator="containsText" id="{42BF03ED-B360-47B5-BE29-6C41693EE81B}">
            <xm:f>NOT(ISERROR(SEARCH($M$70,AB38)))</xm:f>
            <xm:f>$M$70</xm:f>
            <x14:dxf>
              <fill>
                <patternFill>
                  <bgColor rgb="FFFFFF00"/>
                </patternFill>
              </fill>
            </x14:dxf>
          </x14:cfRule>
          <x14:cfRule type="containsText" priority="493" operator="containsText" id="{617E6308-2C55-42F7-AB3C-E41E84A1E4B6}">
            <xm:f>NOT(ISERROR(SEARCH($M$69,AB38)))</xm:f>
            <xm:f>$M$69</xm:f>
            <x14:dxf>
              <fill>
                <patternFill>
                  <bgColor rgb="FF92D050"/>
                </patternFill>
              </fill>
            </x14:dxf>
          </x14:cfRule>
          <xm:sqref>AB38</xm:sqref>
        </x14:conditionalFormatting>
        <x14:conditionalFormatting xmlns:xm="http://schemas.microsoft.com/office/excel/2006/main">
          <x14:cfRule type="containsText" priority="482" operator="containsText" id="{43FBB791-70CA-4B9F-8FDC-16EA9DF6A2E4}">
            <xm:f>NOT(ISERROR(SEARCH($I$69,I44)))</xm:f>
            <xm:f>$I$69</xm:f>
            <x14:dxf>
              <fill>
                <patternFill>
                  <fgColor rgb="FF92D050"/>
                  <bgColor rgb="FF92D050"/>
                </patternFill>
              </fill>
            </x14:dxf>
          </x14:cfRule>
          <x14:cfRule type="containsText" priority="483" operator="containsText" id="{3018F16B-AF14-43F7-9794-A206A076FF0B}">
            <xm:f>NOT(ISERROR(SEARCH($I$70,I44)))</xm:f>
            <xm:f>$I$70</xm:f>
            <x14:dxf>
              <fill>
                <patternFill>
                  <bgColor rgb="FF00B050"/>
                </patternFill>
              </fill>
            </x14:dxf>
          </x14:cfRule>
          <x14:cfRule type="containsText" priority="484" operator="containsText" id="{77B1BAEE-2ABD-442D-B511-872A263352AA}">
            <xm:f>NOT(ISERROR(SEARCH($I$73,I44)))</xm:f>
            <xm:f>$I$73</xm:f>
            <x14:dxf>
              <fill>
                <patternFill>
                  <bgColor rgb="FFFF0000"/>
                </patternFill>
              </fill>
            </x14:dxf>
          </x14:cfRule>
          <x14:cfRule type="containsText" priority="485" operator="containsText" id="{2994480F-98ED-44A2-8A31-5381BD0A5114}">
            <xm:f>NOT(ISERROR(SEARCH($I$72,I44)))</xm:f>
            <xm:f>$I$72</xm:f>
            <x14:dxf>
              <fill>
                <patternFill>
                  <fgColor rgb="FFFFC000"/>
                  <bgColor rgb="FFFFC000"/>
                </patternFill>
              </fill>
            </x14:dxf>
          </x14:cfRule>
          <x14:cfRule type="containsText" priority="486" operator="containsText" id="{C1397243-1EEE-4E20-B955-C73B6DDBC611}">
            <xm:f>NOT(ISERROR(SEARCH($I$71,I44)))</xm:f>
            <xm:f>$I$71</xm:f>
            <x14:dxf>
              <fill>
                <patternFill>
                  <fgColor rgb="FFFFFF00"/>
                  <bgColor rgb="FFFFFF00"/>
                </patternFill>
              </fill>
            </x14:dxf>
          </x14:cfRule>
          <x14:cfRule type="containsText" priority="487" operator="containsText" id="{A1BCD08D-9DB9-4A3C-AB3C-C3E48B3624CB}">
            <xm:f>NOT(ISERROR(SEARCH($I$70,I44)))</xm:f>
            <xm:f>$I$70</xm:f>
            <x14:dxf>
              <fill>
                <patternFill>
                  <bgColor theme="0" tint="-0.14996795556505021"/>
                </patternFill>
              </fill>
            </x14:dxf>
          </x14:cfRule>
          <x14:cfRule type="cellIs" priority="488" operator="equal" id="{54CEE8FF-5F7D-42E6-AA06-64CBA1AB4CFF}">
            <xm:f>'C:\Users\marisol.viveros\Downloads\[MAPA_RIESGOS_UAEOS_2022_V3 -2.xlsx]Tabla probabiidad'!#REF!</xm:f>
            <x14:dxf>
              <fill>
                <patternFill>
                  <fgColor theme="6"/>
                </patternFill>
              </fill>
            </x14:dxf>
          </x14:cfRule>
          <x14:cfRule type="cellIs" priority="489" operator="equal" id="{03DE82CF-ABF3-4849-AD9B-D71D205EAF10}">
            <xm:f>'C:\Users\marisol.viveros\Downloads\[MAPA_RIESGOS_UAEOS_2022_V3 -2.xlsx]Tabla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74" operator="containsText" id="{0B23D717-1C3F-4B33-83E5-FA52F897D579}">
            <xm:f>NOT(ISERROR(SEARCH($I$69,I45)))</xm:f>
            <xm:f>$I$69</xm:f>
            <x14:dxf>
              <fill>
                <patternFill>
                  <fgColor rgb="FF92D050"/>
                  <bgColor rgb="FF92D050"/>
                </patternFill>
              </fill>
            </x14:dxf>
          </x14:cfRule>
          <x14:cfRule type="containsText" priority="475" operator="containsText" id="{1F531479-C0A4-4484-BCA6-52A7164C3F73}">
            <xm:f>NOT(ISERROR(SEARCH($I$70,I45)))</xm:f>
            <xm:f>$I$70</xm:f>
            <x14:dxf>
              <fill>
                <patternFill>
                  <bgColor rgb="FF00B050"/>
                </patternFill>
              </fill>
            </x14:dxf>
          </x14:cfRule>
          <x14:cfRule type="containsText" priority="476" operator="containsText" id="{03C8C05C-3621-4791-915E-4755A33D39B0}">
            <xm:f>NOT(ISERROR(SEARCH($I$73,I45)))</xm:f>
            <xm:f>$I$73</xm:f>
            <x14:dxf>
              <fill>
                <patternFill>
                  <bgColor rgb="FFFF0000"/>
                </patternFill>
              </fill>
            </x14:dxf>
          </x14:cfRule>
          <x14:cfRule type="containsText" priority="477" operator="containsText" id="{43933FC9-2126-4E36-8722-707132020CFC}">
            <xm:f>NOT(ISERROR(SEARCH($I$72,I45)))</xm:f>
            <xm:f>$I$72</xm:f>
            <x14:dxf>
              <fill>
                <patternFill>
                  <fgColor rgb="FFFFC000"/>
                  <bgColor rgb="FFFFC000"/>
                </patternFill>
              </fill>
            </x14:dxf>
          </x14:cfRule>
          <x14:cfRule type="containsText" priority="478" operator="containsText" id="{C6FAD97A-5DF1-43E4-8F40-1B3206B0B1FE}">
            <xm:f>NOT(ISERROR(SEARCH($I$71,I45)))</xm:f>
            <xm:f>$I$71</xm:f>
            <x14:dxf>
              <fill>
                <patternFill>
                  <fgColor rgb="FFFFFF00"/>
                  <bgColor rgb="FFFFFF00"/>
                </patternFill>
              </fill>
            </x14:dxf>
          </x14:cfRule>
          <x14:cfRule type="containsText" priority="479" operator="containsText" id="{DDE99B29-36C9-46CF-ABBA-1589311FC732}">
            <xm:f>NOT(ISERROR(SEARCH($I$70,I45)))</xm:f>
            <xm:f>$I$70</xm:f>
            <x14:dxf>
              <fill>
                <patternFill>
                  <bgColor theme="0" tint="-0.14996795556505021"/>
                </patternFill>
              </fill>
            </x14:dxf>
          </x14:cfRule>
          <x14:cfRule type="cellIs" priority="480" operator="equal" id="{08C43A6D-0803-4B99-9AC5-0A19BE5026C7}">
            <xm:f>'C:\Users\marisol.viveros\Downloads\[MAPA_RIESGOS_UAEOS_2022_V3 -2.xlsx]Tabla probabiidad'!#REF!</xm:f>
            <x14:dxf>
              <fill>
                <patternFill>
                  <fgColor theme="6"/>
                </patternFill>
              </fill>
            </x14:dxf>
          </x14:cfRule>
          <x14:cfRule type="cellIs" priority="481" operator="equal" id="{33476A54-ED24-44BF-9255-205BFDAF4F5A}">
            <xm:f>'C:\Users\marisol.viveros\Downloads\[MAPA_RIESGOS_UAEOS_2022_V3 -2.xlsx]Tabla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66" operator="containsText" id="{54F0CD62-98B1-4E1C-A93F-F36605704368}">
            <xm:f>NOT(ISERROR(SEARCH($I$69,I47)))</xm:f>
            <xm:f>$I$69</xm:f>
            <x14:dxf>
              <fill>
                <patternFill>
                  <fgColor rgb="FF92D050"/>
                  <bgColor rgb="FF92D050"/>
                </patternFill>
              </fill>
            </x14:dxf>
          </x14:cfRule>
          <x14:cfRule type="containsText" priority="467" operator="containsText" id="{E1F272C2-BE91-4A20-86F4-71787659F748}">
            <xm:f>NOT(ISERROR(SEARCH($I$70,I47)))</xm:f>
            <xm:f>$I$70</xm:f>
            <x14:dxf>
              <fill>
                <patternFill>
                  <bgColor rgb="FF00B050"/>
                </patternFill>
              </fill>
            </x14:dxf>
          </x14:cfRule>
          <x14:cfRule type="containsText" priority="468" operator="containsText" id="{D923E68D-DDEB-4DA6-8F87-4982478BCEC0}">
            <xm:f>NOT(ISERROR(SEARCH($I$73,I47)))</xm:f>
            <xm:f>$I$73</xm:f>
            <x14:dxf>
              <fill>
                <patternFill>
                  <bgColor rgb="FFFF0000"/>
                </patternFill>
              </fill>
            </x14:dxf>
          </x14:cfRule>
          <x14:cfRule type="containsText" priority="469" operator="containsText" id="{9B8C112D-A537-49CD-B58D-82CC4CD921C4}">
            <xm:f>NOT(ISERROR(SEARCH($I$72,I47)))</xm:f>
            <xm:f>$I$72</xm:f>
            <x14:dxf>
              <fill>
                <patternFill>
                  <fgColor rgb="FFFFC000"/>
                  <bgColor rgb="FFFFC000"/>
                </patternFill>
              </fill>
            </x14:dxf>
          </x14:cfRule>
          <x14:cfRule type="containsText" priority="470" operator="containsText" id="{2BB11E49-87EE-4DC3-8973-F3490240E11F}">
            <xm:f>NOT(ISERROR(SEARCH($I$71,I47)))</xm:f>
            <xm:f>$I$71</xm:f>
            <x14:dxf>
              <fill>
                <patternFill>
                  <fgColor rgb="FFFFFF00"/>
                  <bgColor rgb="FFFFFF00"/>
                </patternFill>
              </fill>
            </x14:dxf>
          </x14:cfRule>
          <x14:cfRule type="containsText" priority="471" operator="containsText" id="{9A0C8829-65C2-42E3-B8B1-FE939A38587E}">
            <xm:f>NOT(ISERROR(SEARCH($I$70,I47)))</xm:f>
            <xm:f>$I$70</xm:f>
            <x14:dxf>
              <fill>
                <patternFill>
                  <bgColor theme="0" tint="-0.14996795556505021"/>
                </patternFill>
              </fill>
            </x14:dxf>
          </x14:cfRule>
          <x14:cfRule type="cellIs" priority="472" operator="equal" id="{4D0E410D-88D6-40A4-AEFB-8C375F36CDE4}">
            <xm:f>'C:\Users\marisol.viveros\Downloads\[MAPA_RIESGOS_UAEOS_2022_V3 -2.xlsx]Tabla probabiidad'!#REF!</xm:f>
            <x14:dxf>
              <fill>
                <patternFill>
                  <fgColor theme="6"/>
                </patternFill>
              </fill>
            </x14:dxf>
          </x14:cfRule>
          <x14:cfRule type="cellIs" priority="473" operator="equal" id="{C63A85C5-4ED4-42C8-B6D2-FC10565F01D4}">
            <xm:f>'C:\Users\marisol.viveros\Downloads\[MAPA_RIESGOS_UAEOS_2022_V3 -2.xlsx]Tabla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61" operator="containsText" id="{E852B889-F4D2-4773-B0E8-47197A69C149}">
            <xm:f>NOT(ISERROR(SEARCH($K$73,K44)))</xm:f>
            <xm:f>$K$73</xm:f>
            <x14:dxf>
              <fill>
                <patternFill>
                  <bgColor rgb="FFFF0000"/>
                </patternFill>
              </fill>
            </x14:dxf>
          </x14:cfRule>
          <x14:cfRule type="containsText" priority="462" operator="containsText" id="{C606E3EF-482B-4AAC-86C5-68D8995C7887}">
            <xm:f>NOT(ISERROR(SEARCH($K$72,K44)))</xm:f>
            <xm:f>$K$72</xm:f>
            <x14:dxf>
              <fill>
                <patternFill>
                  <bgColor rgb="FFFFC000"/>
                </patternFill>
              </fill>
            </x14:dxf>
          </x14:cfRule>
          <x14:cfRule type="containsText" priority="463" operator="containsText" id="{97132F4A-97FF-4765-A126-02ACE37341FD}">
            <xm:f>NOT(ISERROR(SEARCH($K$71,K44)))</xm:f>
            <xm:f>$K$71</xm:f>
            <x14:dxf>
              <fill>
                <patternFill>
                  <bgColor rgb="FFFFFF00"/>
                </patternFill>
              </fill>
            </x14:dxf>
          </x14:cfRule>
          <x14:cfRule type="containsText" priority="464" operator="containsText" id="{763E2908-28FC-4A0F-86F5-28F5512D33E9}">
            <xm:f>NOT(ISERROR(SEARCH($K$70,K44)))</xm:f>
            <xm:f>$K$70</xm:f>
            <x14:dxf>
              <fill>
                <patternFill>
                  <bgColor rgb="FF00B050"/>
                </patternFill>
              </fill>
            </x14:dxf>
          </x14:cfRule>
          <x14:cfRule type="containsText" priority="465" operator="containsText" id="{814D291A-898F-4D0D-8568-0B1985F01869}">
            <xm:f>NOT(ISERROR(SEARCH($K$69,K44)))</xm:f>
            <xm:f>$K$69</xm:f>
            <x14:dxf>
              <fill>
                <patternFill>
                  <bgColor rgb="FF92D050"/>
                </patternFill>
              </fill>
            </x14:dxf>
          </x14:cfRule>
          <xm:sqref>K44</xm:sqref>
        </x14:conditionalFormatting>
        <x14:conditionalFormatting xmlns:xm="http://schemas.microsoft.com/office/excel/2006/main">
          <x14:cfRule type="containsText" priority="456" operator="containsText" id="{DF6A1437-8827-43EF-8D17-AEEFD04A0F86}">
            <xm:f>NOT(ISERROR(SEARCH($K$73,K46)))</xm:f>
            <xm:f>$K$73</xm:f>
            <x14:dxf>
              <fill>
                <patternFill>
                  <bgColor rgb="FFFF0000"/>
                </patternFill>
              </fill>
            </x14:dxf>
          </x14:cfRule>
          <x14:cfRule type="containsText" priority="457" operator="containsText" id="{0A38F35F-D4BF-4944-9BDD-9D7CB58667DD}">
            <xm:f>NOT(ISERROR(SEARCH($K$72,K46)))</xm:f>
            <xm:f>$K$72</xm:f>
            <x14:dxf>
              <fill>
                <patternFill>
                  <bgColor rgb="FFFFC000"/>
                </patternFill>
              </fill>
            </x14:dxf>
          </x14:cfRule>
          <x14:cfRule type="containsText" priority="458" operator="containsText" id="{F26F27C4-3DA3-4509-9A6C-9B4FA523AB97}">
            <xm:f>NOT(ISERROR(SEARCH($K$71,K46)))</xm:f>
            <xm:f>$K$71</xm:f>
            <x14:dxf>
              <fill>
                <patternFill>
                  <bgColor rgb="FFFFFF00"/>
                </patternFill>
              </fill>
            </x14:dxf>
          </x14:cfRule>
          <x14:cfRule type="containsText" priority="459" operator="containsText" id="{994DDF18-2250-422B-BE85-E2529B1CC5F9}">
            <xm:f>NOT(ISERROR(SEARCH($K$70,K46)))</xm:f>
            <xm:f>$K$70</xm:f>
            <x14:dxf>
              <fill>
                <patternFill>
                  <bgColor rgb="FF00B050"/>
                </patternFill>
              </fill>
            </x14:dxf>
          </x14:cfRule>
          <x14:cfRule type="containsText" priority="460" operator="containsText" id="{0A7564AA-8827-4C84-BACA-894AE252069F}">
            <xm:f>NOT(ISERROR(SEARCH($K$69,K46)))</xm:f>
            <xm:f>$K$69</xm:f>
            <x14:dxf>
              <fill>
                <patternFill>
                  <bgColor rgb="FF92D050"/>
                </patternFill>
              </fill>
            </x14:dxf>
          </x14:cfRule>
          <xm:sqref>K46:K47</xm:sqref>
        </x14:conditionalFormatting>
        <x14:conditionalFormatting xmlns:xm="http://schemas.microsoft.com/office/excel/2006/main">
          <x14:cfRule type="containsText" priority="451" operator="containsText" id="{89840057-B4C4-40F5-88BD-DB33046F3610}">
            <xm:f>NOT(ISERROR(SEARCH($K$73,K45)))</xm:f>
            <xm:f>$K$73</xm:f>
            <x14:dxf>
              <fill>
                <patternFill>
                  <bgColor rgb="FFFF0000"/>
                </patternFill>
              </fill>
            </x14:dxf>
          </x14:cfRule>
          <x14:cfRule type="containsText" priority="452" operator="containsText" id="{6F35D77F-A710-4254-B060-A172DFB117A8}">
            <xm:f>NOT(ISERROR(SEARCH($K$72,K45)))</xm:f>
            <xm:f>$K$72</xm:f>
            <x14:dxf>
              <fill>
                <patternFill>
                  <bgColor rgb="FFFFC000"/>
                </patternFill>
              </fill>
            </x14:dxf>
          </x14:cfRule>
          <x14:cfRule type="containsText" priority="453" operator="containsText" id="{A5E098C1-9519-44D7-A8AE-8374D9A5E16C}">
            <xm:f>NOT(ISERROR(SEARCH($K$71,K45)))</xm:f>
            <xm:f>$K$71</xm:f>
            <x14:dxf>
              <fill>
                <patternFill>
                  <bgColor rgb="FFFFFF00"/>
                </patternFill>
              </fill>
            </x14:dxf>
          </x14:cfRule>
          <x14:cfRule type="containsText" priority="454" operator="containsText" id="{BDEACE33-8F44-4A83-B2F8-A967E51CEB8E}">
            <xm:f>NOT(ISERROR(SEARCH($K$70,K45)))</xm:f>
            <xm:f>$K$70</xm:f>
            <x14:dxf>
              <fill>
                <patternFill>
                  <bgColor rgb="FF00B050"/>
                </patternFill>
              </fill>
            </x14:dxf>
          </x14:cfRule>
          <x14:cfRule type="containsText" priority="455" operator="containsText" id="{41761CF2-E72B-40D9-ACE4-6EA36F4FB111}">
            <xm:f>NOT(ISERROR(SEARCH($K$69,K45)))</xm:f>
            <xm:f>$K$69</xm:f>
            <x14:dxf>
              <fill>
                <patternFill>
                  <bgColor rgb="FF92D050"/>
                </patternFill>
              </fill>
            </x14:dxf>
          </x14:cfRule>
          <xm:sqref>K45</xm:sqref>
        </x14:conditionalFormatting>
        <x14:conditionalFormatting xmlns:xm="http://schemas.microsoft.com/office/excel/2006/main">
          <x14:cfRule type="containsText" priority="447" operator="containsText" id="{33A3B350-88B8-4FD4-A136-312C145DF60B}">
            <xm:f>NOT(ISERROR(SEARCH($M$72,M44)))</xm:f>
            <xm:f>$M$72</xm:f>
            <x14:dxf>
              <fill>
                <patternFill>
                  <bgColor rgb="FFFF0000"/>
                </patternFill>
              </fill>
            </x14:dxf>
          </x14:cfRule>
          <x14:cfRule type="containsText" priority="448" operator="containsText" id="{5EA8EA4D-BD4C-4DDC-84C7-C8599B279317}">
            <xm:f>NOT(ISERROR(SEARCH($M$71,M44)))</xm:f>
            <xm:f>$M$71</xm:f>
            <x14:dxf>
              <fill>
                <patternFill>
                  <bgColor rgb="FFFFC000"/>
                </patternFill>
              </fill>
            </x14:dxf>
          </x14:cfRule>
          <x14:cfRule type="containsText" priority="449" operator="containsText" id="{4F51AA7B-35F2-4236-AF76-FE4ADA8CB542}">
            <xm:f>NOT(ISERROR(SEARCH($M$70,M44)))</xm:f>
            <xm:f>$M$70</xm:f>
            <x14:dxf>
              <fill>
                <patternFill>
                  <bgColor rgb="FFFFFF00"/>
                </patternFill>
              </fill>
            </x14:dxf>
          </x14:cfRule>
          <x14:cfRule type="containsText" priority="450" operator="containsText" id="{A98329DD-DA3D-42AB-B2B2-B3638289BE40}">
            <xm:f>NOT(ISERROR(SEARCH($M$69,M44)))</xm:f>
            <xm:f>$M$69</xm:f>
            <x14:dxf>
              <fill>
                <patternFill>
                  <bgColor rgb="FF92D050"/>
                </patternFill>
              </fill>
            </x14:dxf>
          </x14:cfRule>
          <xm:sqref>M44</xm:sqref>
        </x14:conditionalFormatting>
        <x14:conditionalFormatting xmlns:xm="http://schemas.microsoft.com/office/excel/2006/main">
          <x14:cfRule type="containsText" priority="443" operator="containsText" id="{D8B7F48D-4AF0-4E66-AD09-FF83F9887300}">
            <xm:f>NOT(ISERROR(SEARCH($M$72,M46)))</xm:f>
            <xm:f>$M$72</xm:f>
            <x14:dxf>
              <fill>
                <patternFill>
                  <bgColor rgb="FFFF0000"/>
                </patternFill>
              </fill>
            </x14:dxf>
          </x14:cfRule>
          <x14:cfRule type="containsText" priority="444" operator="containsText" id="{9EA438C3-F8F1-41A7-B0A9-85167E710CAB}">
            <xm:f>NOT(ISERROR(SEARCH($M$71,M46)))</xm:f>
            <xm:f>$M$71</xm:f>
            <x14:dxf>
              <fill>
                <patternFill>
                  <bgColor rgb="FFFFC000"/>
                </patternFill>
              </fill>
            </x14:dxf>
          </x14:cfRule>
          <x14:cfRule type="containsText" priority="445" operator="containsText" id="{24B0A142-E6E1-4128-98CA-57E94E2026EF}">
            <xm:f>NOT(ISERROR(SEARCH($M$70,M46)))</xm:f>
            <xm:f>$M$70</xm:f>
            <x14:dxf>
              <fill>
                <patternFill>
                  <bgColor rgb="FFFFFF00"/>
                </patternFill>
              </fill>
            </x14:dxf>
          </x14:cfRule>
          <x14:cfRule type="containsText" priority="446" operator="containsText" id="{F8B34D04-41F6-4BA1-9525-155DCA0C1499}">
            <xm:f>NOT(ISERROR(SEARCH($M$69,M46)))</xm:f>
            <xm:f>$M$69</xm:f>
            <x14:dxf>
              <fill>
                <patternFill>
                  <bgColor rgb="FF92D050"/>
                </patternFill>
              </fill>
            </x14:dxf>
          </x14:cfRule>
          <xm:sqref>M46:M47</xm:sqref>
        </x14:conditionalFormatting>
        <x14:conditionalFormatting xmlns:xm="http://schemas.microsoft.com/office/excel/2006/main">
          <x14:cfRule type="containsText" priority="439" operator="containsText" id="{3EE9813E-94B2-4B65-B4EE-D3B12FCB1A1A}">
            <xm:f>NOT(ISERROR(SEARCH($M$72,M45)))</xm:f>
            <xm:f>$M$72</xm:f>
            <x14:dxf>
              <fill>
                <patternFill>
                  <bgColor rgb="FFFF0000"/>
                </patternFill>
              </fill>
            </x14:dxf>
          </x14:cfRule>
          <x14:cfRule type="containsText" priority="440" operator="containsText" id="{77EA3EF5-C319-4770-9B6A-A566485DF375}">
            <xm:f>NOT(ISERROR(SEARCH($M$71,M45)))</xm:f>
            <xm:f>$M$71</xm:f>
            <x14:dxf>
              <fill>
                <patternFill>
                  <bgColor rgb="FFFFC000"/>
                </patternFill>
              </fill>
            </x14:dxf>
          </x14:cfRule>
          <x14:cfRule type="containsText" priority="441" operator="containsText" id="{494E8BA4-2455-476E-9F1A-6BE2F4A8A06D}">
            <xm:f>NOT(ISERROR(SEARCH($M$70,M45)))</xm:f>
            <xm:f>$M$70</xm:f>
            <x14:dxf>
              <fill>
                <patternFill>
                  <bgColor rgb="FFFFFF00"/>
                </patternFill>
              </fill>
            </x14:dxf>
          </x14:cfRule>
          <x14:cfRule type="containsText" priority="442" operator="containsText" id="{07FD94A1-68B0-42C3-AB7F-87BD0BDB8A46}">
            <xm:f>NOT(ISERROR(SEARCH($M$69,M45)))</xm:f>
            <xm:f>$M$69</xm:f>
            <x14:dxf>
              <fill>
                <patternFill>
                  <bgColor rgb="FF92D050"/>
                </patternFill>
              </fill>
            </x14:dxf>
          </x14:cfRule>
          <xm:sqref>M45</xm:sqref>
        </x14:conditionalFormatting>
        <x14:conditionalFormatting xmlns:xm="http://schemas.microsoft.com/office/excel/2006/main">
          <x14:cfRule type="containsText" priority="431" operator="containsText" id="{86D1C941-833C-4F40-B601-C8950B7739EF}">
            <xm:f>NOT(ISERROR(SEARCH($I$69,X44)))</xm:f>
            <xm:f>$I$69</xm:f>
            <x14:dxf>
              <fill>
                <patternFill>
                  <fgColor rgb="FF92D050"/>
                  <bgColor rgb="FF92D050"/>
                </patternFill>
              </fill>
            </x14:dxf>
          </x14:cfRule>
          <x14:cfRule type="containsText" priority="432" operator="containsText" id="{8D3AE6E4-24F0-4239-983D-597F59DFB73C}">
            <xm:f>NOT(ISERROR(SEARCH($I$70,X44)))</xm:f>
            <xm:f>$I$70</xm:f>
            <x14:dxf>
              <fill>
                <patternFill>
                  <bgColor rgb="FF00B050"/>
                </patternFill>
              </fill>
            </x14:dxf>
          </x14:cfRule>
          <x14:cfRule type="containsText" priority="433" operator="containsText" id="{871B582F-52A4-45D2-B173-3E51EE323E9E}">
            <xm:f>NOT(ISERROR(SEARCH($I$73,X44)))</xm:f>
            <xm:f>$I$73</xm:f>
            <x14:dxf>
              <fill>
                <patternFill>
                  <bgColor rgb="FFFF0000"/>
                </patternFill>
              </fill>
            </x14:dxf>
          </x14:cfRule>
          <x14:cfRule type="containsText" priority="434" operator="containsText" id="{0A6EC4BC-81C8-4C97-9666-1A63A61A0A22}">
            <xm:f>NOT(ISERROR(SEARCH($I$72,X44)))</xm:f>
            <xm:f>$I$72</xm:f>
            <x14:dxf>
              <fill>
                <patternFill>
                  <fgColor rgb="FFFFC000"/>
                  <bgColor rgb="FFFFC000"/>
                </patternFill>
              </fill>
            </x14:dxf>
          </x14:cfRule>
          <x14:cfRule type="containsText" priority="435" operator="containsText" id="{A74B5FA1-12B8-4D2C-B211-FB875F2C0C61}">
            <xm:f>NOT(ISERROR(SEARCH($I$71,X44)))</xm:f>
            <xm:f>$I$71</xm:f>
            <x14:dxf>
              <fill>
                <patternFill>
                  <fgColor rgb="FFFFFF00"/>
                  <bgColor rgb="FFFFFF00"/>
                </patternFill>
              </fill>
            </x14:dxf>
          </x14:cfRule>
          <x14:cfRule type="containsText" priority="436" operator="containsText" id="{332C04FF-F4AE-48E2-92CA-C1993D4AE3CD}">
            <xm:f>NOT(ISERROR(SEARCH($I$70,X44)))</xm:f>
            <xm:f>$I$70</xm:f>
            <x14:dxf>
              <fill>
                <patternFill>
                  <bgColor theme="0" tint="-0.14996795556505021"/>
                </patternFill>
              </fill>
            </x14:dxf>
          </x14:cfRule>
          <x14:cfRule type="cellIs" priority="437" operator="equal" id="{6009F929-72FC-481F-B975-76FDEEF796FA}">
            <xm:f>'C:\Users\marisol.viveros\Downloads\[MAPA_RIESGOS_UAEOS_2022_V3 -2.xlsx]Tabla probabiidad'!#REF!</xm:f>
            <x14:dxf>
              <fill>
                <patternFill>
                  <fgColor theme="6"/>
                </patternFill>
              </fill>
            </x14:dxf>
          </x14:cfRule>
          <x14:cfRule type="cellIs" priority="438" operator="equal" id="{5AA97C65-20C5-475D-A7BF-A196A546838D}">
            <xm:f>'C:\Users\marisol.viveros\Downloads\[MAPA_RIESGOS_UAEOS_2022_V3 -2.xlsx]Tabla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423" operator="containsText" id="{C6ED0CC3-244C-4CF3-BDBB-D32C48D40249}">
            <xm:f>NOT(ISERROR(SEARCH($I$69,X46)))</xm:f>
            <xm:f>$I$69</xm:f>
            <x14:dxf>
              <fill>
                <patternFill>
                  <fgColor rgb="FF92D050"/>
                  <bgColor rgb="FF92D050"/>
                </patternFill>
              </fill>
            </x14:dxf>
          </x14:cfRule>
          <x14:cfRule type="containsText" priority="424" operator="containsText" id="{7BD46085-48FE-4F37-AF91-D9E1C336D42A}">
            <xm:f>NOT(ISERROR(SEARCH($I$70,X46)))</xm:f>
            <xm:f>$I$70</xm:f>
            <x14:dxf>
              <fill>
                <patternFill>
                  <bgColor rgb="FF00B050"/>
                </patternFill>
              </fill>
            </x14:dxf>
          </x14:cfRule>
          <x14:cfRule type="containsText" priority="425" operator="containsText" id="{434B9529-9138-47E5-A3D9-63E01AD010DB}">
            <xm:f>NOT(ISERROR(SEARCH($I$73,X46)))</xm:f>
            <xm:f>$I$73</xm:f>
            <x14:dxf>
              <fill>
                <patternFill>
                  <bgColor rgb="FFFF0000"/>
                </patternFill>
              </fill>
            </x14:dxf>
          </x14:cfRule>
          <x14:cfRule type="containsText" priority="426" operator="containsText" id="{AE5CFC86-C1B1-4B19-81C2-71A93EE5B826}">
            <xm:f>NOT(ISERROR(SEARCH($I$72,X46)))</xm:f>
            <xm:f>$I$72</xm:f>
            <x14:dxf>
              <fill>
                <patternFill>
                  <fgColor rgb="FFFFC000"/>
                  <bgColor rgb="FFFFC000"/>
                </patternFill>
              </fill>
            </x14:dxf>
          </x14:cfRule>
          <x14:cfRule type="containsText" priority="427" operator="containsText" id="{FD5F2BB8-F963-4B11-9659-184E34D01310}">
            <xm:f>NOT(ISERROR(SEARCH($I$71,X46)))</xm:f>
            <xm:f>$I$71</xm:f>
            <x14:dxf>
              <fill>
                <patternFill>
                  <fgColor rgb="FFFFFF00"/>
                  <bgColor rgb="FFFFFF00"/>
                </patternFill>
              </fill>
            </x14:dxf>
          </x14:cfRule>
          <x14:cfRule type="containsText" priority="428" operator="containsText" id="{F83D633F-C521-447D-9E2F-5F4989672011}">
            <xm:f>NOT(ISERROR(SEARCH($I$70,X46)))</xm:f>
            <xm:f>$I$70</xm:f>
            <x14:dxf>
              <fill>
                <patternFill>
                  <bgColor theme="0" tint="-0.14996795556505021"/>
                </patternFill>
              </fill>
            </x14:dxf>
          </x14:cfRule>
          <x14:cfRule type="cellIs" priority="429" operator="equal" id="{B08A5C3C-6C71-4D38-8127-B2F1CDE4239B}">
            <xm:f>'C:\Users\marisol.viveros\Downloads\[MAPA_RIESGOS_UAEOS_2022_V3 -2.xlsx]Tabla probabiidad'!#REF!</xm:f>
            <x14:dxf>
              <fill>
                <patternFill>
                  <fgColor theme="6"/>
                </patternFill>
              </fill>
            </x14:dxf>
          </x14:cfRule>
          <x14:cfRule type="cellIs" priority="430" operator="equal" id="{1D96E187-522E-4E3C-B8A3-807AC2F83BB7}">
            <xm:f>'C:\Users\marisol.viveros\Downloads\[MAPA_RIESGOS_UAEOS_2022_V3 -2.xlsx]Tabla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415" operator="containsText" id="{006003AA-A298-4DCF-A87A-749A149C8B85}">
            <xm:f>NOT(ISERROR(SEARCH($I$69,X45)))</xm:f>
            <xm:f>$I$69</xm:f>
            <x14:dxf>
              <fill>
                <patternFill>
                  <fgColor rgb="FF92D050"/>
                  <bgColor rgb="FF92D050"/>
                </patternFill>
              </fill>
            </x14:dxf>
          </x14:cfRule>
          <x14:cfRule type="containsText" priority="416" operator="containsText" id="{6EF15892-AEDD-4A94-9A9A-05E0EAB60E24}">
            <xm:f>NOT(ISERROR(SEARCH($I$70,X45)))</xm:f>
            <xm:f>$I$70</xm:f>
            <x14:dxf>
              <fill>
                <patternFill>
                  <bgColor rgb="FF00B050"/>
                </patternFill>
              </fill>
            </x14:dxf>
          </x14:cfRule>
          <x14:cfRule type="containsText" priority="417" operator="containsText" id="{5BB1EBF4-CB5A-4369-A91A-117E52B810E6}">
            <xm:f>NOT(ISERROR(SEARCH($I$73,X45)))</xm:f>
            <xm:f>$I$73</xm:f>
            <x14:dxf>
              <fill>
                <patternFill>
                  <bgColor rgb="FFFF0000"/>
                </patternFill>
              </fill>
            </x14:dxf>
          </x14:cfRule>
          <x14:cfRule type="containsText" priority="418" operator="containsText" id="{F0BF836F-8ED5-4694-B93D-3280CB2C6B05}">
            <xm:f>NOT(ISERROR(SEARCH($I$72,X45)))</xm:f>
            <xm:f>$I$72</xm:f>
            <x14:dxf>
              <fill>
                <patternFill>
                  <fgColor rgb="FFFFC000"/>
                  <bgColor rgb="FFFFC000"/>
                </patternFill>
              </fill>
            </x14:dxf>
          </x14:cfRule>
          <x14:cfRule type="containsText" priority="419" operator="containsText" id="{AD9503F6-2F88-44A4-BC87-8A3EA1482714}">
            <xm:f>NOT(ISERROR(SEARCH($I$71,X45)))</xm:f>
            <xm:f>$I$71</xm:f>
            <x14:dxf>
              <fill>
                <patternFill>
                  <fgColor rgb="FFFFFF00"/>
                  <bgColor rgb="FFFFFF00"/>
                </patternFill>
              </fill>
            </x14:dxf>
          </x14:cfRule>
          <x14:cfRule type="containsText" priority="420" operator="containsText" id="{689F8CE7-1329-490B-A3D9-48D2775C9A9F}">
            <xm:f>NOT(ISERROR(SEARCH($I$70,X45)))</xm:f>
            <xm:f>$I$70</xm:f>
            <x14:dxf>
              <fill>
                <patternFill>
                  <bgColor theme="0" tint="-0.14996795556505021"/>
                </patternFill>
              </fill>
            </x14:dxf>
          </x14:cfRule>
          <x14:cfRule type="cellIs" priority="421" operator="equal" id="{496BD68C-F6A9-4B31-B3AF-C856EE5635EE}">
            <xm:f>'C:\Users\marisol.viveros\Downloads\[MAPA_RIESGOS_UAEOS_2022_V3 -2.xlsx]Tabla probabiidad'!#REF!</xm:f>
            <x14:dxf>
              <fill>
                <patternFill>
                  <fgColor theme="6"/>
                </patternFill>
              </fill>
            </x14:dxf>
          </x14:cfRule>
          <x14:cfRule type="cellIs" priority="422" operator="equal" id="{1612219F-337E-4775-9CE9-39A5841AFF9B}">
            <xm:f>'C:\Users\marisol.viveros\Downloads\[MAPA_RIESGOS_UAEOS_2022_V3 -2.xlsx]Tabla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0" operator="containsText" id="{347A0117-A999-4F12-8E18-57745CE9D078}">
            <xm:f>NOT(ISERROR(SEARCH($K$73,Z44)))</xm:f>
            <xm:f>$K$73</xm:f>
            <x14:dxf>
              <fill>
                <patternFill>
                  <bgColor rgb="FFFF0000"/>
                </patternFill>
              </fill>
            </x14:dxf>
          </x14:cfRule>
          <x14:cfRule type="containsText" priority="411" operator="containsText" id="{452B7407-E75E-44C4-B642-DFD6F5CE292F}">
            <xm:f>NOT(ISERROR(SEARCH($K$72,Z44)))</xm:f>
            <xm:f>$K$72</xm:f>
            <x14:dxf>
              <fill>
                <patternFill>
                  <bgColor rgb="FFFFC000"/>
                </patternFill>
              </fill>
            </x14:dxf>
          </x14:cfRule>
          <x14:cfRule type="containsText" priority="412" operator="containsText" id="{86F5F790-49C6-47EF-B0AC-E81F66906338}">
            <xm:f>NOT(ISERROR(SEARCH($K$71,Z44)))</xm:f>
            <xm:f>$K$71</xm:f>
            <x14:dxf>
              <fill>
                <patternFill>
                  <bgColor rgb="FFFFFF00"/>
                </patternFill>
              </fill>
            </x14:dxf>
          </x14:cfRule>
          <x14:cfRule type="containsText" priority="413" operator="containsText" id="{E3C7FA67-DAB4-4D16-856E-C5E73C009419}">
            <xm:f>NOT(ISERROR(SEARCH($K$70,Z44)))</xm:f>
            <xm:f>$K$70</xm:f>
            <x14:dxf>
              <fill>
                <patternFill>
                  <bgColor rgb="FF00B050"/>
                </patternFill>
              </fill>
            </x14:dxf>
          </x14:cfRule>
          <x14:cfRule type="containsText" priority="414" operator="containsText" id="{C1AAFCB4-EA13-48E0-A5C4-DBBE489E973F}">
            <xm:f>NOT(ISERROR(SEARCH($K$69,Z44)))</xm:f>
            <xm:f>$K$69</xm:f>
            <x14:dxf>
              <fill>
                <patternFill>
                  <bgColor rgb="FF92D050"/>
                </patternFill>
              </fill>
            </x14:dxf>
          </x14:cfRule>
          <xm:sqref>Z44</xm:sqref>
        </x14:conditionalFormatting>
        <x14:conditionalFormatting xmlns:xm="http://schemas.microsoft.com/office/excel/2006/main">
          <x14:cfRule type="containsText" priority="405" operator="containsText" id="{E3032310-7C63-4DB1-846B-A9AAAECAF279}">
            <xm:f>NOT(ISERROR(SEARCH($K$73,Z46)))</xm:f>
            <xm:f>$K$73</xm:f>
            <x14:dxf>
              <fill>
                <patternFill>
                  <bgColor rgb="FFFF0000"/>
                </patternFill>
              </fill>
            </x14:dxf>
          </x14:cfRule>
          <x14:cfRule type="containsText" priority="406" operator="containsText" id="{EAEDA274-C1DA-48C4-8D36-D8019B143531}">
            <xm:f>NOT(ISERROR(SEARCH($K$72,Z46)))</xm:f>
            <xm:f>$K$72</xm:f>
            <x14:dxf>
              <fill>
                <patternFill>
                  <bgColor rgb="FFFFC000"/>
                </patternFill>
              </fill>
            </x14:dxf>
          </x14:cfRule>
          <x14:cfRule type="containsText" priority="407" operator="containsText" id="{F2B5D223-E626-4065-B4EB-5966C53A4728}">
            <xm:f>NOT(ISERROR(SEARCH($K$71,Z46)))</xm:f>
            <xm:f>$K$71</xm:f>
            <x14:dxf>
              <fill>
                <patternFill>
                  <bgColor rgb="FFFFFF00"/>
                </patternFill>
              </fill>
            </x14:dxf>
          </x14:cfRule>
          <x14:cfRule type="containsText" priority="408" operator="containsText" id="{F3AF0BAA-D832-4489-9A3C-C9518BEB6449}">
            <xm:f>NOT(ISERROR(SEARCH($K$70,Z46)))</xm:f>
            <xm:f>$K$70</xm:f>
            <x14:dxf>
              <fill>
                <patternFill>
                  <bgColor rgb="FF00B050"/>
                </patternFill>
              </fill>
            </x14:dxf>
          </x14:cfRule>
          <x14:cfRule type="containsText" priority="409" operator="containsText" id="{A1BA6206-4A39-420E-86D9-D98217F3090F}">
            <xm:f>NOT(ISERROR(SEARCH($K$69,Z46)))</xm:f>
            <xm:f>$K$69</xm:f>
            <x14:dxf>
              <fill>
                <patternFill>
                  <bgColor rgb="FF92D050"/>
                </patternFill>
              </fill>
            </x14:dxf>
          </x14:cfRule>
          <xm:sqref>Z46:Z47</xm:sqref>
        </x14:conditionalFormatting>
        <x14:conditionalFormatting xmlns:xm="http://schemas.microsoft.com/office/excel/2006/main">
          <x14:cfRule type="containsText" priority="400" operator="containsText" id="{AE2C9AEA-D654-45A8-BCD5-D8EB63392D73}">
            <xm:f>NOT(ISERROR(SEARCH($K$73,Z45)))</xm:f>
            <xm:f>$K$73</xm:f>
            <x14:dxf>
              <fill>
                <patternFill>
                  <bgColor rgb="FFFF0000"/>
                </patternFill>
              </fill>
            </x14:dxf>
          </x14:cfRule>
          <x14:cfRule type="containsText" priority="401" operator="containsText" id="{F4D2BC5C-C86A-42E5-A9F4-CE3C6BB813DD}">
            <xm:f>NOT(ISERROR(SEARCH($K$72,Z45)))</xm:f>
            <xm:f>$K$72</xm:f>
            <x14:dxf>
              <fill>
                <patternFill>
                  <bgColor rgb="FFFFC000"/>
                </patternFill>
              </fill>
            </x14:dxf>
          </x14:cfRule>
          <x14:cfRule type="containsText" priority="402" operator="containsText" id="{B462CFFF-7B64-4034-968C-27CB1F3BA451}">
            <xm:f>NOT(ISERROR(SEARCH($K$71,Z45)))</xm:f>
            <xm:f>$K$71</xm:f>
            <x14:dxf>
              <fill>
                <patternFill>
                  <bgColor rgb="FFFFFF00"/>
                </patternFill>
              </fill>
            </x14:dxf>
          </x14:cfRule>
          <x14:cfRule type="containsText" priority="403" operator="containsText" id="{36048E8C-66AB-4422-96AA-2833E199D297}">
            <xm:f>NOT(ISERROR(SEARCH($K$70,Z45)))</xm:f>
            <xm:f>$K$70</xm:f>
            <x14:dxf>
              <fill>
                <patternFill>
                  <bgColor rgb="FF00B050"/>
                </patternFill>
              </fill>
            </x14:dxf>
          </x14:cfRule>
          <x14:cfRule type="containsText" priority="404" operator="containsText" id="{E833EEBD-CD2B-4934-BE55-F5AF018FAD88}">
            <xm:f>NOT(ISERROR(SEARCH($K$69,Z45)))</xm:f>
            <xm:f>$K$69</xm:f>
            <x14:dxf>
              <fill>
                <patternFill>
                  <bgColor rgb="FF92D050"/>
                </patternFill>
              </fill>
            </x14:dxf>
          </x14:cfRule>
          <xm:sqref>Z45</xm:sqref>
        </x14:conditionalFormatting>
        <x14:conditionalFormatting xmlns:xm="http://schemas.microsoft.com/office/excel/2006/main">
          <x14:cfRule type="containsText" priority="396" operator="containsText" id="{F357A768-DD06-458F-9BAD-B1CD74274E40}">
            <xm:f>NOT(ISERROR(SEARCH($M$72,AB44)))</xm:f>
            <xm:f>$M$72</xm:f>
            <x14:dxf>
              <fill>
                <patternFill>
                  <bgColor rgb="FFFF0000"/>
                </patternFill>
              </fill>
            </x14:dxf>
          </x14:cfRule>
          <x14:cfRule type="containsText" priority="397" operator="containsText" id="{AE3FC493-FCEC-4765-BE5D-D623AA309ADB}">
            <xm:f>NOT(ISERROR(SEARCH($M$71,AB44)))</xm:f>
            <xm:f>$M$71</xm:f>
            <x14:dxf>
              <fill>
                <patternFill>
                  <bgColor rgb="FFFFC000"/>
                </patternFill>
              </fill>
            </x14:dxf>
          </x14:cfRule>
          <x14:cfRule type="containsText" priority="398" operator="containsText" id="{639883FA-8C6B-489C-880E-F561C455AF26}">
            <xm:f>NOT(ISERROR(SEARCH($M$70,AB44)))</xm:f>
            <xm:f>$M$70</xm:f>
            <x14:dxf>
              <fill>
                <patternFill>
                  <bgColor rgb="FFFFFF00"/>
                </patternFill>
              </fill>
            </x14:dxf>
          </x14:cfRule>
          <x14:cfRule type="containsText" priority="399" operator="containsText" id="{A1D96136-BC67-49D8-A0C3-E49C6009C468}">
            <xm:f>NOT(ISERROR(SEARCH($M$69,AB44)))</xm:f>
            <xm:f>$M$69</xm:f>
            <x14:dxf>
              <fill>
                <patternFill>
                  <bgColor rgb="FF92D050"/>
                </patternFill>
              </fill>
            </x14:dxf>
          </x14:cfRule>
          <xm:sqref>AB44</xm:sqref>
        </x14:conditionalFormatting>
        <x14:conditionalFormatting xmlns:xm="http://schemas.microsoft.com/office/excel/2006/main">
          <x14:cfRule type="containsText" priority="392" operator="containsText" id="{E3FADFE6-830E-47E1-A344-CF59475A05F2}">
            <xm:f>NOT(ISERROR(SEARCH($M$72,AB46)))</xm:f>
            <xm:f>$M$72</xm:f>
            <x14:dxf>
              <fill>
                <patternFill>
                  <bgColor rgb="FFFF0000"/>
                </patternFill>
              </fill>
            </x14:dxf>
          </x14:cfRule>
          <x14:cfRule type="containsText" priority="393" operator="containsText" id="{BE242C4D-2699-4486-98DF-8F0A16F29EBB}">
            <xm:f>NOT(ISERROR(SEARCH($M$71,AB46)))</xm:f>
            <xm:f>$M$71</xm:f>
            <x14:dxf>
              <fill>
                <patternFill>
                  <bgColor rgb="FFFFC000"/>
                </patternFill>
              </fill>
            </x14:dxf>
          </x14:cfRule>
          <x14:cfRule type="containsText" priority="394" operator="containsText" id="{B15EC6E3-8F1C-4182-9CB6-38BDA82AE434}">
            <xm:f>NOT(ISERROR(SEARCH($M$70,AB46)))</xm:f>
            <xm:f>$M$70</xm:f>
            <x14:dxf>
              <fill>
                <patternFill>
                  <bgColor rgb="FFFFFF00"/>
                </patternFill>
              </fill>
            </x14:dxf>
          </x14:cfRule>
          <x14:cfRule type="containsText" priority="395" operator="containsText" id="{9E41489B-E48A-488F-AFFA-D09D0D5C1AD3}">
            <xm:f>NOT(ISERROR(SEARCH($M$69,AB46)))</xm:f>
            <xm:f>$M$69</xm:f>
            <x14:dxf>
              <fill>
                <patternFill>
                  <bgColor rgb="FF92D050"/>
                </patternFill>
              </fill>
            </x14:dxf>
          </x14:cfRule>
          <xm:sqref>AB46:AB47</xm:sqref>
        </x14:conditionalFormatting>
        <x14:conditionalFormatting xmlns:xm="http://schemas.microsoft.com/office/excel/2006/main">
          <x14:cfRule type="containsText" priority="388" operator="containsText" id="{14C894A3-B949-42B8-B14A-57907195194A}">
            <xm:f>NOT(ISERROR(SEARCH($M$72,AB45)))</xm:f>
            <xm:f>$M$72</xm:f>
            <x14:dxf>
              <fill>
                <patternFill>
                  <bgColor rgb="FFFF0000"/>
                </patternFill>
              </fill>
            </x14:dxf>
          </x14:cfRule>
          <x14:cfRule type="containsText" priority="389" operator="containsText" id="{77F088EE-BEC0-438E-96C4-CEE2056D6821}">
            <xm:f>NOT(ISERROR(SEARCH($M$71,AB45)))</xm:f>
            <xm:f>$M$71</xm:f>
            <x14:dxf>
              <fill>
                <patternFill>
                  <bgColor rgb="FFFFC000"/>
                </patternFill>
              </fill>
            </x14:dxf>
          </x14:cfRule>
          <x14:cfRule type="containsText" priority="390" operator="containsText" id="{49A3267C-FEB7-4E88-911E-58C30935CCD8}">
            <xm:f>NOT(ISERROR(SEARCH($M$70,AB45)))</xm:f>
            <xm:f>$M$70</xm:f>
            <x14:dxf>
              <fill>
                <patternFill>
                  <bgColor rgb="FFFFFF00"/>
                </patternFill>
              </fill>
            </x14:dxf>
          </x14:cfRule>
          <x14:cfRule type="containsText" priority="391" operator="containsText" id="{E0BC3649-DE6A-476E-941A-62D925D6400F}">
            <xm:f>NOT(ISERROR(SEARCH($M$69,AB45)))</xm:f>
            <xm:f>$M$69</xm:f>
            <x14:dxf>
              <fill>
                <patternFill>
                  <bgColor rgb="FF92D050"/>
                </patternFill>
              </fill>
            </x14:dxf>
          </x14:cfRule>
          <xm:sqref>AB45</xm:sqref>
        </x14:conditionalFormatting>
        <x14:conditionalFormatting xmlns:xm="http://schemas.microsoft.com/office/excel/2006/main">
          <x14:cfRule type="containsText" priority="383" operator="containsText" id="{867F5F0E-1D60-4BE1-BE84-5EEEBDF48A90}">
            <xm:f>NOT(ISERROR(SEARCH($K$27,Z48)))</xm:f>
            <xm:f>$K$27</xm:f>
            <x14:dxf>
              <fill>
                <patternFill>
                  <bgColor rgb="FFFF0000"/>
                </patternFill>
              </fill>
            </x14:dxf>
          </x14:cfRule>
          <x14:cfRule type="containsText" priority="384" operator="containsText" id="{6A815956-E004-455F-836B-56BEBF1E8575}">
            <xm:f>NOT(ISERROR(SEARCH($K$26,Z48)))</xm:f>
            <xm:f>$K$26</xm:f>
            <x14:dxf>
              <fill>
                <patternFill>
                  <bgColor rgb="FFFFC000"/>
                </patternFill>
              </fill>
            </x14:dxf>
          </x14:cfRule>
          <x14:cfRule type="containsText" priority="385" operator="containsText" id="{479B30F2-EBA2-4EE1-A3D2-BC02982088CF}">
            <xm:f>NOT(ISERROR(SEARCH($K$25,Z48)))</xm:f>
            <xm:f>$K$25</xm:f>
            <x14:dxf>
              <fill>
                <patternFill>
                  <bgColor rgb="FFFFFF00"/>
                </patternFill>
              </fill>
            </x14:dxf>
          </x14:cfRule>
          <x14:cfRule type="containsText" priority="386" operator="containsText" id="{D0B76E5E-406C-49BD-ACA8-7FEB9B5698CB}">
            <xm:f>NOT(ISERROR(SEARCH($K$24,Z48)))</xm:f>
            <xm:f>$K$24</xm:f>
            <x14:dxf>
              <fill>
                <patternFill>
                  <bgColor rgb="FF00B050"/>
                </patternFill>
              </fill>
            </x14:dxf>
          </x14:cfRule>
          <x14:cfRule type="containsText" priority="387" operator="containsText" id="{7818536E-6668-42F5-9029-183719E3C259}">
            <xm:f>NOT(ISERROR(SEARCH($K$23,Z48)))</xm:f>
            <xm:f>$K$23</xm:f>
            <x14:dxf>
              <fill>
                <patternFill>
                  <bgColor rgb="FF92D050"/>
                </patternFill>
              </fill>
            </x14:dxf>
          </x14:cfRule>
          <xm:sqref>Z48</xm:sqref>
        </x14:conditionalFormatting>
        <x14:conditionalFormatting xmlns:xm="http://schemas.microsoft.com/office/excel/2006/main">
          <x14:cfRule type="containsText" priority="378" operator="containsText" id="{1415B6E5-D3BB-44A1-BE82-3184134DD004}">
            <xm:f>NOT(ISERROR(SEARCH($K$27,Z51)))</xm:f>
            <xm:f>$K$27</xm:f>
            <x14:dxf>
              <fill>
                <patternFill>
                  <bgColor rgb="FFFF0000"/>
                </patternFill>
              </fill>
            </x14:dxf>
          </x14:cfRule>
          <x14:cfRule type="containsText" priority="379" operator="containsText" id="{BEF84221-4AE9-4DA3-B062-D9AFC4C420F1}">
            <xm:f>NOT(ISERROR(SEARCH($K$26,Z51)))</xm:f>
            <xm:f>$K$26</xm:f>
            <x14:dxf>
              <fill>
                <patternFill>
                  <bgColor rgb="FFFFC000"/>
                </patternFill>
              </fill>
            </x14:dxf>
          </x14:cfRule>
          <x14:cfRule type="containsText" priority="380" operator="containsText" id="{4F2A6362-514E-48AC-84F2-52BF2D7A23B2}">
            <xm:f>NOT(ISERROR(SEARCH($K$25,Z51)))</xm:f>
            <xm:f>$K$25</xm:f>
            <x14:dxf>
              <fill>
                <patternFill>
                  <bgColor rgb="FFFFFF00"/>
                </patternFill>
              </fill>
            </x14:dxf>
          </x14:cfRule>
          <x14:cfRule type="containsText" priority="381" operator="containsText" id="{0FFC6526-EE51-468F-A42A-273FBCB2232C}">
            <xm:f>NOT(ISERROR(SEARCH($K$24,Z51)))</xm:f>
            <xm:f>$K$24</xm:f>
            <x14:dxf>
              <fill>
                <patternFill>
                  <bgColor rgb="FF00B050"/>
                </patternFill>
              </fill>
            </x14:dxf>
          </x14:cfRule>
          <x14:cfRule type="containsText" priority="382" operator="containsText" id="{6D0EBC0E-7BA6-459B-A2DF-72186052ABBA}">
            <xm:f>NOT(ISERROR(SEARCH($K$23,Z51)))</xm:f>
            <xm:f>$K$23</xm:f>
            <x14:dxf>
              <fill>
                <patternFill>
                  <bgColor rgb="FF92D050"/>
                </patternFill>
              </fill>
            </x14:dxf>
          </x14:cfRule>
          <xm:sqref>Z51</xm:sqref>
        </x14:conditionalFormatting>
        <x14:conditionalFormatting xmlns:xm="http://schemas.microsoft.com/office/excel/2006/main">
          <x14:cfRule type="containsText" priority="373" operator="containsText" id="{CC090DD1-C809-40E8-A495-F9D8B1274E25}">
            <xm:f>NOT(ISERROR(SEARCH($K$27,Z50)))</xm:f>
            <xm:f>$K$27</xm:f>
            <x14:dxf>
              <fill>
                <patternFill>
                  <bgColor rgb="FFFF0000"/>
                </patternFill>
              </fill>
            </x14:dxf>
          </x14:cfRule>
          <x14:cfRule type="containsText" priority="374" operator="containsText" id="{7B4DEA7B-DD51-48B2-BCC6-D2A32B6A0BDC}">
            <xm:f>NOT(ISERROR(SEARCH($K$26,Z50)))</xm:f>
            <xm:f>$K$26</xm:f>
            <x14:dxf>
              <fill>
                <patternFill>
                  <bgColor rgb="FFFFC000"/>
                </patternFill>
              </fill>
            </x14:dxf>
          </x14:cfRule>
          <x14:cfRule type="containsText" priority="375" operator="containsText" id="{2AA92521-34F0-4D7D-975C-84ACA77F80B5}">
            <xm:f>NOT(ISERROR(SEARCH($K$25,Z50)))</xm:f>
            <xm:f>$K$25</xm:f>
            <x14:dxf>
              <fill>
                <patternFill>
                  <bgColor rgb="FFFFFF00"/>
                </patternFill>
              </fill>
            </x14:dxf>
          </x14:cfRule>
          <x14:cfRule type="containsText" priority="376" operator="containsText" id="{6D205A0D-AEA2-4248-AF31-83203F21D67F}">
            <xm:f>NOT(ISERROR(SEARCH($K$24,Z50)))</xm:f>
            <xm:f>$K$24</xm:f>
            <x14:dxf>
              <fill>
                <patternFill>
                  <bgColor rgb="FF00B050"/>
                </patternFill>
              </fill>
            </x14:dxf>
          </x14:cfRule>
          <x14:cfRule type="containsText" priority="377" operator="containsText" id="{48129F25-0451-4305-AE15-AD9ABA69ABCC}">
            <xm:f>NOT(ISERROR(SEARCH($K$23,Z50)))</xm:f>
            <xm:f>$K$23</xm:f>
            <x14:dxf>
              <fill>
                <patternFill>
                  <bgColor rgb="FF92D050"/>
                </patternFill>
              </fill>
            </x14:dxf>
          </x14:cfRule>
          <xm:sqref>Z50</xm:sqref>
        </x14:conditionalFormatting>
        <x14:conditionalFormatting xmlns:xm="http://schemas.microsoft.com/office/excel/2006/main">
          <x14:cfRule type="containsText" priority="365" operator="containsText" id="{041D5BB4-0668-48F8-A923-38E4A3FA7BC8}">
            <xm:f>NOT(ISERROR(SEARCH($I$69,I48)))</xm:f>
            <xm:f>$I$69</xm:f>
            <x14:dxf>
              <fill>
                <patternFill>
                  <fgColor rgb="FF92D050"/>
                  <bgColor rgb="FF92D050"/>
                </patternFill>
              </fill>
            </x14:dxf>
          </x14:cfRule>
          <x14:cfRule type="containsText" priority="366" operator="containsText" id="{C17E9FDA-97E3-4FD5-B788-5CA8E7085E85}">
            <xm:f>NOT(ISERROR(SEARCH($I$70,I48)))</xm:f>
            <xm:f>$I$70</xm:f>
            <x14:dxf>
              <fill>
                <patternFill>
                  <bgColor rgb="FF00B050"/>
                </patternFill>
              </fill>
            </x14:dxf>
          </x14:cfRule>
          <x14:cfRule type="containsText" priority="367" operator="containsText" id="{18D90B11-6A14-410E-AB13-0DB5DBE05081}">
            <xm:f>NOT(ISERROR(SEARCH($I$73,I48)))</xm:f>
            <xm:f>$I$73</xm:f>
            <x14:dxf>
              <fill>
                <patternFill>
                  <bgColor rgb="FFFF0000"/>
                </patternFill>
              </fill>
            </x14:dxf>
          </x14:cfRule>
          <x14:cfRule type="containsText" priority="368" operator="containsText" id="{BE0861EB-AFC0-48FB-99FA-5FC69F052986}">
            <xm:f>NOT(ISERROR(SEARCH($I$72,I48)))</xm:f>
            <xm:f>$I$72</xm:f>
            <x14:dxf>
              <fill>
                <patternFill>
                  <fgColor rgb="FFFFC000"/>
                  <bgColor rgb="FFFFC000"/>
                </patternFill>
              </fill>
            </x14:dxf>
          </x14:cfRule>
          <x14:cfRule type="containsText" priority="369" operator="containsText" id="{146A5103-3B4D-49B3-B349-868206BCC158}">
            <xm:f>NOT(ISERROR(SEARCH($I$71,I48)))</xm:f>
            <xm:f>$I$71</xm:f>
            <x14:dxf>
              <fill>
                <patternFill>
                  <fgColor rgb="FFFFFF00"/>
                  <bgColor rgb="FFFFFF00"/>
                </patternFill>
              </fill>
            </x14:dxf>
          </x14:cfRule>
          <x14:cfRule type="containsText" priority="370" operator="containsText" id="{6E027E67-060F-40DC-9055-D55AFB2BCBF9}">
            <xm:f>NOT(ISERROR(SEARCH($I$70,I48)))</xm:f>
            <xm:f>$I$70</xm:f>
            <x14:dxf>
              <fill>
                <patternFill>
                  <bgColor theme="0" tint="-0.14996795556505021"/>
                </patternFill>
              </fill>
            </x14:dxf>
          </x14:cfRule>
          <x14:cfRule type="cellIs" priority="371" operator="equal" id="{8DC3E0FF-C09F-4E85-A6C7-159CB8FFA25A}">
            <xm:f>'C:\Users\marisol.viveros\Downloads\[MAPA_RIESGOS_UAEOS_2022_V3 -2.xlsx]Tabla probabiidad'!#REF!</xm:f>
            <x14:dxf>
              <fill>
                <patternFill>
                  <fgColor theme="6"/>
                </patternFill>
              </fill>
            </x14:dxf>
          </x14:cfRule>
          <x14:cfRule type="cellIs" priority="372" operator="equal" id="{59F636F0-F7B3-41D4-98E1-836C2BDA1EBE}">
            <xm:f>'C:\Users\marisol.viveros\Downloads\[MAPA_RIESGOS_UAEOS_2022_V3 -2.xlsx]Tabla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57" operator="containsText" id="{EEEE010F-75CB-401F-B33D-72B7FAA471B3}">
            <xm:f>NOT(ISERROR(SEARCH($I$69,I50)))</xm:f>
            <xm:f>$I$69</xm:f>
            <x14:dxf>
              <fill>
                <patternFill>
                  <fgColor rgb="FF92D050"/>
                  <bgColor rgb="FF92D050"/>
                </patternFill>
              </fill>
            </x14:dxf>
          </x14:cfRule>
          <x14:cfRule type="containsText" priority="358" operator="containsText" id="{4AF0A833-3DD4-4493-BB8D-FA36FAAEFADE}">
            <xm:f>NOT(ISERROR(SEARCH($I$70,I50)))</xm:f>
            <xm:f>$I$70</xm:f>
            <x14:dxf>
              <fill>
                <patternFill>
                  <bgColor rgb="FF00B050"/>
                </patternFill>
              </fill>
            </x14:dxf>
          </x14:cfRule>
          <x14:cfRule type="containsText" priority="359" operator="containsText" id="{BB6ECEA0-7F49-4756-91F8-B4FE9AB9A39F}">
            <xm:f>NOT(ISERROR(SEARCH($I$73,I50)))</xm:f>
            <xm:f>$I$73</xm:f>
            <x14:dxf>
              <fill>
                <patternFill>
                  <bgColor rgb="FFFF0000"/>
                </patternFill>
              </fill>
            </x14:dxf>
          </x14:cfRule>
          <x14:cfRule type="containsText" priority="360" operator="containsText" id="{17713B0D-13FE-4BFE-B373-7E6E4B115141}">
            <xm:f>NOT(ISERROR(SEARCH($I$72,I50)))</xm:f>
            <xm:f>$I$72</xm:f>
            <x14:dxf>
              <fill>
                <patternFill>
                  <fgColor rgb="FFFFC000"/>
                  <bgColor rgb="FFFFC000"/>
                </patternFill>
              </fill>
            </x14:dxf>
          </x14:cfRule>
          <x14:cfRule type="containsText" priority="361" operator="containsText" id="{8EEAB3C5-4F34-43C9-AD0E-F0BFB8246F52}">
            <xm:f>NOT(ISERROR(SEARCH($I$71,I50)))</xm:f>
            <xm:f>$I$71</xm:f>
            <x14:dxf>
              <fill>
                <patternFill>
                  <fgColor rgb="FFFFFF00"/>
                  <bgColor rgb="FFFFFF00"/>
                </patternFill>
              </fill>
            </x14:dxf>
          </x14:cfRule>
          <x14:cfRule type="containsText" priority="362" operator="containsText" id="{9B0A5564-7396-4ACC-A010-76AE8616BAC5}">
            <xm:f>NOT(ISERROR(SEARCH($I$70,I50)))</xm:f>
            <xm:f>$I$70</xm:f>
            <x14:dxf>
              <fill>
                <patternFill>
                  <bgColor theme="0" tint="-0.14996795556505021"/>
                </patternFill>
              </fill>
            </x14:dxf>
          </x14:cfRule>
          <x14:cfRule type="cellIs" priority="363" operator="equal" id="{2380E016-ED09-4D18-9428-AD9C847D8229}">
            <xm:f>'C:\Users\marisol.viveros\Downloads\[MAPA_RIESGOS_UAEOS_2022_V3 -2.xlsx]Tabla probabiidad'!#REF!</xm:f>
            <x14:dxf>
              <fill>
                <patternFill>
                  <fgColor theme="6"/>
                </patternFill>
              </fill>
            </x14:dxf>
          </x14:cfRule>
          <x14:cfRule type="cellIs" priority="364" operator="equal" id="{B5393234-7962-4AD6-97AE-1C2D745C198D}">
            <xm:f>'C:\Users\marisol.viveros\Downloads\[MAPA_RIESGOS_UAEOS_2022_V3 -2.xlsx]Tabla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49" operator="containsText" id="{B7EF1AD7-B886-4F4C-A3C7-B0E0445378C1}">
            <xm:f>NOT(ISERROR(SEARCH($I$69,I51)))</xm:f>
            <xm:f>$I$69</xm:f>
            <x14:dxf>
              <fill>
                <patternFill>
                  <fgColor rgb="FF92D050"/>
                  <bgColor rgb="FF92D050"/>
                </patternFill>
              </fill>
            </x14:dxf>
          </x14:cfRule>
          <x14:cfRule type="containsText" priority="350" operator="containsText" id="{6302612D-821B-4EC3-8463-1C0CE56EBA0A}">
            <xm:f>NOT(ISERROR(SEARCH($I$70,I51)))</xm:f>
            <xm:f>$I$70</xm:f>
            <x14:dxf>
              <fill>
                <patternFill>
                  <bgColor rgb="FF00B050"/>
                </patternFill>
              </fill>
            </x14:dxf>
          </x14:cfRule>
          <x14:cfRule type="containsText" priority="351" operator="containsText" id="{A7576CC5-466F-4344-95EC-6FA8555756D4}">
            <xm:f>NOT(ISERROR(SEARCH($I$73,I51)))</xm:f>
            <xm:f>$I$73</xm:f>
            <x14:dxf>
              <fill>
                <patternFill>
                  <bgColor rgb="FFFF0000"/>
                </patternFill>
              </fill>
            </x14:dxf>
          </x14:cfRule>
          <x14:cfRule type="containsText" priority="352" operator="containsText" id="{CFD0CDFF-136B-4BB4-8DBF-974AD381DBF8}">
            <xm:f>NOT(ISERROR(SEARCH($I$72,I51)))</xm:f>
            <xm:f>$I$72</xm:f>
            <x14:dxf>
              <fill>
                <patternFill>
                  <fgColor rgb="FFFFC000"/>
                  <bgColor rgb="FFFFC000"/>
                </patternFill>
              </fill>
            </x14:dxf>
          </x14:cfRule>
          <x14:cfRule type="containsText" priority="353" operator="containsText" id="{21726625-D1A2-44B3-A41B-A061D78C134B}">
            <xm:f>NOT(ISERROR(SEARCH($I$71,I51)))</xm:f>
            <xm:f>$I$71</xm:f>
            <x14:dxf>
              <fill>
                <patternFill>
                  <fgColor rgb="FFFFFF00"/>
                  <bgColor rgb="FFFFFF00"/>
                </patternFill>
              </fill>
            </x14:dxf>
          </x14:cfRule>
          <x14:cfRule type="containsText" priority="354" operator="containsText" id="{5195C6B3-ECB5-4A2E-BD9E-D2CDD9B2A76D}">
            <xm:f>NOT(ISERROR(SEARCH($I$70,I51)))</xm:f>
            <xm:f>$I$70</xm:f>
            <x14:dxf>
              <fill>
                <patternFill>
                  <bgColor theme="0" tint="-0.14996795556505021"/>
                </patternFill>
              </fill>
            </x14:dxf>
          </x14:cfRule>
          <x14:cfRule type="cellIs" priority="355" operator="equal" id="{43B19D82-4661-4AA7-B0DF-BE0DA452E18F}">
            <xm:f>'C:\Users\marisol.viveros\Downloads\[MAPA_RIESGOS_UAEOS_2022_V3 -2.xlsx]Tabla probabiidad'!#REF!</xm:f>
            <x14:dxf>
              <fill>
                <patternFill>
                  <fgColor theme="6"/>
                </patternFill>
              </fill>
            </x14:dxf>
          </x14:cfRule>
          <x14:cfRule type="cellIs" priority="356" operator="equal" id="{26C4A9EA-0A72-403B-A7C2-85EC0C366593}">
            <xm:f>'C:\Users\marisol.viveros\Downloads\[MAPA_RIESGOS_UAEOS_2022_V3 -2.xlsx]Tabla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1" operator="containsText" id="{758687CC-93F6-4B64-A59E-EB066A3371FB}">
            <xm:f>NOT(ISERROR(SEARCH($I$69,X48)))</xm:f>
            <xm:f>$I$69</xm:f>
            <x14:dxf>
              <fill>
                <patternFill>
                  <fgColor rgb="FF92D050"/>
                  <bgColor rgb="FF92D050"/>
                </patternFill>
              </fill>
            </x14:dxf>
          </x14:cfRule>
          <x14:cfRule type="containsText" priority="342" operator="containsText" id="{735753AB-233E-4475-B779-558559277197}">
            <xm:f>NOT(ISERROR(SEARCH($I$70,X48)))</xm:f>
            <xm:f>$I$70</xm:f>
            <x14:dxf>
              <fill>
                <patternFill>
                  <bgColor rgb="FF00B050"/>
                </patternFill>
              </fill>
            </x14:dxf>
          </x14:cfRule>
          <x14:cfRule type="containsText" priority="343" operator="containsText" id="{C37E5D96-FB6A-41C4-91E8-FD19C8AE641E}">
            <xm:f>NOT(ISERROR(SEARCH($I$73,X48)))</xm:f>
            <xm:f>$I$73</xm:f>
            <x14:dxf>
              <fill>
                <patternFill>
                  <bgColor rgb="FFFF0000"/>
                </patternFill>
              </fill>
            </x14:dxf>
          </x14:cfRule>
          <x14:cfRule type="containsText" priority="344" operator="containsText" id="{F189EF01-53FC-45AE-92F6-6B15E47F2AF3}">
            <xm:f>NOT(ISERROR(SEARCH($I$72,X48)))</xm:f>
            <xm:f>$I$72</xm:f>
            <x14:dxf>
              <fill>
                <patternFill>
                  <fgColor rgb="FFFFC000"/>
                  <bgColor rgb="FFFFC000"/>
                </patternFill>
              </fill>
            </x14:dxf>
          </x14:cfRule>
          <x14:cfRule type="containsText" priority="345" operator="containsText" id="{4E37F52F-F17A-43DD-B76C-39E2C967645F}">
            <xm:f>NOT(ISERROR(SEARCH($I$71,X48)))</xm:f>
            <xm:f>$I$71</xm:f>
            <x14:dxf>
              <fill>
                <patternFill>
                  <fgColor rgb="FFFFFF00"/>
                  <bgColor rgb="FFFFFF00"/>
                </patternFill>
              </fill>
            </x14:dxf>
          </x14:cfRule>
          <x14:cfRule type="containsText" priority="346" operator="containsText" id="{665CCE90-FB47-4396-AA1B-242F9EF16A29}">
            <xm:f>NOT(ISERROR(SEARCH($I$70,X48)))</xm:f>
            <xm:f>$I$70</xm:f>
            <x14:dxf>
              <fill>
                <patternFill>
                  <bgColor theme="0" tint="-0.14996795556505021"/>
                </patternFill>
              </fill>
            </x14:dxf>
          </x14:cfRule>
          <x14:cfRule type="cellIs" priority="347" operator="equal" id="{390BC32C-C4C3-4B7D-AE59-A52489B8124D}">
            <xm:f>'C:\Users\marisol.viveros\Downloads\[MAPA_RIESGOS_UAEOS_2022_V3 -2.xlsx]Tabla probabiidad'!#REF!</xm:f>
            <x14:dxf>
              <fill>
                <patternFill>
                  <fgColor theme="6"/>
                </patternFill>
              </fill>
            </x14:dxf>
          </x14:cfRule>
          <x14:cfRule type="cellIs" priority="348" operator="equal" id="{40A960E8-958D-46F7-A9D3-BE59BC544F71}">
            <xm:f>'C:\Users\marisol.viveros\Downloads\[MAPA_RIESGOS_UAEOS_2022_V3 -2.xlsx]Tabla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33" operator="containsText" id="{BA9923DF-475A-42AB-BE65-A6290492D407}">
            <xm:f>NOT(ISERROR(SEARCH($I$69,X50)))</xm:f>
            <xm:f>$I$69</xm:f>
            <x14:dxf>
              <fill>
                <patternFill>
                  <fgColor rgb="FF92D050"/>
                  <bgColor rgb="FF92D050"/>
                </patternFill>
              </fill>
            </x14:dxf>
          </x14:cfRule>
          <x14:cfRule type="containsText" priority="334" operator="containsText" id="{1CD54D4A-A3E5-4F91-971F-C2007B8145F9}">
            <xm:f>NOT(ISERROR(SEARCH($I$70,X50)))</xm:f>
            <xm:f>$I$70</xm:f>
            <x14:dxf>
              <fill>
                <patternFill>
                  <bgColor rgb="FF00B050"/>
                </patternFill>
              </fill>
            </x14:dxf>
          </x14:cfRule>
          <x14:cfRule type="containsText" priority="335" operator="containsText" id="{37E0F725-F99F-48EE-BD65-DD30DB088E20}">
            <xm:f>NOT(ISERROR(SEARCH($I$73,X50)))</xm:f>
            <xm:f>$I$73</xm:f>
            <x14:dxf>
              <fill>
                <patternFill>
                  <bgColor rgb="FFFF0000"/>
                </patternFill>
              </fill>
            </x14:dxf>
          </x14:cfRule>
          <x14:cfRule type="containsText" priority="336" operator="containsText" id="{07CD2223-F352-4007-AD40-B90741C4922B}">
            <xm:f>NOT(ISERROR(SEARCH($I$72,X50)))</xm:f>
            <xm:f>$I$72</xm:f>
            <x14:dxf>
              <fill>
                <patternFill>
                  <fgColor rgb="FFFFC000"/>
                  <bgColor rgb="FFFFC000"/>
                </patternFill>
              </fill>
            </x14:dxf>
          </x14:cfRule>
          <x14:cfRule type="containsText" priority="337" operator="containsText" id="{4B3CDB33-41EE-4FA6-8137-273444A43CCD}">
            <xm:f>NOT(ISERROR(SEARCH($I$71,X50)))</xm:f>
            <xm:f>$I$71</xm:f>
            <x14:dxf>
              <fill>
                <patternFill>
                  <fgColor rgb="FFFFFF00"/>
                  <bgColor rgb="FFFFFF00"/>
                </patternFill>
              </fill>
            </x14:dxf>
          </x14:cfRule>
          <x14:cfRule type="containsText" priority="338" operator="containsText" id="{616ECED8-98B3-4438-A1D8-00F5D951762D}">
            <xm:f>NOT(ISERROR(SEARCH($I$70,X50)))</xm:f>
            <xm:f>$I$70</xm:f>
            <x14:dxf>
              <fill>
                <patternFill>
                  <bgColor theme="0" tint="-0.14996795556505021"/>
                </patternFill>
              </fill>
            </x14:dxf>
          </x14:cfRule>
          <x14:cfRule type="cellIs" priority="339" operator="equal" id="{6A191497-676F-47EB-A488-F01A69A1846D}">
            <xm:f>'C:\Users\marisol.viveros\Downloads\[MAPA_RIESGOS_UAEOS_2022_V3 -2.xlsx]Tabla probabiidad'!#REF!</xm:f>
            <x14:dxf>
              <fill>
                <patternFill>
                  <fgColor theme="6"/>
                </patternFill>
              </fill>
            </x14:dxf>
          </x14:cfRule>
          <x14:cfRule type="cellIs" priority="340" operator="equal" id="{81711203-07EA-4D6F-83E9-84403C0F94BC}">
            <xm:f>'C:\Users\marisol.viveros\Downloads\[MAPA_RIESGOS_UAEOS_2022_V3 -2.xlsx]Tabla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325" operator="containsText" id="{A90F2652-DD00-4147-B234-DAFA912565DC}">
            <xm:f>NOT(ISERROR(SEARCH($I$69,X51)))</xm:f>
            <xm:f>$I$69</xm:f>
            <x14:dxf>
              <fill>
                <patternFill>
                  <fgColor rgb="FF92D050"/>
                  <bgColor rgb="FF92D050"/>
                </patternFill>
              </fill>
            </x14:dxf>
          </x14:cfRule>
          <x14:cfRule type="containsText" priority="326" operator="containsText" id="{541B35CF-26BA-49C6-8F4D-4B28D0C0419C}">
            <xm:f>NOT(ISERROR(SEARCH($I$70,X51)))</xm:f>
            <xm:f>$I$70</xm:f>
            <x14:dxf>
              <fill>
                <patternFill>
                  <bgColor rgb="FF00B050"/>
                </patternFill>
              </fill>
            </x14:dxf>
          </x14:cfRule>
          <x14:cfRule type="containsText" priority="327" operator="containsText" id="{21729B7E-45D2-46F1-92B4-EEA10FCF17E3}">
            <xm:f>NOT(ISERROR(SEARCH($I$73,X51)))</xm:f>
            <xm:f>$I$73</xm:f>
            <x14:dxf>
              <fill>
                <patternFill>
                  <bgColor rgb="FFFF0000"/>
                </patternFill>
              </fill>
            </x14:dxf>
          </x14:cfRule>
          <x14:cfRule type="containsText" priority="328" operator="containsText" id="{229CDB5B-9D3F-4AD1-BEAC-A852EC2196DE}">
            <xm:f>NOT(ISERROR(SEARCH($I$72,X51)))</xm:f>
            <xm:f>$I$72</xm:f>
            <x14:dxf>
              <fill>
                <patternFill>
                  <fgColor rgb="FFFFC000"/>
                  <bgColor rgb="FFFFC000"/>
                </patternFill>
              </fill>
            </x14:dxf>
          </x14:cfRule>
          <x14:cfRule type="containsText" priority="329" operator="containsText" id="{9DB9CC09-D8FD-4108-8D75-45E1BF48E154}">
            <xm:f>NOT(ISERROR(SEARCH($I$71,X51)))</xm:f>
            <xm:f>$I$71</xm:f>
            <x14:dxf>
              <fill>
                <patternFill>
                  <fgColor rgb="FFFFFF00"/>
                  <bgColor rgb="FFFFFF00"/>
                </patternFill>
              </fill>
            </x14:dxf>
          </x14:cfRule>
          <x14:cfRule type="containsText" priority="330" operator="containsText" id="{2419C36A-5D2C-4DDF-BE42-9FC90085FC8A}">
            <xm:f>NOT(ISERROR(SEARCH($I$70,X51)))</xm:f>
            <xm:f>$I$70</xm:f>
            <x14:dxf>
              <fill>
                <patternFill>
                  <bgColor theme="0" tint="-0.14996795556505021"/>
                </patternFill>
              </fill>
            </x14:dxf>
          </x14:cfRule>
          <x14:cfRule type="cellIs" priority="331" operator="equal" id="{C7254EA9-B7D0-43BD-BBC5-9E19FFC1CAA8}">
            <xm:f>'C:\Users\marisol.viveros\Downloads\[MAPA_RIESGOS_UAEOS_2022_V3 -2.xlsx]Tabla probabiidad'!#REF!</xm:f>
            <x14:dxf>
              <fill>
                <patternFill>
                  <fgColor theme="6"/>
                </patternFill>
              </fill>
            </x14:dxf>
          </x14:cfRule>
          <x14:cfRule type="cellIs" priority="332" operator="equal" id="{7F067EA0-A449-40FD-8CC2-D2C126E3D8BF}">
            <xm:f>'C:\Users\marisol.viveros\Downloads\[MAPA_RIESGOS_UAEOS_2022_V3 -2.xlsx]Tabla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0" operator="containsText" id="{A4A66C98-5344-4683-861F-A54605853A96}">
            <xm:f>NOT(ISERROR(SEARCH($K$73,K50)))</xm:f>
            <xm:f>$K$73</xm:f>
            <x14:dxf>
              <fill>
                <patternFill>
                  <bgColor rgb="FFFF0000"/>
                </patternFill>
              </fill>
            </x14:dxf>
          </x14:cfRule>
          <x14:cfRule type="containsText" priority="321" operator="containsText" id="{F98A9C39-7187-461A-858B-C406C4313964}">
            <xm:f>NOT(ISERROR(SEARCH($K$72,K50)))</xm:f>
            <xm:f>$K$72</xm:f>
            <x14:dxf>
              <fill>
                <patternFill>
                  <bgColor rgb="FFFFC000"/>
                </patternFill>
              </fill>
            </x14:dxf>
          </x14:cfRule>
          <x14:cfRule type="containsText" priority="322" operator="containsText" id="{AFD6667E-CE15-4F9E-B8F0-2B70919FAC1E}">
            <xm:f>NOT(ISERROR(SEARCH($K$71,K50)))</xm:f>
            <xm:f>$K$71</xm:f>
            <x14:dxf>
              <fill>
                <patternFill>
                  <bgColor rgb="FFFFFF00"/>
                </patternFill>
              </fill>
            </x14:dxf>
          </x14:cfRule>
          <x14:cfRule type="containsText" priority="323" operator="containsText" id="{E5D621A3-E80C-49CB-AEE6-C8DE929BCAC2}">
            <xm:f>NOT(ISERROR(SEARCH($K$70,K50)))</xm:f>
            <xm:f>$K$70</xm:f>
            <x14:dxf>
              <fill>
                <patternFill>
                  <bgColor rgb="FF00B050"/>
                </patternFill>
              </fill>
            </x14:dxf>
          </x14:cfRule>
          <x14:cfRule type="containsText" priority="324" operator="containsText" id="{50C1768A-FB34-4B91-884F-DFDC7281CC4F}">
            <xm:f>NOT(ISERROR(SEARCH($K$69,K50)))</xm:f>
            <xm:f>$K$69</xm:f>
            <x14:dxf>
              <fill>
                <patternFill>
                  <bgColor rgb="FF92D050"/>
                </patternFill>
              </fill>
            </x14:dxf>
          </x14:cfRule>
          <xm:sqref>K50</xm:sqref>
        </x14:conditionalFormatting>
        <x14:conditionalFormatting xmlns:xm="http://schemas.microsoft.com/office/excel/2006/main">
          <x14:cfRule type="containsText" priority="315" operator="containsText" id="{E3A65201-4FAC-4936-A7CC-B5F4BBCD02FB}">
            <xm:f>NOT(ISERROR(SEARCH($K$73,K51)))</xm:f>
            <xm:f>$K$73</xm:f>
            <x14:dxf>
              <fill>
                <patternFill>
                  <bgColor rgb="FFFF0000"/>
                </patternFill>
              </fill>
            </x14:dxf>
          </x14:cfRule>
          <x14:cfRule type="containsText" priority="316" operator="containsText" id="{CBA338AF-C719-42D8-9297-8CB5D9D50963}">
            <xm:f>NOT(ISERROR(SEARCH($K$72,K51)))</xm:f>
            <xm:f>$K$72</xm:f>
            <x14:dxf>
              <fill>
                <patternFill>
                  <bgColor rgb="FFFFC000"/>
                </patternFill>
              </fill>
            </x14:dxf>
          </x14:cfRule>
          <x14:cfRule type="containsText" priority="317" operator="containsText" id="{09A328DC-F3A6-487D-8B49-309E6E3CBDDD}">
            <xm:f>NOT(ISERROR(SEARCH($K$71,K51)))</xm:f>
            <xm:f>$K$71</xm:f>
            <x14:dxf>
              <fill>
                <patternFill>
                  <bgColor rgb="FFFFFF00"/>
                </patternFill>
              </fill>
            </x14:dxf>
          </x14:cfRule>
          <x14:cfRule type="containsText" priority="318" operator="containsText" id="{10C29FBC-3D3D-4BE7-BA2B-46C92B089A07}">
            <xm:f>NOT(ISERROR(SEARCH($K$70,K51)))</xm:f>
            <xm:f>$K$70</xm:f>
            <x14:dxf>
              <fill>
                <patternFill>
                  <bgColor rgb="FF00B050"/>
                </patternFill>
              </fill>
            </x14:dxf>
          </x14:cfRule>
          <x14:cfRule type="containsText" priority="319" operator="containsText" id="{163B7A12-4850-4FD5-9681-2FF7528F3C7B}">
            <xm:f>NOT(ISERROR(SEARCH($K$69,K51)))</xm:f>
            <xm:f>$K$69</xm:f>
            <x14:dxf>
              <fill>
                <patternFill>
                  <bgColor rgb="FF92D050"/>
                </patternFill>
              </fill>
            </x14:dxf>
          </x14:cfRule>
          <xm:sqref>K51</xm:sqref>
        </x14:conditionalFormatting>
        <x14:conditionalFormatting xmlns:xm="http://schemas.microsoft.com/office/excel/2006/main">
          <x14:cfRule type="containsText" priority="310" operator="containsText" id="{281942EB-1262-4A08-AAB7-3C7766C95C34}">
            <xm:f>NOT(ISERROR(SEARCH($K$73,K48)))</xm:f>
            <xm:f>$K$73</xm:f>
            <x14:dxf>
              <fill>
                <patternFill>
                  <bgColor rgb="FFFF0000"/>
                </patternFill>
              </fill>
            </x14:dxf>
          </x14:cfRule>
          <x14:cfRule type="containsText" priority="311" operator="containsText" id="{EFA6B485-E6DB-4458-B1C3-18C48F17CAB4}">
            <xm:f>NOT(ISERROR(SEARCH($K$72,K48)))</xm:f>
            <xm:f>$K$72</xm:f>
            <x14:dxf>
              <fill>
                <patternFill>
                  <bgColor rgb="FFFFC000"/>
                </patternFill>
              </fill>
            </x14:dxf>
          </x14:cfRule>
          <x14:cfRule type="containsText" priority="312" operator="containsText" id="{F6D95CE9-7147-4200-B3D6-4FDB9732BB04}">
            <xm:f>NOT(ISERROR(SEARCH($K$71,K48)))</xm:f>
            <xm:f>$K$71</xm:f>
            <x14:dxf>
              <fill>
                <patternFill>
                  <bgColor rgb="FFFFFF00"/>
                </patternFill>
              </fill>
            </x14:dxf>
          </x14:cfRule>
          <x14:cfRule type="containsText" priority="313" operator="containsText" id="{52DBBA32-AF3B-4A69-9C68-5938388A368E}">
            <xm:f>NOT(ISERROR(SEARCH($K$70,K48)))</xm:f>
            <xm:f>$K$70</xm:f>
            <x14:dxf>
              <fill>
                <patternFill>
                  <bgColor rgb="FF00B050"/>
                </patternFill>
              </fill>
            </x14:dxf>
          </x14:cfRule>
          <x14:cfRule type="containsText" priority="314" operator="containsText" id="{826C6AC9-82CD-4D25-A0E5-D127E8088A80}">
            <xm:f>NOT(ISERROR(SEARCH($K$69,K48)))</xm:f>
            <xm:f>$K$69</xm:f>
            <x14:dxf>
              <fill>
                <patternFill>
                  <bgColor rgb="FF92D050"/>
                </patternFill>
              </fill>
            </x14:dxf>
          </x14:cfRule>
          <xm:sqref>K48</xm:sqref>
        </x14:conditionalFormatting>
        <x14:conditionalFormatting xmlns:xm="http://schemas.microsoft.com/office/excel/2006/main">
          <x14:cfRule type="containsText" priority="306" operator="containsText" id="{3B441B18-FEC3-4069-A784-6A51ECF2EB75}">
            <xm:f>NOT(ISERROR(SEARCH($M$72,M50)))</xm:f>
            <xm:f>$M$72</xm:f>
            <x14:dxf>
              <fill>
                <patternFill>
                  <bgColor rgb="FFFF0000"/>
                </patternFill>
              </fill>
            </x14:dxf>
          </x14:cfRule>
          <x14:cfRule type="containsText" priority="307" operator="containsText" id="{C2F9247F-EF38-4121-8C2D-F5451A04CC6A}">
            <xm:f>NOT(ISERROR(SEARCH($M$71,M50)))</xm:f>
            <xm:f>$M$71</xm:f>
            <x14:dxf>
              <fill>
                <patternFill>
                  <bgColor rgb="FFFFC000"/>
                </patternFill>
              </fill>
            </x14:dxf>
          </x14:cfRule>
          <x14:cfRule type="containsText" priority="308" operator="containsText" id="{8E122DB7-13AB-4B8F-B99A-47C7DD3A1957}">
            <xm:f>NOT(ISERROR(SEARCH($M$70,M50)))</xm:f>
            <xm:f>$M$70</xm:f>
            <x14:dxf>
              <fill>
                <patternFill>
                  <bgColor rgb="FFFFFF00"/>
                </patternFill>
              </fill>
            </x14:dxf>
          </x14:cfRule>
          <x14:cfRule type="containsText" priority="309" operator="containsText" id="{2391685A-D210-4039-8416-E423251C1644}">
            <xm:f>NOT(ISERROR(SEARCH($M$69,M50)))</xm:f>
            <xm:f>$M$69</xm:f>
            <x14:dxf>
              <fill>
                <patternFill>
                  <bgColor rgb="FF92D050"/>
                </patternFill>
              </fill>
            </x14:dxf>
          </x14:cfRule>
          <xm:sqref>M50</xm:sqref>
        </x14:conditionalFormatting>
        <x14:conditionalFormatting xmlns:xm="http://schemas.microsoft.com/office/excel/2006/main">
          <x14:cfRule type="containsText" priority="302" operator="containsText" id="{D7570A68-D090-4AC9-A1BC-F663B65ACF3C}">
            <xm:f>NOT(ISERROR(SEARCH($M$72,M48)))</xm:f>
            <xm:f>$M$72</xm:f>
            <x14:dxf>
              <fill>
                <patternFill>
                  <bgColor rgb="FFFF0000"/>
                </patternFill>
              </fill>
            </x14:dxf>
          </x14:cfRule>
          <x14:cfRule type="containsText" priority="303" operator="containsText" id="{8738EB57-B2AC-468D-837D-BAE4A7651D77}">
            <xm:f>NOT(ISERROR(SEARCH($M$71,M48)))</xm:f>
            <xm:f>$M$71</xm:f>
            <x14:dxf>
              <fill>
                <patternFill>
                  <bgColor rgb="FFFFC000"/>
                </patternFill>
              </fill>
            </x14:dxf>
          </x14:cfRule>
          <x14:cfRule type="containsText" priority="304" operator="containsText" id="{17C1094A-35CD-4101-B0D5-5F79D6E4AD36}">
            <xm:f>NOT(ISERROR(SEARCH($M$70,M48)))</xm:f>
            <xm:f>$M$70</xm:f>
            <x14:dxf>
              <fill>
                <patternFill>
                  <bgColor rgb="FFFFFF00"/>
                </patternFill>
              </fill>
            </x14:dxf>
          </x14:cfRule>
          <x14:cfRule type="containsText" priority="305" operator="containsText" id="{5F700433-7CA8-4C9A-9216-7C97B4C570A4}">
            <xm:f>NOT(ISERROR(SEARCH($M$69,M48)))</xm:f>
            <xm:f>$M$69</xm:f>
            <x14:dxf>
              <fill>
                <patternFill>
                  <bgColor rgb="FF92D050"/>
                </patternFill>
              </fill>
            </x14:dxf>
          </x14:cfRule>
          <xm:sqref>M48</xm:sqref>
        </x14:conditionalFormatting>
        <x14:conditionalFormatting xmlns:xm="http://schemas.microsoft.com/office/excel/2006/main">
          <x14:cfRule type="containsText" priority="298" operator="containsText" id="{D062C471-2E89-4EFF-AF64-49D46E36C10E}">
            <xm:f>NOT(ISERROR(SEARCH($M$72,M51)))</xm:f>
            <xm:f>$M$72</xm:f>
            <x14:dxf>
              <fill>
                <patternFill>
                  <bgColor rgb="FFFF0000"/>
                </patternFill>
              </fill>
            </x14:dxf>
          </x14:cfRule>
          <x14:cfRule type="containsText" priority="299" operator="containsText" id="{FB6D361E-E0CE-4071-A734-0DA8078751E4}">
            <xm:f>NOT(ISERROR(SEARCH($M$71,M51)))</xm:f>
            <xm:f>$M$71</xm:f>
            <x14:dxf>
              <fill>
                <patternFill>
                  <bgColor rgb="FFFFC000"/>
                </patternFill>
              </fill>
            </x14:dxf>
          </x14:cfRule>
          <x14:cfRule type="containsText" priority="300" operator="containsText" id="{25921AEB-DBF2-4B6D-A297-0D762E3F272E}">
            <xm:f>NOT(ISERROR(SEARCH($M$70,M51)))</xm:f>
            <xm:f>$M$70</xm:f>
            <x14:dxf>
              <fill>
                <patternFill>
                  <bgColor rgb="FFFFFF00"/>
                </patternFill>
              </fill>
            </x14:dxf>
          </x14:cfRule>
          <x14:cfRule type="containsText" priority="301" operator="containsText" id="{2CFE38FE-1DED-4BB0-8A3C-81D8DA1FC572}">
            <xm:f>NOT(ISERROR(SEARCH($M$69,M51)))</xm:f>
            <xm:f>$M$69</xm:f>
            <x14:dxf>
              <fill>
                <patternFill>
                  <bgColor rgb="FF92D050"/>
                </patternFill>
              </fill>
            </x14:dxf>
          </x14:cfRule>
          <xm:sqref>M51</xm:sqref>
        </x14:conditionalFormatting>
        <x14:conditionalFormatting xmlns:xm="http://schemas.microsoft.com/office/excel/2006/main">
          <x14:cfRule type="containsText" priority="294" operator="containsText" id="{FF1CD2A3-DC80-4B9B-8265-84BA478E2C12}">
            <xm:f>NOT(ISERROR(SEARCH($M$72,AB48)))</xm:f>
            <xm:f>$M$72</xm:f>
            <x14:dxf>
              <fill>
                <patternFill>
                  <bgColor rgb="FFFF0000"/>
                </patternFill>
              </fill>
            </x14:dxf>
          </x14:cfRule>
          <x14:cfRule type="containsText" priority="295" operator="containsText" id="{910E5D7E-2C0D-4212-9508-7C44CCA435D2}">
            <xm:f>NOT(ISERROR(SEARCH($M$71,AB48)))</xm:f>
            <xm:f>$M$71</xm:f>
            <x14:dxf>
              <fill>
                <patternFill>
                  <bgColor rgb="FFFFC000"/>
                </patternFill>
              </fill>
            </x14:dxf>
          </x14:cfRule>
          <x14:cfRule type="containsText" priority="296" operator="containsText" id="{DA73D263-A675-43C9-85C1-0F8E1E0469D9}">
            <xm:f>NOT(ISERROR(SEARCH($M$70,AB48)))</xm:f>
            <xm:f>$M$70</xm:f>
            <x14:dxf>
              <fill>
                <patternFill>
                  <bgColor rgb="FFFFFF00"/>
                </patternFill>
              </fill>
            </x14:dxf>
          </x14:cfRule>
          <x14:cfRule type="containsText" priority="297" operator="containsText" id="{DE045125-B906-4EA1-88B3-C6D90A3C20E1}">
            <xm:f>NOT(ISERROR(SEARCH($M$69,AB48)))</xm:f>
            <xm:f>$M$69</xm:f>
            <x14:dxf>
              <fill>
                <patternFill>
                  <bgColor rgb="FF92D050"/>
                </patternFill>
              </fill>
            </x14:dxf>
          </x14:cfRule>
          <xm:sqref>AB48</xm:sqref>
        </x14:conditionalFormatting>
        <x14:conditionalFormatting xmlns:xm="http://schemas.microsoft.com/office/excel/2006/main">
          <x14:cfRule type="containsText" priority="290" operator="containsText" id="{6B2C8C47-9349-47BD-AC83-E0AA4191D25C}">
            <xm:f>NOT(ISERROR(SEARCH($M$72,AB51)))</xm:f>
            <xm:f>$M$72</xm:f>
            <x14:dxf>
              <fill>
                <patternFill>
                  <bgColor rgb="FFFF0000"/>
                </patternFill>
              </fill>
            </x14:dxf>
          </x14:cfRule>
          <x14:cfRule type="containsText" priority="291" operator="containsText" id="{81D641D4-91EB-428F-8ED8-CCAF63D14B74}">
            <xm:f>NOT(ISERROR(SEARCH($M$71,AB51)))</xm:f>
            <xm:f>$M$71</xm:f>
            <x14:dxf>
              <fill>
                <patternFill>
                  <bgColor rgb="FFFFC000"/>
                </patternFill>
              </fill>
            </x14:dxf>
          </x14:cfRule>
          <x14:cfRule type="containsText" priority="292" operator="containsText" id="{C10C0F2B-5574-4B2B-8095-3CA9A2E46410}">
            <xm:f>NOT(ISERROR(SEARCH($M$70,AB51)))</xm:f>
            <xm:f>$M$70</xm:f>
            <x14:dxf>
              <fill>
                <patternFill>
                  <bgColor rgb="FFFFFF00"/>
                </patternFill>
              </fill>
            </x14:dxf>
          </x14:cfRule>
          <x14:cfRule type="containsText" priority="293" operator="containsText" id="{13F85A0A-0FC7-4102-A3BD-5CDF919FD62C}">
            <xm:f>NOT(ISERROR(SEARCH($M$69,AB51)))</xm:f>
            <xm:f>$M$69</xm:f>
            <x14:dxf>
              <fill>
                <patternFill>
                  <bgColor rgb="FF92D050"/>
                </patternFill>
              </fill>
            </x14:dxf>
          </x14:cfRule>
          <xm:sqref>AB51</xm:sqref>
        </x14:conditionalFormatting>
        <x14:conditionalFormatting xmlns:xm="http://schemas.microsoft.com/office/excel/2006/main">
          <x14:cfRule type="containsText" priority="286" operator="containsText" id="{2491D1B7-E40F-44EC-A8AC-B86A76F1A504}">
            <xm:f>NOT(ISERROR(SEARCH($M$72,AB50)))</xm:f>
            <xm:f>$M$72</xm:f>
            <x14:dxf>
              <fill>
                <patternFill>
                  <bgColor rgb="FFFF0000"/>
                </patternFill>
              </fill>
            </x14:dxf>
          </x14:cfRule>
          <x14:cfRule type="containsText" priority="287" operator="containsText" id="{74778609-F9A7-4C2F-89CB-46D342058B18}">
            <xm:f>NOT(ISERROR(SEARCH($M$71,AB50)))</xm:f>
            <xm:f>$M$71</xm:f>
            <x14:dxf>
              <fill>
                <patternFill>
                  <bgColor rgb="FFFFC000"/>
                </patternFill>
              </fill>
            </x14:dxf>
          </x14:cfRule>
          <x14:cfRule type="containsText" priority="288" operator="containsText" id="{D01C56D9-3292-4CF1-BC23-971F03BF8FE6}">
            <xm:f>NOT(ISERROR(SEARCH($M$70,AB50)))</xm:f>
            <xm:f>$M$70</xm:f>
            <x14:dxf>
              <fill>
                <patternFill>
                  <bgColor rgb="FFFFFF00"/>
                </patternFill>
              </fill>
            </x14:dxf>
          </x14:cfRule>
          <x14:cfRule type="containsText" priority="289" operator="containsText" id="{9A20E0A1-2E2E-4211-998A-5FE0C9B36CE4}">
            <xm:f>NOT(ISERROR(SEARCH($M$69,AB50)))</xm:f>
            <xm:f>$M$69</xm:f>
            <x14:dxf>
              <fill>
                <patternFill>
                  <bgColor rgb="FF92D050"/>
                </patternFill>
              </fill>
            </x14:dxf>
          </x14:cfRule>
          <xm:sqref>AB50</xm:sqref>
        </x14:conditionalFormatting>
        <x14:conditionalFormatting xmlns:xm="http://schemas.microsoft.com/office/excel/2006/main">
          <x14:cfRule type="containsText" priority="278" operator="containsText" id="{29A60537-1B38-4800-8D18-8C532F0C6EF6}">
            <xm:f>NOT(ISERROR(SEARCH($I$69,I53)))</xm:f>
            <xm:f>$I$69</xm:f>
            <x14:dxf>
              <fill>
                <patternFill>
                  <fgColor rgb="FF92D050"/>
                  <bgColor rgb="FF92D050"/>
                </patternFill>
              </fill>
            </x14:dxf>
          </x14:cfRule>
          <x14:cfRule type="containsText" priority="279" operator="containsText" id="{11430EB9-F4F6-4EAC-AAFC-EDAEBC1D3C02}">
            <xm:f>NOT(ISERROR(SEARCH($I$70,I53)))</xm:f>
            <xm:f>$I$70</xm:f>
            <x14:dxf>
              <fill>
                <patternFill>
                  <bgColor rgb="FF00B050"/>
                </patternFill>
              </fill>
            </x14:dxf>
          </x14:cfRule>
          <x14:cfRule type="containsText" priority="280" operator="containsText" id="{8CF44243-3EC8-487E-BB08-D0C9EC638891}">
            <xm:f>NOT(ISERROR(SEARCH($I$73,I53)))</xm:f>
            <xm:f>$I$73</xm:f>
            <x14:dxf>
              <fill>
                <patternFill>
                  <bgColor rgb="FFFF0000"/>
                </patternFill>
              </fill>
            </x14:dxf>
          </x14:cfRule>
          <x14:cfRule type="containsText" priority="281" operator="containsText" id="{BC658212-09A9-4111-9C8D-EBCDFCC320DD}">
            <xm:f>NOT(ISERROR(SEARCH($I$72,I53)))</xm:f>
            <xm:f>$I$72</xm:f>
            <x14:dxf>
              <fill>
                <patternFill>
                  <fgColor rgb="FFFFC000"/>
                  <bgColor rgb="FFFFC000"/>
                </patternFill>
              </fill>
            </x14:dxf>
          </x14:cfRule>
          <x14:cfRule type="containsText" priority="282" operator="containsText" id="{788B6884-AA45-4E16-9512-F8C37D5CEB1F}">
            <xm:f>NOT(ISERROR(SEARCH($I$71,I53)))</xm:f>
            <xm:f>$I$71</xm:f>
            <x14:dxf>
              <fill>
                <patternFill>
                  <fgColor rgb="FFFFFF00"/>
                  <bgColor rgb="FFFFFF00"/>
                </patternFill>
              </fill>
            </x14:dxf>
          </x14:cfRule>
          <x14:cfRule type="containsText" priority="283" operator="containsText" id="{7FFBF118-C94C-485B-BE19-DB9D2DF5BE9F}">
            <xm:f>NOT(ISERROR(SEARCH($I$70,I53)))</xm:f>
            <xm:f>$I$70</xm:f>
            <x14:dxf>
              <fill>
                <patternFill>
                  <bgColor theme="0" tint="-0.14996795556505021"/>
                </patternFill>
              </fill>
            </x14:dxf>
          </x14:cfRule>
          <x14:cfRule type="cellIs" priority="284" operator="equal" id="{8602A460-52AE-4AD5-843B-1626F55A43FA}">
            <xm:f>'C:\Users\marisol.viveros\Downloads\[MAPA_RIESGOS_UAEOS_2022_V3 -2.xlsx]Tabla probabiidad'!#REF!</xm:f>
            <x14:dxf>
              <fill>
                <patternFill>
                  <fgColor theme="6"/>
                </patternFill>
              </fill>
            </x14:dxf>
          </x14:cfRule>
          <x14:cfRule type="cellIs" priority="285" operator="equal" id="{66ADB70C-30D7-458C-B03C-9767F4D8A855}">
            <xm:f>'C:\Users\marisol.viveros\Downloads\[MAPA_RIESGOS_UAEOS_2022_V3 -2.xlsx]Tabla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70" operator="containsText" id="{F4A63B29-1262-4AC9-8AD8-EA23938B2FBF}">
            <xm:f>NOT(ISERROR(SEARCH($I$69,I56)))</xm:f>
            <xm:f>$I$69</xm:f>
            <x14:dxf>
              <fill>
                <patternFill>
                  <fgColor rgb="FF92D050"/>
                  <bgColor rgb="FF92D050"/>
                </patternFill>
              </fill>
            </x14:dxf>
          </x14:cfRule>
          <x14:cfRule type="containsText" priority="271" operator="containsText" id="{5DD9D602-9383-453E-8EF4-3375D84973C4}">
            <xm:f>NOT(ISERROR(SEARCH($I$70,I56)))</xm:f>
            <xm:f>$I$70</xm:f>
            <x14:dxf>
              <fill>
                <patternFill>
                  <bgColor rgb="FF00B050"/>
                </patternFill>
              </fill>
            </x14:dxf>
          </x14:cfRule>
          <x14:cfRule type="containsText" priority="272" operator="containsText" id="{E3C1B5D0-0AD4-4CA0-BC34-1B39850193B2}">
            <xm:f>NOT(ISERROR(SEARCH($I$73,I56)))</xm:f>
            <xm:f>$I$73</xm:f>
            <x14:dxf>
              <fill>
                <patternFill>
                  <bgColor rgb="FFFF0000"/>
                </patternFill>
              </fill>
            </x14:dxf>
          </x14:cfRule>
          <x14:cfRule type="containsText" priority="273" operator="containsText" id="{C7CB4952-9C95-4814-AD34-930D88199065}">
            <xm:f>NOT(ISERROR(SEARCH($I$72,I56)))</xm:f>
            <xm:f>$I$72</xm:f>
            <x14:dxf>
              <fill>
                <patternFill>
                  <fgColor rgb="FFFFC000"/>
                  <bgColor rgb="FFFFC000"/>
                </patternFill>
              </fill>
            </x14:dxf>
          </x14:cfRule>
          <x14:cfRule type="containsText" priority="274" operator="containsText" id="{FC036C6F-F506-4D3D-9770-44373F38A0A8}">
            <xm:f>NOT(ISERROR(SEARCH($I$71,I56)))</xm:f>
            <xm:f>$I$71</xm:f>
            <x14:dxf>
              <fill>
                <patternFill>
                  <fgColor rgb="FFFFFF00"/>
                  <bgColor rgb="FFFFFF00"/>
                </patternFill>
              </fill>
            </x14:dxf>
          </x14:cfRule>
          <x14:cfRule type="containsText" priority="275" operator="containsText" id="{4A33A86F-F794-432B-85EC-E994628B6B2D}">
            <xm:f>NOT(ISERROR(SEARCH($I$70,I56)))</xm:f>
            <xm:f>$I$70</xm:f>
            <x14:dxf>
              <fill>
                <patternFill>
                  <bgColor theme="0" tint="-0.14996795556505021"/>
                </patternFill>
              </fill>
            </x14:dxf>
          </x14:cfRule>
          <x14:cfRule type="cellIs" priority="276" operator="equal" id="{FA515C7B-C5C7-46EA-A691-67F5ED9FD48B}">
            <xm:f>'C:\Users\marisol.viveros\Downloads\[MAPA_RIESGOS_UAEOS_2022_V3 -2.xlsx]Tabla probabiidad'!#REF!</xm:f>
            <x14:dxf>
              <fill>
                <patternFill>
                  <fgColor theme="6"/>
                </patternFill>
              </fill>
            </x14:dxf>
          </x14:cfRule>
          <x14:cfRule type="cellIs" priority="277" operator="equal" id="{A72E3C55-3D2E-4FAE-BC57-CE41945A48AF}">
            <xm:f>'C:\Users\marisol.viveros\Downloads\[MAPA_RIESGOS_UAEOS_2022_V3 -2.xlsx]Tabla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65" operator="containsText" id="{70C91600-51D6-4196-A9F2-24E79D8DFAD0}">
            <xm:f>NOT(ISERROR(SEARCH($K$73,K53)))</xm:f>
            <xm:f>$K$73</xm:f>
            <x14:dxf>
              <fill>
                <patternFill>
                  <bgColor rgb="FFFF0000"/>
                </patternFill>
              </fill>
            </x14:dxf>
          </x14:cfRule>
          <x14:cfRule type="containsText" priority="266" operator="containsText" id="{EE408622-0CF4-4B80-B7A0-E683F81971A6}">
            <xm:f>NOT(ISERROR(SEARCH($K$72,K53)))</xm:f>
            <xm:f>$K$72</xm:f>
            <x14:dxf>
              <fill>
                <patternFill>
                  <bgColor rgb="FFFFC000"/>
                </patternFill>
              </fill>
            </x14:dxf>
          </x14:cfRule>
          <x14:cfRule type="containsText" priority="267" operator="containsText" id="{0D772BD8-C3C2-4C6F-90FC-11E8584B95E4}">
            <xm:f>NOT(ISERROR(SEARCH($K$71,K53)))</xm:f>
            <xm:f>$K$71</xm:f>
            <x14:dxf>
              <fill>
                <patternFill>
                  <bgColor rgb="FFFFFF00"/>
                </patternFill>
              </fill>
            </x14:dxf>
          </x14:cfRule>
          <x14:cfRule type="containsText" priority="268" operator="containsText" id="{C72B846B-5B23-4D75-94AC-D02FAE513232}">
            <xm:f>NOT(ISERROR(SEARCH($K$70,K53)))</xm:f>
            <xm:f>$K$70</xm:f>
            <x14:dxf>
              <fill>
                <patternFill>
                  <bgColor rgb="FF00B050"/>
                </patternFill>
              </fill>
            </x14:dxf>
          </x14:cfRule>
          <x14:cfRule type="containsText" priority="269" operator="containsText" id="{4C13AD0B-042A-4EE8-9B99-AC7316B8C389}">
            <xm:f>NOT(ISERROR(SEARCH($K$69,K53)))</xm:f>
            <xm:f>$K$69</xm:f>
            <x14:dxf>
              <fill>
                <patternFill>
                  <bgColor rgb="FF92D050"/>
                </patternFill>
              </fill>
            </x14:dxf>
          </x14:cfRule>
          <xm:sqref>K53:K56</xm:sqref>
        </x14:conditionalFormatting>
        <x14:conditionalFormatting xmlns:xm="http://schemas.microsoft.com/office/excel/2006/main">
          <x14:cfRule type="containsText" priority="261" operator="containsText" id="{5AA959AC-D67E-4F8D-8071-F67FCDACD129}">
            <xm:f>NOT(ISERROR(SEARCH($M$72,M53)))</xm:f>
            <xm:f>$M$72</xm:f>
            <x14:dxf>
              <fill>
                <patternFill>
                  <bgColor rgb="FFFF0000"/>
                </patternFill>
              </fill>
            </x14:dxf>
          </x14:cfRule>
          <x14:cfRule type="containsText" priority="262" operator="containsText" id="{92E0DA4D-C646-4E94-8F68-9F92867D301B}">
            <xm:f>NOT(ISERROR(SEARCH($M$71,M53)))</xm:f>
            <xm:f>$M$71</xm:f>
            <x14:dxf>
              <fill>
                <patternFill>
                  <bgColor rgb="FFFFC000"/>
                </patternFill>
              </fill>
            </x14:dxf>
          </x14:cfRule>
          <x14:cfRule type="containsText" priority="263" operator="containsText" id="{68DF04F4-258A-4C12-BF51-33AC3535C535}">
            <xm:f>NOT(ISERROR(SEARCH($M$70,M53)))</xm:f>
            <xm:f>$M$70</xm:f>
            <x14:dxf>
              <fill>
                <patternFill>
                  <bgColor rgb="FFFFFF00"/>
                </patternFill>
              </fill>
            </x14:dxf>
          </x14:cfRule>
          <x14:cfRule type="containsText" priority="264" operator="containsText" id="{313FECB4-AD84-4507-91D6-FD30EC964354}">
            <xm:f>NOT(ISERROR(SEARCH($M$69,M53)))</xm:f>
            <xm:f>$M$69</xm:f>
            <x14:dxf>
              <fill>
                <patternFill>
                  <bgColor rgb="FF92D050"/>
                </patternFill>
              </fill>
            </x14:dxf>
          </x14:cfRule>
          <xm:sqref>M53:M56</xm:sqref>
        </x14:conditionalFormatting>
        <x14:conditionalFormatting xmlns:xm="http://schemas.microsoft.com/office/excel/2006/main">
          <x14:cfRule type="containsText" priority="253" operator="containsText" id="{08BF23B6-80C7-4E37-A6DE-0D1BEF15CD38}">
            <xm:f>NOT(ISERROR(SEARCH($I$69,X53)))</xm:f>
            <xm:f>$I$69</xm:f>
            <x14:dxf>
              <fill>
                <patternFill>
                  <fgColor rgb="FF92D050"/>
                  <bgColor rgb="FF92D050"/>
                </patternFill>
              </fill>
            </x14:dxf>
          </x14:cfRule>
          <x14:cfRule type="containsText" priority="254" operator="containsText" id="{310A5301-FAB1-4510-91A8-8055BBBBCCDB}">
            <xm:f>NOT(ISERROR(SEARCH($I$70,X53)))</xm:f>
            <xm:f>$I$70</xm:f>
            <x14:dxf>
              <fill>
                <patternFill>
                  <bgColor rgb="FF00B050"/>
                </patternFill>
              </fill>
            </x14:dxf>
          </x14:cfRule>
          <x14:cfRule type="containsText" priority="255" operator="containsText" id="{CF71FE69-5715-48F3-A74A-A77E33B97F31}">
            <xm:f>NOT(ISERROR(SEARCH($I$73,X53)))</xm:f>
            <xm:f>$I$73</xm:f>
            <x14:dxf>
              <fill>
                <patternFill>
                  <bgColor rgb="FFFF0000"/>
                </patternFill>
              </fill>
            </x14:dxf>
          </x14:cfRule>
          <x14:cfRule type="containsText" priority="256" operator="containsText" id="{FF4C5FF2-A196-49B8-8E2D-15B9460E1DFB}">
            <xm:f>NOT(ISERROR(SEARCH($I$72,X53)))</xm:f>
            <xm:f>$I$72</xm:f>
            <x14:dxf>
              <fill>
                <patternFill>
                  <fgColor rgb="FFFFC000"/>
                  <bgColor rgb="FFFFC000"/>
                </patternFill>
              </fill>
            </x14:dxf>
          </x14:cfRule>
          <x14:cfRule type="containsText" priority="257" operator="containsText" id="{35EBC942-9F6A-49F1-830C-B8E5868A57DE}">
            <xm:f>NOT(ISERROR(SEARCH($I$71,X53)))</xm:f>
            <xm:f>$I$71</xm:f>
            <x14:dxf>
              <fill>
                <patternFill>
                  <fgColor rgb="FFFFFF00"/>
                  <bgColor rgb="FFFFFF00"/>
                </patternFill>
              </fill>
            </x14:dxf>
          </x14:cfRule>
          <x14:cfRule type="containsText" priority="258" operator="containsText" id="{C99FCFDB-4F5E-4F9B-8262-F0283DB9D9C9}">
            <xm:f>NOT(ISERROR(SEARCH($I$70,X53)))</xm:f>
            <xm:f>$I$70</xm:f>
            <x14:dxf>
              <fill>
                <patternFill>
                  <bgColor theme="0" tint="-0.14996795556505021"/>
                </patternFill>
              </fill>
            </x14:dxf>
          </x14:cfRule>
          <x14:cfRule type="cellIs" priority="259" operator="equal" id="{7EF29AE5-07F9-48C8-AD30-C5758F02BEC5}">
            <xm:f>'C:\Users\marisol.viveros\Downloads\[MAPA_RIESGOS_UAEOS_2022_V3 -2.xlsx]Tabla probabiidad'!#REF!</xm:f>
            <x14:dxf>
              <fill>
                <patternFill>
                  <fgColor theme="6"/>
                </patternFill>
              </fill>
            </x14:dxf>
          </x14:cfRule>
          <x14:cfRule type="cellIs" priority="260" operator="equal" id="{9FBEB673-39DC-4B69-BFE1-557320AF43ED}">
            <xm:f>'C:\Users\marisol.viveros\Downloads\[MAPA_RIESGOS_UAEOS_2022_V3 -2.xlsx]Tabla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45" operator="containsText" id="{8ED83F27-338C-4F13-BFEC-2436F74D82C4}">
            <xm:f>NOT(ISERROR(SEARCH($I$69,X56)))</xm:f>
            <xm:f>$I$69</xm:f>
            <x14:dxf>
              <fill>
                <patternFill>
                  <fgColor rgb="FF92D050"/>
                  <bgColor rgb="FF92D050"/>
                </patternFill>
              </fill>
            </x14:dxf>
          </x14:cfRule>
          <x14:cfRule type="containsText" priority="246" operator="containsText" id="{5F8C2EE4-FBED-4D3B-9AFF-816E56197D50}">
            <xm:f>NOT(ISERROR(SEARCH($I$70,X56)))</xm:f>
            <xm:f>$I$70</xm:f>
            <x14:dxf>
              <fill>
                <patternFill>
                  <bgColor rgb="FF00B050"/>
                </patternFill>
              </fill>
            </x14:dxf>
          </x14:cfRule>
          <x14:cfRule type="containsText" priority="247" operator="containsText" id="{CC71DB8C-E9A2-460F-9166-B327D0EE69F7}">
            <xm:f>NOT(ISERROR(SEARCH($I$73,X56)))</xm:f>
            <xm:f>$I$73</xm:f>
            <x14:dxf>
              <fill>
                <patternFill>
                  <bgColor rgb="FFFF0000"/>
                </patternFill>
              </fill>
            </x14:dxf>
          </x14:cfRule>
          <x14:cfRule type="containsText" priority="248" operator="containsText" id="{0517A435-38DB-481A-95BB-B5796A5A230A}">
            <xm:f>NOT(ISERROR(SEARCH($I$72,X56)))</xm:f>
            <xm:f>$I$72</xm:f>
            <x14:dxf>
              <fill>
                <patternFill>
                  <fgColor rgb="FFFFC000"/>
                  <bgColor rgb="FFFFC000"/>
                </patternFill>
              </fill>
            </x14:dxf>
          </x14:cfRule>
          <x14:cfRule type="containsText" priority="249" operator="containsText" id="{15B9A82F-E332-4596-8569-AB1987C4624D}">
            <xm:f>NOT(ISERROR(SEARCH($I$71,X56)))</xm:f>
            <xm:f>$I$71</xm:f>
            <x14:dxf>
              <fill>
                <patternFill>
                  <fgColor rgb="FFFFFF00"/>
                  <bgColor rgb="FFFFFF00"/>
                </patternFill>
              </fill>
            </x14:dxf>
          </x14:cfRule>
          <x14:cfRule type="containsText" priority="250" operator="containsText" id="{102A6E21-B73E-44EB-9E72-FD2F1904965E}">
            <xm:f>NOT(ISERROR(SEARCH($I$70,X56)))</xm:f>
            <xm:f>$I$70</xm:f>
            <x14:dxf>
              <fill>
                <patternFill>
                  <bgColor theme="0" tint="-0.14996795556505021"/>
                </patternFill>
              </fill>
            </x14:dxf>
          </x14:cfRule>
          <x14:cfRule type="cellIs" priority="251" operator="equal" id="{BD4F51F0-80B0-477D-A508-EE95260A07B3}">
            <xm:f>'C:\Users\marisol.viveros\Downloads\[MAPA_RIESGOS_UAEOS_2022_V3 -2.xlsx]Tabla probabiidad'!#REF!</xm:f>
            <x14:dxf>
              <fill>
                <patternFill>
                  <fgColor theme="6"/>
                </patternFill>
              </fill>
            </x14:dxf>
          </x14:cfRule>
          <x14:cfRule type="cellIs" priority="252" operator="equal" id="{71283438-7D1B-422E-B94F-25C919B864B1}">
            <xm:f>'C:\Users\marisol.viveros\Downloads\[MAPA_RIESGOS_UAEOS_2022_V3 -2.xlsx]Tabla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37" operator="containsText" id="{AD38492F-3289-4761-84CF-24023EDACA74}">
            <xm:f>NOT(ISERROR(SEARCH($I$69,I55)))</xm:f>
            <xm:f>$I$69</xm:f>
            <x14:dxf>
              <fill>
                <patternFill>
                  <fgColor rgb="FF92D050"/>
                  <bgColor rgb="FF92D050"/>
                </patternFill>
              </fill>
            </x14:dxf>
          </x14:cfRule>
          <x14:cfRule type="containsText" priority="238" operator="containsText" id="{25A26609-9941-419A-B36C-36043B0BFB46}">
            <xm:f>NOT(ISERROR(SEARCH($I$70,I55)))</xm:f>
            <xm:f>$I$70</xm:f>
            <x14:dxf>
              <fill>
                <patternFill>
                  <bgColor rgb="FF00B050"/>
                </patternFill>
              </fill>
            </x14:dxf>
          </x14:cfRule>
          <x14:cfRule type="containsText" priority="239" operator="containsText" id="{E4777500-A71B-4D51-8380-15D3FE54055F}">
            <xm:f>NOT(ISERROR(SEARCH($I$73,I55)))</xm:f>
            <xm:f>$I$73</xm:f>
            <x14:dxf>
              <fill>
                <patternFill>
                  <bgColor rgb="FFFF0000"/>
                </patternFill>
              </fill>
            </x14:dxf>
          </x14:cfRule>
          <x14:cfRule type="containsText" priority="240" operator="containsText" id="{26B51942-599A-495B-A6F5-971D937104AB}">
            <xm:f>NOT(ISERROR(SEARCH($I$72,I55)))</xm:f>
            <xm:f>$I$72</xm:f>
            <x14:dxf>
              <fill>
                <patternFill>
                  <fgColor rgb="FFFFC000"/>
                  <bgColor rgb="FFFFC000"/>
                </patternFill>
              </fill>
            </x14:dxf>
          </x14:cfRule>
          <x14:cfRule type="containsText" priority="241" operator="containsText" id="{F7B22D81-E2A3-4501-824C-70FB2989004C}">
            <xm:f>NOT(ISERROR(SEARCH($I$71,I55)))</xm:f>
            <xm:f>$I$71</xm:f>
            <x14:dxf>
              <fill>
                <patternFill>
                  <fgColor rgb="FFFFFF00"/>
                  <bgColor rgb="FFFFFF00"/>
                </patternFill>
              </fill>
            </x14:dxf>
          </x14:cfRule>
          <x14:cfRule type="containsText" priority="242" operator="containsText" id="{0FEF2E5B-0BF4-4755-80C4-C5BE1329D7C4}">
            <xm:f>NOT(ISERROR(SEARCH($I$70,I55)))</xm:f>
            <xm:f>$I$70</xm:f>
            <x14:dxf>
              <fill>
                <patternFill>
                  <bgColor theme="0" tint="-0.14996795556505021"/>
                </patternFill>
              </fill>
            </x14:dxf>
          </x14:cfRule>
          <x14:cfRule type="cellIs" priority="243" operator="equal" id="{971308E4-0555-403B-83C1-EEEE78EF4CF8}">
            <xm:f>'C:\Users\marisol.viveros\Downloads\[MAPA_RIESGOS_UAEOS_2022_V3 -2.xlsx]Tabla probabiidad'!#REF!</xm:f>
            <x14:dxf>
              <fill>
                <patternFill>
                  <fgColor theme="6"/>
                </patternFill>
              </fill>
            </x14:dxf>
          </x14:cfRule>
          <x14:cfRule type="cellIs" priority="244" operator="equal" id="{6229E5CC-8DF7-44FD-89BA-E793BD9C68EA}">
            <xm:f>'C:\Users\marisol.viveros\Downloads\[MAPA_RIESGOS_UAEOS_2022_V3 -2.xlsx]Tabla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29" operator="containsText" id="{9171AE61-2AC3-4CC0-A4C5-0DF2059B3FE6}">
            <xm:f>NOT(ISERROR(SEARCH($I$69,X55)))</xm:f>
            <xm:f>$I$69</xm:f>
            <x14:dxf>
              <fill>
                <patternFill>
                  <fgColor rgb="FF92D050"/>
                  <bgColor rgb="FF92D050"/>
                </patternFill>
              </fill>
            </x14:dxf>
          </x14:cfRule>
          <x14:cfRule type="containsText" priority="230" operator="containsText" id="{50AA28E7-1AD6-4779-8432-F675CF3A5424}">
            <xm:f>NOT(ISERROR(SEARCH($I$70,X55)))</xm:f>
            <xm:f>$I$70</xm:f>
            <x14:dxf>
              <fill>
                <patternFill>
                  <bgColor rgb="FF00B050"/>
                </patternFill>
              </fill>
            </x14:dxf>
          </x14:cfRule>
          <x14:cfRule type="containsText" priority="231" operator="containsText" id="{11838164-0039-471D-B3C6-F0A1D5397232}">
            <xm:f>NOT(ISERROR(SEARCH($I$73,X55)))</xm:f>
            <xm:f>$I$73</xm:f>
            <x14:dxf>
              <fill>
                <patternFill>
                  <bgColor rgb="FFFF0000"/>
                </patternFill>
              </fill>
            </x14:dxf>
          </x14:cfRule>
          <x14:cfRule type="containsText" priority="232" operator="containsText" id="{208D441A-43F2-41CC-B541-5DCE7CA00368}">
            <xm:f>NOT(ISERROR(SEARCH($I$72,X55)))</xm:f>
            <xm:f>$I$72</xm:f>
            <x14:dxf>
              <fill>
                <patternFill>
                  <fgColor rgb="FFFFC000"/>
                  <bgColor rgb="FFFFC000"/>
                </patternFill>
              </fill>
            </x14:dxf>
          </x14:cfRule>
          <x14:cfRule type="containsText" priority="233" operator="containsText" id="{90077F83-3A56-40EE-8839-04BC0B8E547E}">
            <xm:f>NOT(ISERROR(SEARCH($I$71,X55)))</xm:f>
            <xm:f>$I$71</xm:f>
            <x14:dxf>
              <fill>
                <patternFill>
                  <fgColor rgb="FFFFFF00"/>
                  <bgColor rgb="FFFFFF00"/>
                </patternFill>
              </fill>
            </x14:dxf>
          </x14:cfRule>
          <x14:cfRule type="containsText" priority="234" operator="containsText" id="{688396ED-4216-4BD8-9006-431E2C01C665}">
            <xm:f>NOT(ISERROR(SEARCH($I$70,X55)))</xm:f>
            <xm:f>$I$70</xm:f>
            <x14:dxf>
              <fill>
                <patternFill>
                  <bgColor theme="0" tint="-0.14996795556505021"/>
                </patternFill>
              </fill>
            </x14:dxf>
          </x14:cfRule>
          <x14:cfRule type="cellIs" priority="235" operator="equal" id="{7B691573-4B22-47FF-9675-9660A7C08507}">
            <xm:f>'C:\Users\marisol.viveros\Downloads\[MAPA_RIESGOS_UAEOS_2022_V3 -2.xlsx]Tabla probabiidad'!#REF!</xm:f>
            <x14:dxf>
              <fill>
                <patternFill>
                  <fgColor theme="6"/>
                </patternFill>
              </fill>
            </x14:dxf>
          </x14:cfRule>
          <x14:cfRule type="cellIs" priority="236" operator="equal" id="{D94AA273-5DB4-43E8-AF68-43ACA68D0552}">
            <xm:f>'C:\Users\marisol.viveros\Downloads\[MAPA_RIESGOS_UAEOS_2022_V3 -2.xlsx]Tabla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224" operator="containsText" id="{6A7F8084-8FA0-4950-8D86-D90D138E4B49}">
            <xm:f>NOT(ISERROR(SEARCH($K$73,Z53)))</xm:f>
            <xm:f>$K$73</xm:f>
            <x14:dxf>
              <fill>
                <patternFill>
                  <bgColor rgb="FFFF0000"/>
                </patternFill>
              </fill>
            </x14:dxf>
          </x14:cfRule>
          <x14:cfRule type="containsText" priority="225" operator="containsText" id="{928B4D6C-7713-482E-9D31-C54EE691924F}">
            <xm:f>NOT(ISERROR(SEARCH($K$72,Z53)))</xm:f>
            <xm:f>$K$72</xm:f>
            <x14:dxf>
              <fill>
                <patternFill>
                  <bgColor rgb="FFFFC000"/>
                </patternFill>
              </fill>
            </x14:dxf>
          </x14:cfRule>
          <x14:cfRule type="containsText" priority="226" operator="containsText" id="{F22EB2E5-BCD9-4CF1-AB55-7BF742F64757}">
            <xm:f>NOT(ISERROR(SEARCH($K$71,Z53)))</xm:f>
            <xm:f>$K$71</xm:f>
            <x14:dxf>
              <fill>
                <patternFill>
                  <bgColor rgb="FFFFFF00"/>
                </patternFill>
              </fill>
            </x14:dxf>
          </x14:cfRule>
          <x14:cfRule type="containsText" priority="227" operator="containsText" id="{BB36B7F3-700C-4F34-9F55-696AD659D357}">
            <xm:f>NOT(ISERROR(SEARCH($K$70,Z53)))</xm:f>
            <xm:f>$K$70</xm:f>
            <x14:dxf>
              <fill>
                <patternFill>
                  <bgColor rgb="FF00B050"/>
                </patternFill>
              </fill>
            </x14:dxf>
          </x14:cfRule>
          <x14:cfRule type="containsText" priority="228" operator="containsText" id="{4189BB16-A88B-41C7-9FE4-6AEA4977CFED}">
            <xm:f>NOT(ISERROR(SEARCH($K$69,Z53)))</xm:f>
            <xm:f>$K$69</xm:f>
            <x14:dxf>
              <fill>
                <patternFill>
                  <bgColor rgb="FF92D050"/>
                </patternFill>
              </fill>
            </x14:dxf>
          </x14:cfRule>
          <xm:sqref>Z53:Z56</xm:sqref>
        </x14:conditionalFormatting>
        <x14:conditionalFormatting xmlns:xm="http://schemas.microsoft.com/office/excel/2006/main">
          <x14:cfRule type="containsText" priority="220" operator="containsText" id="{301062BA-A9E7-4058-A20E-B24801CC3801}">
            <xm:f>NOT(ISERROR(SEARCH($M$72,AB53)))</xm:f>
            <xm:f>$M$72</xm:f>
            <x14:dxf>
              <fill>
                <patternFill>
                  <bgColor rgb="FFFF0000"/>
                </patternFill>
              </fill>
            </x14:dxf>
          </x14:cfRule>
          <x14:cfRule type="containsText" priority="221" operator="containsText" id="{D92FED10-D7CC-458A-8C0F-BCB5FE3D3A16}">
            <xm:f>NOT(ISERROR(SEARCH($M$71,AB53)))</xm:f>
            <xm:f>$M$71</xm:f>
            <x14:dxf>
              <fill>
                <patternFill>
                  <bgColor rgb="FFFFC000"/>
                </patternFill>
              </fill>
            </x14:dxf>
          </x14:cfRule>
          <x14:cfRule type="containsText" priority="222" operator="containsText" id="{B5EAD6ED-2ED3-4C02-A2DC-12A4AB62320E}">
            <xm:f>NOT(ISERROR(SEARCH($M$70,AB53)))</xm:f>
            <xm:f>$M$70</xm:f>
            <x14:dxf>
              <fill>
                <patternFill>
                  <bgColor rgb="FFFFFF00"/>
                </patternFill>
              </fill>
            </x14:dxf>
          </x14:cfRule>
          <x14:cfRule type="containsText" priority="223" operator="containsText" id="{91AB984F-AC7D-42AB-AC8B-6B4D6EC5E5F5}">
            <xm:f>NOT(ISERROR(SEARCH($M$69,AB53)))</xm:f>
            <xm:f>$M$69</xm:f>
            <x14:dxf>
              <fill>
                <patternFill>
                  <bgColor rgb="FF92D050"/>
                </patternFill>
              </fill>
            </x14:dxf>
          </x14:cfRule>
          <xm:sqref>AB53:AB56</xm:sqref>
        </x14:conditionalFormatting>
        <x14:conditionalFormatting xmlns:xm="http://schemas.microsoft.com/office/excel/2006/main">
          <x14:cfRule type="containsText" priority="212" operator="containsText" id="{A5D9AC07-A2AD-4B83-8B4A-DE1CF79CAB8D}">
            <xm:f>NOT(ISERROR(SEARCH($I$69,I59)))</xm:f>
            <xm:f>$I$69</xm:f>
            <x14:dxf>
              <fill>
                <patternFill>
                  <fgColor rgb="FF92D050"/>
                  <bgColor rgb="FF92D050"/>
                </patternFill>
              </fill>
            </x14:dxf>
          </x14:cfRule>
          <x14:cfRule type="containsText" priority="213" operator="containsText" id="{ED7B7919-43F2-408B-8612-208E06E08B91}">
            <xm:f>NOT(ISERROR(SEARCH($I$70,I59)))</xm:f>
            <xm:f>$I$70</xm:f>
            <x14:dxf>
              <fill>
                <patternFill>
                  <bgColor rgb="FF00B050"/>
                </patternFill>
              </fill>
            </x14:dxf>
          </x14:cfRule>
          <x14:cfRule type="containsText" priority="214" operator="containsText" id="{EA9A4BA0-3706-4AE7-A1FB-CE3803F70D8B}">
            <xm:f>NOT(ISERROR(SEARCH($I$73,I59)))</xm:f>
            <xm:f>$I$73</xm:f>
            <x14:dxf>
              <fill>
                <patternFill>
                  <bgColor rgb="FFFF0000"/>
                </patternFill>
              </fill>
            </x14:dxf>
          </x14:cfRule>
          <x14:cfRule type="containsText" priority="215" operator="containsText" id="{C92331D1-211F-4480-BA1A-6A3F9DA260A8}">
            <xm:f>NOT(ISERROR(SEARCH($I$72,I59)))</xm:f>
            <xm:f>$I$72</xm:f>
            <x14:dxf>
              <fill>
                <patternFill>
                  <fgColor rgb="FFFFC000"/>
                  <bgColor rgb="FFFFC000"/>
                </patternFill>
              </fill>
            </x14:dxf>
          </x14:cfRule>
          <x14:cfRule type="containsText" priority="216" operator="containsText" id="{8031B399-7318-4BEB-AE54-2701AA297F96}">
            <xm:f>NOT(ISERROR(SEARCH($I$71,I59)))</xm:f>
            <xm:f>$I$71</xm:f>
            <x14:dxf>
              <fill>
                <patternFill>
                  <fgColor rgb="FFFFFF00"/>
                  <bgColor rgb="FFFFFF00"/>
                </patternFill>
              </fill>
            </x14:dxf>
          </x14:cfRule>
          <x14:cfRule type="containsText" priority="217" operator="containsText" id="{D939A7B7-0E6F-449E-BFA6-50EF5E7328B3}">
            <xm:f>NOT(ISERROR(SEARCH($I$70,I59)))</xm:f>
            <xm:f>$I$70</xm:f>
            <x14:dxf>
              <fill>
                <patternFill>
                  <bgColor theme="0" tint="-0.14996795556505021"/>
                </patternFill>
              </fill>
            </x14:dxf>
          </x14:cfRule>
          <x14:cfRule type="cellIs" priority="218" operator="equal" id="{FDFF637D-F157-4EE0-98EB-0A1879A4A143}">
            <xm:f>'C:\Users\marisol.viveros\Downloads\[MAPA_RIESGOS_UAEOS_2022_V3 -2.xlsx]Tabla probabiidad'!#REF!</xm:f>
            <x14:dxf>
              <fill>
                <patternFill>
                  <fgColor theme="6"/>
                </patternFill>
              </fill>
            </x14:dxf>
          </x14:cfRule>
          <x14:cfRule type="cellIs" priority="219" operator="equal" id="{8D40D8E4-DCB0-4B29-9543-043DE9D82C69}">
            <xm:f>'C:\Users\marisol.viveros\Downloads\[MAPA_RIESGOS_UAEOS_2022_V3 -2.xlsx]Tabla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204" operator="containsText" id="{FBF02B2A-4245-41D3-92BE-28881F558FD6}">
            <xm:f>NOT(ISERROR(SEARCH($I$69,I57)))</xm:f>
            <xm:f>$I$69</xm:f>
            <x14:dxf>
              <fill>
                <patternFill>
                  <fgColor rgb="FF92D050"/>
                  <bgColor rgb="FF92D050"/>
                </patternFill>
              </fill>
            </x14:dxf>
          </x14:cfRule>
          <x14:cfRule type="containsText" priority="205" operator="containsText" id="{311AF926-A650-4F0C-8616-F50D78184AB8}">
            <xm:f>NOT(ISERROR(SEARCH($I$70,I57)))</xm:f>
            <xm:f>$I$70</xm:f>
            <x14:dxf>
              <fill>
                <patternFill>
                  <bgColor rgb="FF00B050"/>
                </patternFill>
              </fill>
            </x14:dxf>
          </x14:cfRule>
          <x14:cfRule type="containsText" priority="206" operator="containsText" id="{B49B03B4-0B7A-4F6F-96D0-B0F5D7207168}">
            <xm:f>NOT(ISERROR(SEARCH($I$73,I57)))</xm:f>
            <xm:f>$I$73</xm:f>
            <x14:dxf>
              <fill>
                <patternFill>
                  <bgColor rgb="FFFF0000"/>
                </patternFill>
              </fill>
            </x14:dxf>
          </x14:cfRule>
          <x14:cfRule type="containsText" priority="207" operator="containsText" id="{732E8A58-9CA9-43B7-BFEA-9F7B04ED922C}">
            <xm:f>NOT(ISERROR(SEARCH($I$72,I57)))</xm:f>
            <xm:f>$I$72</xm:f>
            <x14:dxf>
              <fill>
                <patternFill>
                  <fgColor rgb="FFFFC000"/>
                  <bgColor rgb="FFFFC000"/>
                </patternFill>
              </fill>
            </x14:dxf>
          </x14:cfRule>
          <x14:cfRule type="containsText" priority="208" operator="containsText" id="{04EA365A-E936-434E-833B-431B6B679236}">
            <xm:f>NOT(ISERROR(SEARCH($I$71,I57)))</xm:f>
            <xm:f>$I$71</xm:f>
            <x14:dxf>
              <fill>
                <patternFill>
                  <fgColor rgb="FFFFFF00"/>
                  <bgColor rgb="FFFFFF00"/>
                </patternFill>
              </fill>
            </x14:dxf>
          </x14:cfRule>
          <x14:cfRule type="containsText" priority="209" operator="containsText" id="{50153B52-3D8D-431D-9676-D3F0FEB14416}">
            <xm:f>NOT(ISERROR(SEARCH($I$70,I57)))</xm:f>
            <xm:f>$I$70</xm:f>
            <x14:dxf>
              <fill>
                <patternFill>
                  <bgColor theme="0" tint="-0.14996795556505021"/>
                </patternFill>
              </fill>
            </x14:dxf>
          </x14:cfRule>
          <x14:cfRule type="cellIs" priority="210" operator="equal" id="{90AB7DDC-4835-4871-ADF6-943FA98A633D}">
            <xm:f>'C:\Users\marisol.viveros\Downloads\[MAPA_RIESGOS_UAEOS_2022_V3 -2.xlsx]Tabla probabiidad'!#REF!</xm:f>
            <x14:dxf>
              <fill>
                <patternFill>
                  <fgColor theme="6"/>
                </patternFill>
              </fill>
            </x14:dxf>
          </x14:cfRule>
          <x14:cfRule type="cellIs" priority="211" operator="equal" id="{42D8773B-5FF7-4083-A49F-B94D2F7DA167}">
            <xm:f>'C:\Users\marisol.viveros\Downloads\[MAPA_RIESGOS_UAEOS_2022_V3 -2.xlsx]Tabla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99" operator="containsText" id="{1E2B1786-E555-4546-A5C3-F8A735FD6F47}">
            <xm:f>NOT(ISERROR(SEARCH($K$73,K59)))</xm:f>
            <xm:f>$K$73</xm:f>
            <x14:dxf>
              <fill>
                <patternFill>
                  <bgColor rgb="FFFF0000"/>
                </patternFill>
              </fill>
            </x14:dxf>
          </x14:cfRule>
          <x14:cfRule type="containsText" priority="200" operator="containsText" id="{B23D1E1B-3B23-449F-A5C8-7EB24BF559B0}">
            <xm:f>NOT(ISERROR(SEARCH($K$72,K59)))</xm:f>
            <xm:f>$K$72</xm:f>
            <x14:dxf>
              <fill>
                <patternFill>
                  <bgColor rgb="FFFFC000"/>
                </patternFill>
              </fill>
            </x14:dxf>
          </x14:cfRule>
          <x14:cfRule type="containsText" priority="201" operator="containsText" id="{C854E45E-6C98-4109-B396-1129EFD5225B}">
            <xm:f>NOT(ISERROR(SEARCH($K$71,K59)))</xm:f>
            <xm:f>$K$71</xm:f>
            <x14:dxf>
              <fill>
                <patternFill>
                  <bgColor rgb="FFFFFF00"/>
                </patternFill>
              </fill>
            </x14:dxf>
          </x14:cfRule>
          <x14:cfRule type="containsText" priority="202" operator="containsText" id="{E0E0D66E-624B-438D-9FC7-CB16A31E78D8}">
            <xm:f>NOT(ISERROR(SEARCH($K$70,K59)))</xm:f>
            <xm:f>$K$70</xm:f>
            <x14:dxf>
              <fill>
                <patternFill>
                  <bgColor rgb="FF00B050"/>
                </patternFill>
              </fill>
            </x14:dxf>
          </x14:cfRule>
          <x14:cfRule type="containsText" priority="203" operator="containsText" id="{74189E63-20CB-41D6-A46D-EC4F3D21F488}">
            <xm:f>NOT(ISERROR(SEARCH($K$69,K59)))</xm:f>
            <xm:f>$K$69</xm:f>
            <x14:dxf>
              <fill>
                <patternFill>
                  <bgColor rgb="FF92D050"/>
                </patternFill>
              </fill>
            </x14:dxf>
          </x14:cfRule>
          <xm:sqref>K59</xm:sqref>
        </x14:conditionalFormatting>
        <x14:conditionalFormatting xmlns:xm="http://schemas.microsoft.com/office/excel/2006/main">
          <x14:cfRule type="containsText" priority="194" operator="containsText" id="{8877719D-14BC-478F-BFA5-EE223D7ED49E}">
            <xm:f>NOT(ISERROR(SEARCH($K$73,K57)))</xm:f>
            <xm:f>$K$73</xm:f>
            <x14:dxf>
              <fill>
                <patternFill>
                  <bgColor rgb="FFFF0000"/>
                </patternFill>
              </fill>
            </x14:dxf>
          </x14:cfRule>
          <x14:cfRule type="containsText" priority="195" operator="containsText" id="{85BEBEFD-D394-474C-B05D-B04DF1950827}">
            <xm:f>NOT(ISERROR(SEARCH($K$72,K57)))</xm:f>
            <xm:f>$K$72</xm:f>
            <x14:dxf>
              <fill>
                <patternFill>
                  <bgColor rgb="FFFFC000"/>
                </patternFill>
              </fill>
            </x14:dxf>
          </x14:cfRule>
          <x14:cfRule type="containsText" priority="196" operator="containsText" id="{107FB646-4F99-4D60-B796-4E66520659FB}">
            <xm:f>NOT(ISERROR(SEARCH($K$71,K57)))</xm:f>
            <xm:f>$K$71</xm:f>
            <x14:dxf>
              <fill>
                <patternFill>
                  <bgColor rgb="FFFFFF00"/>
                </patternFill>
              </fill>
            </x14:dxf>
          </x14:cfRule>
          <x14:cfRule type="containsText" priority="197" operator="containsText" id="{3A287B61-1845-4F25-94C1-C4C684B4DD8E}">
            <xm:f>NOT(ISERROR(SEARCH($K$70,K57)))</xm:f>
            <xm:f>$K$70</xm:f>
            <x14:dxf>
              <fill>
                <patternFill>
                  <bgColor rgb="FF00B050"/>
                </patternFill>
              </fill>
            </x14:dxf>
          </x14:cfRule>
          <x14:cfRule type="containsText" priority="198" operator="containsText" id="{577CEBE4-50EF-4681-B480-21DD41BDFC0B}">
            <xm:f>NOT(ISERROR(SEARCH($K$69,K57)))</xm:f>
            <xm:f>$K$69</xm:f>
            <x14:dxf>
              <fill>
                <patternFill>
                  <bgColor rgb="FF92D050"/>
                </patternFill>
              </fill>
            </x14:dxf>
          </x14:cfRule>
          <xm:sqref>K57</xm:sqref>
        </x14:conditionalFormatting>
        <x14:conditionalFormatting xmlns:xm="http://schemas.microsoft.com/office/excel/2006/main">
          <x14:cfRule type="containsText" priority="189" operator="containsText" id="{D0ED2CB5-C9BB-4038-9471-1747C5F0276B}">
            <xm:f>NOT(ISERROR(SEARCH($K$73,K60)))</xm:f>
            <xm:f>$K$73</xm:f>
            <x14:dxf>
              <fill>
                <patternFill>
                  <bgColor rgb="FFFF0000"/>
                </patternFill>
              </fill>
            </x14:dxf>
          </x14:cfRule>
          <x14:cfRule type="containsText" priority="190" operator="containsText" id="{265B500C-047E-47C8-B108-B04726FFC7B9}">
            <xm:f>NOT(ISERROR(SEARCH($K$72,K60)))</xm:f>
            <xm:f>$K$72</xm:f>
            <x14:dxf>
              <fill>
                <patternFill>
                  <bgColor rgb="FFFFC000"/>
                </patternFill>
              </fill>
            </x14:dxf>
          </x14:cfRule>
          <x14:cfRule type="containsText" priority="191" operator="containsText" id="{2D81A088-017D-475F-96E3-3FD39CF223AC}">
            <xm:f>NOT(ISERROR(SEARCH($K$71,K60)))</xm:f>
            <xm:f>$K$71</xm:f>
            <x14:dxf>
              <fill>
                <patternFill>
                  <bgColor rgb="FFFFFF00"/>
                </patternFill>
              </fill>
            </x14:dxf>
          </x14:cfRule>
          <x14:cfRule type="containsText" priority="192" operator="containsText" id="{B2128491-FFB9-468E-A4CB-48F8707AE337}">
            <xm:f>NOT(ISERROR(SEARCH($K$70,K60)))</xm:f>
            <xm:f>$K$70</xm:f>
            <x14:dxf>
              <fill>
                <patternFill>
                  <bgColor rgb="FF00B050"/>
                </patternFill>
              </fill>
            </x14:dxf>
          </x14:cfRule>
          <x14:cfRule type="containsText" priority="193" operator="containsText" id="{BC8CD519-96BE-450E-9B55-1ECB61390DA1}">
            <xm:f>NOT(ISERROR(SEARCH($K$69,K60)))</xm:f>
            <xm:f>$K$69</xm:f>
            <x14:dxf>
              <fill>
                <patternFill>
                  <bgColor rgb="FF92D050"/>
                </patternFill>
              </fill>
            </x14:dxf>
          </x14:cfRule>
          <xm:sqref>K60</xm:sqref>
        </x14:conditionalFormatting>
        <x14:conditionalFormatting xmlns:xm="http://schemas.microsoft.com/office/excel/2006/main">
          <x14:cfRule type="containsText" priority="185" operator="containsText" id="{A09C85A6-831B-48FC-8D83-54F6A50B0006}">
            <xm:f>NOT(ISERROR(SEARCH($M$72,M57)))</xm:f>
            <xm:f>$M$72</xm:f>
            <x14:dxf>
              <fill>
                <patternFill>
                  <bgColor rgb="FFFF0000"/>
                </patternFill>
              </fill>
            </x14:dxf>
          </x14:cfRule>
          <x14:cfRule type="containsText" priority="186" operator="containsText" id="{D3AF2F4C-C3D5-482E-9142-5DF98EF16AD1}">
            <xm:f>NOT(ISERROR(SEARCH($M$71,M57)))</xm:f>
            <xm:f>$M$71</xm:f>
            <x14:dxf>
              <fill>
                <patternFill>
                  <bgColor rgb="FFFFC000"/>
                </patternFill>
              </fill>
            </x14:dxf>
          </x14:cfRule>
          <x14:cfRule type="containsText" priority="187" operator="containsText" id="{3711D136-C1C2-43C2-BC8A-A278D8A668A3}">
            <xm:f>NOT(ISERROR(SEARCH($M$70,M57)))</xm:f>
            <xm:f>$M$70</xm:f>
            <x14:dxf>
              <fill>
                <patternFill>
                  <bgColor rgb="FFFFFF00"/>
                </patternFill>
              </fill>
            </x14:dxf>
          </x14:cfRule>
          <x14:cfRule type="containsText" priority="188" operator="containsText" id="{11FBF54E-0452-4B0C-A11C-4E46C6CF6D9D}">
            <xm:f>NOT(ISERROR(SEARCH($M$69,M57)))</xm:f>
            <xm:f>$M$69</xm:f>
            <x14:dxf>
              <fill>
                <patternFill>
                  <bgColor rgb="FF92D050"/>
                </patternFill>
              </fill>
            </x14:dxf>
          </x14:cfRule>
          <xm:sqref>M57</xm:sqref>
        </x14:conditionalFormatting>
        <x14:conditionalFormatting xmlns:xm="http://schemas.microsoft.com/office/excel/2006/main">
          <x14:cfRule type="containsText" priority="181" operator="containsText" id="{79BA7590-AB5D-454A-ABF0-8A42BDB066CB}">
            <xm:f>NOT(ISERROR(SEARCH($M$72,M59)))</xm:f>
            <xm:f>$M$72</xm:f>
            <x14:dxf>
              <fill>
                <patternFill>
                  <bgColor rgb="FFFF0000"/>
                </patternFill>
              </fill>
            </x14:dxf>
          </x14:cfRule>
          <x14:cfRule type="containsText" priority="182" operator="containsText" id="{6A1029D4-AF05-4264-BE85-A2C932E17A7F}">
            <xm:f>NOT(ISERROR(SEARCH($M$71,M59)))</xm:f>
            <xm:f>$M$71</xm:f>
            <x14:dxf>
              <fill>
                <patternFill>
                  <bgColor rgb="FFFFC000"/>
                </patternFill>
              </fill>
            </x14:dxf>
          </x14:cfRule>
          <x14:cfRule type="containsText" priority="183" operator="containsText" id="{9972777A-EB83-49B5-B5FF-CF499D194A74}">
            <xm:f>NOT(ISERROR(SEARCH($M$70,M59)))</xm:f>
            <xm:f>$M$70</xm:f>
            <x14:dxf>
              <fill>
                <patternFill>
                  <bgColor rgb="FFFFFF00"/>
                </patternFill>
              </fill>
            </x14:dxf>
          </x14:cfRule>
          <x14:cfRule type="containsText" priority="184" operator="containsText" id="{87BCD486-BCE8-4C1F-BE89-B9CC035FCD97}">
            <xm:f>NOT(ISERROR(SEARCH($M$69,M59)))</xm:f>
            <xm:f>$M$69</xm:f>
            <x14:dxf>
              <fill>
                <patternFill>
                  <bgColor rgb="FF92D050"/>
                </patternFill>
              </fill>
            </x14:dxf>
          </x14:cfRule>
          <xm:sqref>M59:M60</xm:sqref>
        </x14:conditionalFormatting>
        <x14:conditionalFormatting xmlns:xm="http://schemas.microsoft.com/office/excel/2006/main">
          <x14:cfRule type="containsText" priority="177" operator="containsText" id="{9BFDA20C-D0BF-4BD0-B57D-4E52560EBB1D}">
            <xm:f>NOT(ISERROR(SEARCH($M$72,AB57)))</xm:f>
            <xm:f>$M$72</xm:f>
            <x14:dxf>
              <fill>
                <patternFill>
                  <bgColor rgb="FFFF0000"/>
                </patternFill>
              </fill>
            </x14:dxf>
          </x14:cfRule>
          <x14:cfRule type="containsText" priority="178" operator="containsText" id="{46C726FF-0A00-416F-A3B0-9D4EC24BC0EC}">
            <xm:f>NOT(ISERROR(SEARCH($M$71,AB57)))</xm:f>
            <xm:f>$M$71</xm:f>
            <x14:dxf>
              <fill>
                <patternFill>
                  <bgColor rgb="FFFFC000"/>
                </patternFill>
              </fill>
            </x14:dxf>
          </x14:cfRule>
          <x14:cfRule type="containsText" priority="179" operator="containsText" id="{EE9D6D59-63A6-408A-B80F-A08BCEB2D39D}">
            <xm:f>NOT(ISERROR(SEARCH($M$70,AB57)))</xm:f>
            <xm:f>$M$70</xm:f>
            <x14:dxf>
              <fill>
                <patternFill>
                  <bgColor rgb="FFFFFF00"/>
                </patternFill>
              </fill>
            </x14:dxf>
          </x14:cfRule>
          <x14:cfRule type="containsText" priority="180" operator="containsText" id="{4BADB05E-36C9-4B71-B72A-AB09A84A8BA5}">
            <xm:f>NOT(ISERROR(SEARCH($M$69,AB57)))</xm:f>
            <xm:f>$M$69</xm:f>
            <x14:dxf>
              <fill>
                <patternFill>
                  <bgColor rgb="FF92D050"/>
                </patternFill>
              </fill>
            </x14:dxf>
          </x14:cfRule>
          <xm:sqref>AB57</xm:sqref>
        </x14:conditionalFormatting>
        <x14:conditionalFormatting xmlns:xm="http://schemas.microsoft.com/office/excel/2006/main">
          <x14:cfRule type="containsText" priority="173" operator="containsText" id="{3CD7DBBC-6458-4FCC-8174-8EB2EF5B3F3E}">
            <xm:f>NOT(ISERROR(SEARCH($M$72,AB59)))</xm:f>
            <xm:f>$M$72</xm:f>
            <x14:dxf>
              <fill>
                <patternFill>
                  <bgColor rgb="FFFF0000"/>
                </patternFill>
              </fill>
            </x14:dxf>
          </x14:cfRule>
          <x14:cfRule type="containsText" priority="174" operator="containsText" id="{88B60012-2079-4BF9-BB9A-3A70AF351A62}">
            <xm:f>NOT(ISERROR(SEARCH($M$71,AB59)))</xm:f>
            <xm:f>$M$71</xm:f>
            <x14:dxf>
              <fill>
                <patternFill>
                  <bgColor rgb="FFFFC000"/>
                </patternFill>
              </fill>
            </x14:dxf>
          </x14:cfRule>
          <x14:cfRule type="containsText" priority="175" operator="containsText" id="{DB859F04-CDF6-41A3-8B34-60F34E0021EF}">
            <xm:f>NOT(ISERROR(SEARCH($M$70,AB59)))</xm:f>
            <xm:f>$M$70</xm:f>
            <x14:dxf>
              <fill>
                <patternFill>
                  <bgColor rgb="FFFFFF00"/>
                </patternFill>
              </fill>
            </x14:dxf>
          </x14:cfRule>
          <x14:cfRule type="containsText" priority="176" operator="containsText" id="{B7DF9537-515A-4E3D-AD0C-950B39A5B107}">
            <xm:f>NOT(ISERROR(SEARCH($M$69,AB59)))</xm:f>
            <xm:f>$M$69</xm:f>
            <x14:dxf>
              <fill>
                <patternFill>
                  <bgColor rgb="FF92D050"/>
                </patternFill>
              </fill>
            </x14:dxf>
          </x14:cfRule>
          <xm:sqref>AB59:AB61</xm:sqref>
        </x14:conditionalFormatting>
        <x14:conditionalFormatting xmlns:xm="http://schemas.microsoft.com/office/excel/2006/main">
          <x14:cfRule type="containsText" priority="168" operator="containsText" id="{C6E81315-3FF8-43EC-B51E-5C3E22A52695}">
            <xm:f>NOT(ISERROR(SEARCH($H$25,X62)))</xm:f>
            <xm:f>$H$25</xm:f>
            <x14:dxf>
              <fill>
                <patternFill>
                  <bgColor rgb="FFFF0000"/>
                </patternFill>
              </fill>
            </x14:dxf>
          </x14:cfRule>
          <x14:cfRule type="containsText" priority="169" operator="containsText" id="{9A24B200-57B5-4EF8-9C6A-7A6E382EDAAC}">
            <xm:f>NOT(ISERROR(SEARCH($H$24,X62)))</xm:f>
            <xm:f>$H$24</xm:f>
            <x14:dxf>
              <fill>
                <patternFill>
                  <bgColor rgb="FFFFC000"/>
                </patternFill>
              </fill>
            </x14:dxf>
          </x14:cfRule>
          <x14:cfRule type="containsText" priority="170" operator="containsText" id="{D67259D7-75FC-4DCA-92DD-2139B8B86EE9}">
            <xm:f>NOT(ISERROR(SEARCH($H$23,X62)))</xm:f>
            <xm:f>$H$23</xm:f>
            <x14:dxf>
              <fill>
                <patternFill>
                  <bgColor rgb="FFFFFF00"/>
                </patternFill>
              </fill>
            </x14:dxf>
          </x14:cfRule>
          <x14:cfRule type="containsText" priority="171" operator="containsText" id="{C4DD67B9-248B-44BB-919C-BF00CAC3F29A}">
            <xm:f>NOT(ISERROR(SEARCH($H$22,X62)))</xm:f>
            <xm:f>$H$22</xm:f>
            <x14:dxf>
              <fill>
                <patternFill>
                  <bgColor rgb="FF00B050"/>
                </patternFill>
              </fill>
            </x14:dxf>
          </x14:cfRule>
          <x14:cfRule type="containsText" priority="172" operator="containsText" id="{1B4D6C6D-3D25-4E42-BB23-78D36850D040}">
            <xm:f>NOT(ISERROR(SEARCH($H$21,X62)))</xm:f>
            <xm:f>$H$21</xm:f>
            <x14:dxf>
              <fill>
                <patternFill>
                  <bgColor rgb="FFADDB7B"/>
                </patternFill>
              </fill>
            </x14:dxf>
          </x14:cfRule>
          <xm:sqref>X62:X63</xm:sqref>
        </x14:conditionalFormatting>
        <x14:conditionalFormatting xmlns:xm="http://schemas.microsoft.com/office/excel/2006/main">
          <x14:cfRule type="containsText" priority="163" operator="containsText" id="{665A395A-32DB-475C-8413-C4D48875C452}">
            <xm:f>NOT(ISERROR(SEARCH($H$25,X61)))</xm:f>
            <xm:f>$H$25</xm:f>
            <x14:dxf>
              <fill>
                <patternFill>
                  <bgColor rgb="FFFF0000"/>
                </patternFill>
              </fill>
            </x14:dxf>
          </x14:cfRule>
          <x14:cfRule type="containsText" priority="164" operator="containsText" id="{3EB60C66-ECE9-412E-A17D-7A60F3B6CE31}">
            <xm:f>NOT(ISERROR(SEARCH($H$24,X61)))</xm:f>
            <xm:f>$H$24</xm:f>
            <x14:dxf>
              <fill>
                <patternFill>
                  <bgColor rgb="FFFFC000"/>
                </patternFill>
              </fill>
            </x14:dxf>
          </x14:cfRule>
          <x14:cfRule type="containsText" priority="165" operator="containsText" id="{AC7BE293-8375-474C-98EA-8A8786B50F61}">
            <xm:f>NOT(ISERROR(SEARCH($H$23,X61)))</xm:f>
            <xm:f>$H$23</xm:f>
            <x14:dxf>
              <fill>
                <patternFill>
                  <bgColor rgb="FFFFFF00"/>
                </patternFill>
              </fill>
            </x14:dxf>
          </x14:cfRule>
          <x14:cfRule type="containsText" priority="166" operator="containsText" id="{79828B36-47D8-44EA-9727-D807D947D251}">
            <xm:f>NOT(ISERROR(SEARCH($H$22,X61)))</xm:f>
            <xm:f>$H$22</xm:f>
            <x14:dxf>
              <fill>
                <patternFill>
                  <bgColor rgb="FF00B050"/>
                </patternFill>
              </fill>
            </x14:dxf>
          </x14:cfRule>
          <x14:cfRule type="containsText" priority="167" operator="containsText" id="{98E0520B-D8A8-48A7-9437-86E3A7A6A94B}">
            <xm:f>NOT(ISERROR(SEARCH($H$21,X61)))</xm:f>
            <xm:f>$H$21</xm:f>
            <x14:dxf>
              <fill>
                <patternFill>
                  <bgColor rgb="FFADDB7B"/>
                </patternFill>
              </fill>
            </x14:dxf>
          </x14:cfRule>
          <xm:sqref>X61</xm:sqref>
        </x14:conditionalFormatting>
        <x14:conditionalFormatting xmlns:xm="http://schemas.microsoft.com/office/excel/2006/main">
          <x14:cfRule type="containsText" priority="158" operator="containsText" id="{EDDFA7FA-CEBE-4B43-9BA8-449D755DA38D}">
            <xm:f>NOT(ISERROR(SEARCH($J$25,Z61)))</xm:f>
            <xm:f>$J$25</xm:f>
            <x14:dxf>
              <fill>
                <patternFill>
                  <bgColor rgb="FFFF0000"/>
                </patternFill>
              </fill>
            </x14:dxf>
          </x14:cfRule>
          <x14:cfRule type="containsText" priority="159" operator="containsText" id="{0E5DF7AA-BD7A-49D9-9EF0-6800F7E23CF7}">
            <xm:f>NOT(ISERROR(SEARCH($J$24,Z61)))</xm:f>
            <xm:f>$J$24</xm:f>
            <x14:dxf>
              <fill>
                <patternFill>
                  <bgColor rgb="FFFFC000"/>
                </patternFill>
              </fill>
            </x14:dxf>
          </x14:cfRule>
          <x14:cfRule type="containsText" priority="160" operator="containsText" id="{4CF9495D-5EE0-4F01-BC33-DBF6F7D46048}">
            <xm:f>NOT(ISERROR(SEARCH($J$23,Z61)))</xm:f>
            <xm:f>$J$23</xm:f>
            <x14:dxf>
              <fill>
                <patternFill>
                  <bgColor rgb="FFFFFF00"/>
                </patternFill>
              </fill>
            </x14:dxf>
          </x14:cfRule>
          <x14:cfRule type="containsText" priority="161" operator="containsText" id="{2F064DEE-B6FE-455E-A459-91F4B451EDC7}">
            <xm:f>NOT(ISERROR(SEARCH($J$22,Z61)))</xm:f>
            <xm:f>$J$22</xm:f>
            <x14:dxf>
              <fill>
                <patternFill>
                  <bgColor rgb="FF00B050"/>
                </patternFill>
              </fill>
            </x14:dxf>
          </x14:cfRule>
          <x14:cfRule type="containsText" priority="162" operator="containsText" id="{5A932431-0D09-4567-8482-F71D758B8F2E}">
            <xm:f>NOT(ISERROR(SEARCH($J$21,Z61)))</xm:f>
            <xm:f>$J$21</xm:f>
            <x14:dxf>
              <fill>
                <patternFill>
                  <bgColor rgb="FF92D050"/>
                </patternFill>
              </fill>
            </x14:dxf>
          </x14:cfRule>
          <xm:sqref>Z61</xm:sqref>
        </x14:conditionalFormatting>
        <x14:conditionalFormatting xmlns:xm="http://schemas.microsoft.com/office/excel/2006/main">
          <x14:cfRule type="containsText" priority="153" operator="containsText" id="{A15A2750-5E66-4A74-9CF8-C2291DBD80A2}">
            <xm:f>NOT(ISERROR(SEARCH($J$25,Z62)))</xm:f>
            <xm:f>$J$25</xm:f>
            <x14:dxf>
              <fill>
                <patternFill>
                  <bgColor rgb="FFFF0000"/>
                </patternFill>
              </fill>
            </x14:dxf>
          </x14:cfRule>
          <x14:cfRule type="containsText" priority="154" operator="containsText" id="{92FD061B-E97E-4313-A6E8-4F687A1DC2FB}">
            <xm:f>NOT(ISERROR(SEARCH($J$24,Z62)))</xm:f>
            <xm:f>$J$24</xm:f>
            <x14:dxf>
              <fill>
                <patternFill>
                  <bgColor rgb="FFFFC000"/>
                </patternFill>
              </fill>
            </x14:dxf>
          </x14:cfRule>
          <x14:cfRule type="containsText" priority="155" operator="containsText" id="{8447C649-1E1C-476B-AC0D-6D02308403A3}">
            <xm:f>NOT(ISERROR(SEARCH($J$23,Z62)))</xm:f>
            <xm:f>$J$23</xm:f>
            <x14:dxf>
              <fill>
                <patternFill>
                  <bgColor rgb="FFFFFF00"/>
                </patternFill>
              </fill>
            </x14:dxf>
          </x14:cfRule>
          <x14:cfRule type="containsText" priority="156" operator="containsText" id="{E489CC34-24D6-491A-B62F-410946CD49E3}">
            <xm:f>NOT(ISERROR(SEARCH($J$22,Z62)))</xm:f>
            <xm:f>$J$22</xm:f>
            <x14:dxf>
              <fill>
                <patternFill>
                  <bgColor rgb="FF00B050"/>
                </patternFill>
              </fill>
            </x14:dxf>
          </x14:cfRule>
          <x14:cfRule type="containsText" priority="157" operator="containsText" id="{B3518F9E-81D6-4D3F-9822-746B7BBBD916}">
            <xm:f>NOT(ISERROR(SEARCH($J$21,Z62)))</xm:f>
            <xm:f>$J$21</xm:f>
            <x14:dxf>
              <fill>
                <patternFill>
                  <bgColor rgb="FF92D050"/>
                </patternFill>
              </fill>
            </x14:dxf>
          </x14:cfRule>
          <xm:sqref>Z62</xm:sqref>
        </x14:conditionalFormatting>
        <x14:conditionalFormatting xmlns:xm="http://schemas.microsoft.com/office/excel/2006/main">
          <x14:cfRule type="containsText" priority="148" operator="containsText" id="{58070EB1-4FBC-418E-B76C-83C4602FCF05}">
            <xm:f>NOT(ISERROR(SEARCH($J$25,Z63)))</xm:f>
            <xm:f>$J$25</xm:f>
            <x14:dxf>
              <fill>
                <patternFill>
                  <bgColor rgb="FFFF0000"/>
                </patternFill>
              </fill>
            </x14:dxf>
          </x14:cfRule>
          <x14:cfRule type="containsText" priority="149" operator="containsText" id="{0267109F-ECEA-4E65-BC2B-C39FD8CE3553}">
            <xm:f>NOT(ISERROR(SEARCH($J$24,Z63)))</xm:f>
            <xm:f>$J$24</xm:f>
            <x14:dxf>
              <fill>
                <patternFill>
                  <bgColor rgb="FFFFC000"/>
                </patternFill>
              </fill>
            </x14:dxf>
          </x14:cfRule>
          <x14:cfRule type="containsText" priority="150" operator="containsText" id="{3D1256BC-FE4D-4B64-8CDB-05495B4B2666}">
            <xm:f>NOT(ISERROR(SEARCH($J$23,Z63)))</xm:f>
            <xm:f>$J$23</xm:f>
            <x14:dxf>
              <fill>
                <patternFill>
                  <bgColor rgb="FFFFFF00"/>
                </patternFill>
              </fill>
            </x14:dxf>
          </x14:cfRule>
          <x14:cfRule type="containsText" priority="151" operator="containsText" id="{608A02F1-3152-4731-AF75-B4802CEB0807}">
            <xm:f>NOT(ISERROR(SEARCH($J$22,Z63)))</xm:f>
            <xm:f>$J$22</xm:f>
            <x14:dxf>
              <fill>
                <patternFill>
                  <bgColor rgb="FF00B050"/>
                </patternFill>
              </fill>
            </x14:dxf>
          </x14:cfRule>
          <x14:cfRule type="containsText" priority="152" operator="containsText" id="{90BB7FAA-DE58-44BD-A2D4-CA10B378E5B9}">
            <xm:f>NOT(ISERROR(SEARCH($J$21,Z63)))</xm:f>
            <xm:f>$J$21</xm:f>
            <x14:dxf>
              <fill>
                <patternFill>
                  <bgColor rgb="FF92D050"/>
                </patternFill>
              </fill>
            </x14:dxf>
          </x14:cfRule>
          <xm:sqref>Z63</xm:sqref>
        </x14:conditionalFormatting>
        <x14:conditionalFormatting xmlns:xm="http://schemas.microsoft.com/office/excel/2006/main">
          <x14:cfRule type="containsText" priority="140" operator="containsText" id="{EB176F06-D5C8-41B3-AC3D-36E56C0B40B1}">
            <xm:f>NOT(ISERROR(SEARCH($I$69,I61)))</xm:f>
            <xm:f>$I$69</xm:f>
            <x14:dxf>
              <fill>
                <patternFill>
                  <fgColor rgb="FF92D050"/>
                  <bgColor rgb="FF92D050"/>
                </patternFill>
              </fill>
            </x14:dxf>
          </x14:cfRule>
          <x14:cfRule type="containsText" priority="141" operator="containsText" id="{4AE62B71-9F47-4A10-884C-6F603A4BF241}">
            <xm:f>NOT(ISERROR(SEARCH($I$70,I61)))</xm:f>
            <xm:f>$I$70</xm:f>
            <x14:dxf>
              <fill>
                <patternFill>
                  <bgColor rgb="FF00B050"/>
                </patternFill>
              </fill>
            </x14:dxf>
          </x14:cfRule>
          <x14:cfRule type="containsText" priority="142" operator="containsText" id="{C83C2D89-60B2-4E42-8B50-B15695D26265}">
            <xm:f>NOT(ISERROR(SEARCH($I$73,I61)))</xm:f>
            <xm:f>$I$73</xm:f>
            <x14:dxf>
              <fill>
                <patternFill>
                  <bgColor rgb="FFFF0000"/>
                </patternFill>
              </fill>
            </x14:dxf>
          </x14:cfRule>
          <x14:cfRule type="containsText" priority="143" operator="containsText" id="{648898FB-16A6-4E23-95D4-67762252F80B}">
            <xm:f>NOT(ISERROR(SEARCH($I$72,I61)))</xm:f>
            <xm:f>$I$72</xm:f>
            <x14:dxf>
              <fill>
                <patternFill>
                  <fgColor rgb="FFFFC000"/>
                  <bgColor rgb="FFFFC000"/>
                </patternFill>
              </fill>
            </x14:dxf>
          </x14:cfRule>
          <x14:cfRule type="containsText" priority="144" operator="containsText" id="{D3D78472-281A-4E3C-B686-9F9E482335E2}">
            <xm:f>NOT(ISERROR(SEARCH($I$71,I61)))</xm:f>
            <xm:f>$I$71</xm:f>
            <x14:dxf>
              <fill>
                <patternFill>
                  <fgColor rgb="FFFFFF00"/>
                  <bgColor rgb="FFFFFF00"/>
                </patternFill>
              </fill>
            </x14:dxf>
          </x14:cfRule>
          <x14:cfRule type="containsText" priority="145" operator="containsText" id="{32080271-EF28-4881-9D20-E0A2AA837501}">
            <xm:f>NOT(ISERROR(SEARCH($I$70,I61)))</xm:f>
            <xm:f>$I$70</xm:f>
            <x14:dxf>
              <fill>
                <patternFill>
                  <bgColor theme="0" tint="-0.14996795556505021"/>
                </patternFill>
              </fill>
            </x14:dxf>
          </x14:cfRule>
          <x14:cfRule type="cellIs" priority="146" operator="equal" id="{E84BF6B8-F25C-4896-AD32-03191414DEB7}">
            <xm:f>'C:\Users\marisol.viveros\Downloads\[MAPA_RIESGOS_UAEOS_2022_V3 -2.xlsx]Tabla probabiidad'!#REF!</xm:f>
            <x14:dxf>
              <fill>
                <patternFill>
                  <fgColor theme="6"/>
                </patternFill>
              </fill>
            </x14:dxf>
          </x14:cfRule>
          <x14:cfRule type="cellIs" priority="147" operator="equal" id="{A2FC62D0-591E-4E91-A843-B748E2A8AA1A}">
            <xm:f>'C:\Users\marisol.viveros\Downloads\[MAPA_RIESGOS_UAEOS_2022_V3 -2.xlsx]Tabla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135" operator="containsText" id="{5034162F-628B-48C8-9B8A-92B6B16CDEDD}">
            <xm:f>NOT(ISERROR(SEARCH($K$73,K61)))</xm:f>
            <xm:f>$K$73</xm:f>
            <x14:dxf>
              <fill>
                <patternFill>
                  <bgColor rgb="FFFF0000"/>
                </patternFill>
              </fill>
            </x14:dxf>
          </x14:cfRule>
          <x14:cfRule type="containsText" priority="136" operator="containsText" id="{D5EAA14A-CFA1-4FF1-9F81-479C1D3010B4}">
            <xm:f>NOT(ISERROR(SEARCH($K$72,K61)))</xm:f>
            <xm:f>$K$72</xm:f>
            <x14:dxf>
              <fill>
                <patternFill>
                  <bgColor rgb="FFFFC000"/>
                </patternFill>
              </fill>
            </x14:dxf>
          </x14:cfRule>
          <x14:cfRule type="containsText" priority="137" operator="containsText" id="{A232520B-2BC2-4DBB-97A2-E9C24F8CE1FC}">
            <xm:f>NOT(ISERROR(SEARCH($K$71,K61)))</xm:f>
            <xm:f>$K$71</xm:f>
            <x14:dxf>
              <fill>
                <patternFill>
                  <bgColor rgb="FFFFFF00"/>
                </patternFill>
              </fill>
            </x14:dxf>
          </x14:cfRule>
          <x14:cfRule type="containsText" priority="138" operator="containsText" id="{2AB68C4B-113E-4175-B233-2C1F6585CC52}">
            <xm:f>NOT(ISERROR(SEARCH($K$70,K61)))</xm:f>
            <xm:f>$K$70</xm:f>
            <x14:dxf>
              <fill>
                <patternFill>
                  <bgColor rgb="FF00B050"/>
                </patternFill>
              </fill>
            </x14:dxf>
          </x14:cfRule>
          <x14:cfRule type="containsText" priority="139" operator="containsText" id="{327CA6FF-2A55-46C1-A871-02E80CA1CD1E}">
            <xm:f>NOT(ISERROR(SEARCH($K$69,K61)))</xm:f>
            <xm:f>$K$69</xm:f>
            <x14:dxf>
              <fill>
                <patternFill>
                  <bgColor rgb="FF92D050"/>
                </patternFill>
              </fill>
            </x14:dxf>
          </x14:cfRule>
          <xm:sqref>K61</xm:sqref>
        </x14:conditionalFormatting>
        <x14:conditionalFormatting xmlns:xm="http://schemas.microsoft.com/office/excel/2006/main">
          <x14:cfRule type="containsText" priority="130" operator="containsText" id="{646EC2CA-23CA-4CBB-A77F-24C038B0DDF2}">
            <xm:f>NOT(ISERROR(SEARCH($K$73,K62)))</xm:f>
            <xm:f>$K$73</xm:f>
            <x14:dxf>
              <fill>
                <patternFill>
                  <bgColor rgb="FFFF0000"/>
                </patternFill>
              </fill>
            </x14:dxf>
          </x14:cfRule>
          <x14:cfRule type="containsText" priority="131" operator="containsText" id="{48D7CA45-A5EC-4399-828A-F8437BCB021C}">
            <xm:f>NOT(ISERROR(SEARCH($K$72,K62)))</xm:f>
            <xm:f>$K$72</xm:f>
            <x14:dxf>
              <fill>
                <patternFill>
                  <bgColor rgb="FFFFC000"/>
                </patternFill>
              </fill>
            </x14:dxf>
          </x14:cfRule>
          <x14:cfRule type="containsText" priority="132" operator="containsText" id="{7AD3A06A-AD8C-40E0-B2D0-B1380E0B57F7}">
            <xm:f>NOT(ISERROR(SEARCH($K$71,K62)))</xm:f>
            <xm:f>$K$71</xm:f>
            <x14:dxf>
              <fill>
                <patternFill>
                  <bgColor rgb="FFFFFF00"/>
                </patternFill>
              </fill>
            </x14:dxf>
          </x14:cfRule>
          <x14:cfRule type="containsText" priority="133" operator="containsText" id="{B28F7453-2812-4B7E-A009-E778A625B484}">
            <xm:f>NOT(ISERROR(SEARCH($K$70,K62)))</xm:f>
            <xm:f>$K$70</xm:f>
            <x14:dxf>
              <fill>
                <patternFill>
                  <bgColor rgb="FF00B050"/>
                </patternFill>
              </fill>
            </x14:dxf>
          </x14:cfRule>
          <x14:cfRule type="containsText" priority="134" operator="containsText" id="{4009D779-6E72-41AD-94A7-B6CC5F571C14}">
            <xm:f>NOT(ISERROR(SEARCH($K$69,K62)))</xm:f>
            <xm:f>$K$69</xm:f>
            <x14:dxf>
              <fill>
                <patternFill>
                  <bgColor rgb="FF92D050"/>
                </patternFill>
              </fill>
            </x14:dxf>
          </x14:cfRule>
          <xm:sqref>K62</xm:sqref>
        </x14:conditionalFormatting>
        <x14:conditionalFormatting xmlns:xm="http://schemas.microsoft.com/office/excel/2006/main">
          <x14:cfRule type="containsText" priority="125" operator="containsText" id="{AC191357-4743-4FFA-A821-9E9F17361178}">
            <xm:f>NOT(ISERROR(SEARCH($K$73,K63)))</xm:f>
            <xm:f>$K$73</xm:f>
            <x14:dxf>
              <fill>
                <patternFill>
                  <bgColor rgb="FFFF0000"/>
                </patternFill>
              </fill>
            </x14:dxf>
          </x14:cfRule>
          <x14:cfRule type="containsText" priority="126" operator="containsText" id="{C3FC131B-6189-46EF-B2E3-5E924EC7E07E}">
            <xm:f>NOT(ISERROR(SEARCH($K$72,K63)))</xm:f>
            <xm:f>$K$72</xm:f>
            <x14:dxf>
              <fill>
                <patternFill>
                  <bgColor rgb="FFFFC000"/>
                </patternFill>
              </fill>
            </x14:dxf>
          </x14:cfRule>
          <x14:cfRule type="containsText" priority="127" operator="containsText" id="{5652625F-53CC-4BCC-83EA-B14377797B28}">
            <xm:f>NOT(ISERROR(SEARCH($K$71,K63)))</xm:f>
            <xm:f>$K$71</xm:f>
            <x14:dxf>
              <fill>
                <patternFill>
                  <bgColor rgb="FFFFFF00"/>
                </patternFill>
              </fill>
            </x14:dxf>
          </x14:cfRule>
          <x14:cfRule type="containsText" priority="128" operator="containsText" id="{FF21BB5E-CA6A-426C-9778-33FDEC739B9B}">
            <xm:f>NOT(ISERROR(SEARCH($K$70,K63)))</xm:f>
            <xm:f>$K$70</xm:f>
            <x14:dxf>
              <fill>
                <patternFill>
                  <bgColor rgb="FF00B050"/>
                </patternFill>
              </fill>
            </x14:dxf>
          </x14:cfRule>
          <x14:cfRule type="containsText" priority="129" operator="containsText" id="{8FF11C4A-2121-44A7-BE07-78335CD70FEE}">
            <xm:f>NOT(ISERROR(SEARCH($K$69,K63)))</xm:f>
            <xm:f>$K$69</xm:f>
            <x14:dxf>
              <fill>
                <patternFill>
                  <bgColor rgb="FF92D050"/>
                </patternFill>
              </fill>
            </x14:dxf>
          </x14:cfRule>
          <xm:sqref>K63</xm:sqref>
        </x14:conditionalFormatting>
        <x14:conditionalFormatting xmlns:xm="http://schemas.microsoft.com/office/excel/2006/main">
          <x14:cfRule type="containsText" priority="121" operator="containsText" id="{E713944D-3A34-4D77-A8EF-59A96817E0D1}">
            <xm:f>NOT(ISERROR(SEARCH($M$72,M61)))</xm:f>
            <xm:f>$M$72</xm:f>
            <x14:dxf>
              <fill>
                <patternFill>
                  <bgColor rgb="FFFF0000"/>
                </patternFill>
              </fill>
            </x14:dxf>
          </x14:cfRule>
          <x14:cfRule type="containsText" priority="122" operator="containsText" id="{F9A8B021-228D-4706-ADBA-45E2FF3752F2}">
            <xm:f>NOT(ISERROR(SEARCH($M$71,M61)))</xm:f>
            <xm:f>$M$71</xm:f>
            <x14:dxf>
              <fill>
                <patternFill>
                  <bgColor rgb="FFFFC000"/>
                </patternFill>
              </fill>
            </x14:dxf>
          </x14:cfRule>
          <x14:cfRule type="containsText" priority="123" operator="containsText" id="{9CE6863F-A98B-498D-B6D7-FC6EF9E852E6}">
            <xm:f>NOT(ISERROR(SEARCH($M$70,M61)))</xm:f>
            <xm:f>$M$70</xm:f>
            <x14:dxf>
              <fill>
                <patternFill>
                  <bgColor rgb="FFFFFF00"/>
                </patternFill>
              </fill>
            </x14:dxf>
          </x14:cfRule>
          <x14:cfRule type="containsText" priority="124" operator="containsText" id="{F3137B42-3915-4CEA-81C2-9B0F38542665}">
            <xm:f>NOT(ISERROR(SEARCH($M$69,M61)))</xm:f>
            <xm:f>$M$69</xm:f>
            <x14:dxf>
              <fill>
                <patternFill>
                  <bgColor rgb="FF92D050"/>
                </patternFill>
              </fill>
            </x14:dxf>
          </x14:cfRule>
          <xm:sqref>M61</xm:sqref>
        </x14:conditionalFormatting>
        <x14:conditionalFormatting xmlns:xm="http://schemas.microsoft.com/office/excel/2006/main">
          <x14:cfRule type="containsText" priority="117" operator="containsText" id="{8F8A6AB5-535F-4F5D-B047-633E2660C725}">
            <xm:f>NOT(ISERROR(SEARCH($M$72,M62)))</xm:f>
            <xm:f>$M$72</xm:f>
            <x14:dxf>
              <fill>
                <patternFill>
                  <bgColor rgb="FFFF0000"/>
                </patternFill>
              </fill>
            </x14:dxf>
          </x14:cfRule>
          <x14:cfRule type="containsText" priority="118" operator="containsText" id="{2EF55294-258B-43BD-B2F3-073C564584A3}">
            <xm:f>NOT(ISERROR(SEARCH($M$71,M62)))</xm:f>
            <xm:f>$M$71</xm:f>
            <x14:dxf>
              <fill>
                <patternFill>
                  <bgColor rgb="FFFFC000"/>
                </patternFill>
              </fill>
            </x14:dxf>
          </x14:cfRule>
          <x14:cfRule type="containsText" priority="119" operator="containsText" id="{AD5A2FBF-5B49-4011-AEEB-E252E5663B49}">
            <xm:f>NOT(ISERROR(SEARCH($M$70,M62)))</xm:f>
            <xm:f>$M$70</xm:f>
            <x14:dxf>
              <fill>
                <patternFill>
                  <bgColor rgb="FFFFFF00"/>
                </patternFill>
              </fill>
            </x14:dxf>
          </x14:cfRule>
          <x14:cfRule type="containsText" priority="120" operator="containsText" id="{491FFFA0-7A51-4A80-B62B-579D818C2C1D}">
            <xm:f>NOT(ISERROR(SEARCH($M$69,M62)))</xm:f>
            <xm:f>$M$69</xm:f>
            <x14:dxf>
              <fill>
                <patternFill>
                  <bgColor rgb="FF92D050"/>
                </patternFill>
              </fill>
            </x14:dxf>
          </x14:cfRule>
          <xm:sqref>M62:M63</xm:sqref>
        </x14:conditionalFormatting>
        <x14:conditionalFormatting xmlns:xm="http://schemas.microsoft.com/office/excel/2006/main">
          <x14:cfRule type="containsText" priority="109" operator="containsText" id="{57FA7D88-BC88-4107-9DA9-474527B3BFCE}">
            <xm:f>NOT(ISERROR(SEARCH($I$69,I40)))</xm:f>
            <xm:f>$I$69</xm:f>
            <x14:dxf>
              <fill>
                <patternFill>
                  <fgColor rgb="FF92D050"/>
                  <bgColor rgb="FF92D050"/>
                </patternFill>
              </fill>
            </x14:dxf>
          </x14:cfRule>
          <x14:cfRule type="containsText" priority="110" operator="containsText" id="{73EB4BF8-37F3-44D6-8BE5-634FF5D4AD5B}">
            <xm:f>NOT(ISERROR(SEARCH($I$70,I40)))</xm:f>
            <xm:f>$I$70</xm:f>
            <x14:dxf>
              <fill>
                <patternFill>
                  <bgColor rgb="FF00B050"/>
                </patternFill>
              </fill>
            </x14:dxf>
          </x14:cfRule>
          <x14:cfRule type="containsText" priority="111" operator="containsText" id="{4A497983-2ED9-48B9-A378-49CC87D7EDB6}">
            <xm:f>NOT(ISERROR(SEARCH($I$73,I40)))</xm:f>
            <xm:f>$I$73</xm:f>
            <x14:dxf>
              <fill>
                <patternFill>
                  <bgColor rgb="FFFF0000"/>
                </patternFill>
              </fill>
            </x14:dxf>
          </x14:cfRule>
          <x14:cfRule type="containsText" priority="112" operator="containsText" id="{F2BCA769-1D2A-45CE-933C-6AAECCB5EC41}">
            <xm:f>NOT(ISERROR(SEARCH($I$72,I40)))</xm:f>
            <xm:f>$I$72</xm:f>
            <x14:dxf>
              <fill>
                <patternFill>
                  <fgColor rgb="FFFFC000"/>
                  <bgColor rgb="FFFFC000"/>
                </patternFill>
              </fill>
            </x14:dxf>
          </x14:cfRule>
          <x14:cfRule type="containsText" priority="113" operator="containsText" id="{0D2C84DD-D486-4CC8-BDCC-DE51CF4FDE3D}">
            <xm:f>NOT(ISERROR(SEARCH($I$71,I40)))</xm:f>
            <xm:f>$I$71</xm:f>
            <x14:dxf>
              <fill>
                <patternFill>
                  <fgColor rgb="FFFFFF00"/>
                  <bgColor rgb="FFFFFF00"/>
                </patternFill>
              </fill>
            </x14:dxf>
          </x14:cfRule>
          <x14:cfRule type="containsText" priority="114" operator="containsText" id="{07CC30F9-F52B-4542-86C4-697A2C77F57B}">
            <xm:f>NOT(ISERROR(SEARCH($I$70,I40)))</xm:f>
            <xm:f>$I$70</xm:f>
            <x14:dxf>
              <fill>
                <patternFill>
                  <bgColor theme="0" tint="-0.14996795556505021"/>
                </patternFill>
              </fill>
            </x14:dxf>
          </x14:cfRule>
          <x14:cfRule type="cellIs" priority="115" operator="equal" id="{4DE023C4-6F73-40B7-A336-F1AFEB4B18F8}">
            <xm:f>'C:\Users\marisol.viveros\Downloads\[MAPA_RIESGOS_UAEOS_2022_V3 -2.xlsx]Tabla probabiidad'!#REF!</xm:f>
            <x14:dxf>
              <fill>
                <patternFill>
                  <fgColor theme="6"/>
                </patternFill>
              </fill>
            </x14:dxf>
          </x14:cfRule>
          <x14:cfRule type="cellIs" priority="116" operator="equal" id="{9D25C770-30CD-4176-ACC4-0540C7590068}">
            <xm:f>'C:\Users\marisol.viveros\Downloads\[MAPA_RIESGOS_UAEOS_2022_V3 -2.xlsx]Tabla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101" operator="containsText" id="{BFEDF8C2-63A4-442D-A3D1-82693EC8A691}">
            <xm:f>NOT(ISERROR(SEARCH($I$69,I41)))</xm:f>
            <xm:f>$I$69</xm:f>
            <x14:dxf>
              <fill>
                <patternFill>
                  <fgColor rgb="FF92D050"/>
                  <bgColor rgb="FF92D050"/>
                </patternFill>
              </fill>
            </x14:dxf>
          </x14:cfRule>
          <x14:cfRule type="containsText" priority="102" operator="containsText" id="{60CAC129-AB78-4469-81A0-49393AF1E2A8}">
            <xm:f>NOT(ISERROR(SEARCH($I$70,I41)))</xm:f>
            <xm:f>$I$70</xm:f>
            <x14:dxf>
              <fill>
                <patternFill>
                  <bgColor rgb="FF00B050"/>
                </patternFill>
              </fill>
            </x14:dxf>
          </x14:cfRule>
          <x14:cfRule type="containsText" priority="103" operator="containsText" id="{8FEB4F89-67DE-4D07-AEED-9AE6BF0FD4FB}">
            <xm:f>NOT(ISERROR(SEARCH($I$73,I41)))</xm:f>
            <xm:f>$I$73</xm:f>
            <x14:dxf>
              <fill>
                <patternFill>
                  <bgColor rgb="FFFF0000"/>
                </patternFill>
              </fill>
            </x14:dxf>
          </x14:cfRule>
          <x14:cfRule type="containsText" priority="104" operator="containsText" id="{A04BC438-38E7-4BC1-B62A-C980DDD4235F}">
            <xm:f>NOT(ISERROR(SEARCH($I$72,I41)))</xm:f>
            <xm:f>$I$72</xm:f>
            <x14:dxf>
              <fill>
                <patternFill>
                  <fgColor rgb="FFFFC000"/>
                  <bgColor rgb="FFFFC000"/>
                </patternFill>
              </fill>
            </x14:dxf>
          </x14:cfRule>
          <x14:cfRule type="containsText" priority="105" operator="containsText" id="{A6549744-8243-4E81-A84B-0888CB1FF426}">
            <xm:f>NOT(ISERROR(SEARCH($I$71,I41)))</xm:f>
            <xm:f>$I$71</xm:f>
            <x14:dxf>
              <fill>
                <patternFill>
                  <fgColor rgb="FFFFFF00"/>
                  <bgColor rgb="FFFFFF00"/>
                </patternFill>
              </fill>
            </x14:dxf>
          </x14:cfRule>
          <x14:cfRule type="containsText" priority="106" operator="containsText" id="{AAECF16C-D44B-44FF-9556-5277A61B49F2}">
            <xm:f>NOT(ISERROR(SEARCH($I$70,I41)))</xm:f>
            <xm:f>$I$70</xm:f>
            <x14:dxf>
              <fill>
                <patternFill>
                  <bgColor theme="0" tint="-0.14996795556505021"/>
                </patternFill>
              </fill>
            </x14:dxf>
          </x14:cfRule>
          <x14:cfRule type="cellIs" priority="107" operator="equal" id="{CC2AE996-E2E4-4FBC-9030-D2EA456D653E}">
            <xm:f>'C:\Users\marisol.viveros\Downloads\[MAPA_RIESGOS_UAEOS_2022_V3 -2.xlsx]Tabla probabiidad'!#REF!</xm:f>
            <x14:dxf>
              <fill>
                <patternFill>
                  <fgColor theme="6"/>
                </patternFill>
              </fill>
            </x14:dxf>
          </x14:cfRule>
          <x14:cfRule type="cellIs" priority="108" operator="equal" id="{91794637-953F-4FBF-B580-4EB135FF4477}">
            <xm:f>'C:\Users\marisol.viveros\Downloads\[MAPA_RIESGOS_UAEOS_2022_V3 -2.xlsx]Tabla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93" operator="containsText" id="{671070E7-BAE2-4822-84CB-E5509E7AEA47}">
            <xm:f>NOT(ISERROR(SEARCH($I$69,I42)))</xm:f>
            <xm:f>$I$69</xm:f>
            <x14:dxf>
              <fill>
                <patternFill>
                  <fgColor rgb="FF92D050"/>
                  <bgColor rgb="FF92D050"/>
                </patternFill>
              </fill>
            </x14:dxf>
          </x14:cfRule>
          <x14:cfRule type="containsText" priority="94" operator="containsText" id="{F68C3353-FF55-4021-8AE1-DFEE3EB48D8C}">
            <xm:f>NOT(ISERROR(SEARCH($I$70,I42)))</xm:f>
            <xm:f>$I$70</xm:f>
            <x14:dxf>
              <fill>
                <patternFill>
                  <bgColor rgb="FF00B050"/>
                </patternFill>
              </fill>
            </x14:dxf>
          </x14:cfRule>
          <x14:cfRule type="containsText" priority="95" operator="containsText" id="{2F2D7A51-3312-4A8C-A32D-A28A5154F428}">
            <xm:f>NOT(ISERROR(SEARCH($I$73,I42)))</xm:f>
            <xm:f>$I$73</xm:f>
            <x14:dxf>
              <fill>
                <patternFill>
                  <bgColor rgb="FFFF0000"/>
                </patternFill>
              </fill>
            </x14:dxf>
          </x14:cfRule>
          <x14:cfRule type="containsText" priority="96" operator="containsText" id="{B6225D58-98DE-477B-AE4B-873E5BB9B4B3}">
            <xm:f>NOT(ISERROR(SEARCH($I$72,I42)))</xm:f>
            <xm:f>$I$72</xm:f>
            <x14:dxf>
              <fill>
                <patternFill>
                  <fgColor rgb="FFFFC000"/>
                  <bgColor rgb="FFFFC000"/>
                </patternFill>
              </fill>
            </x14:dxf>
          </x14:cfRule>
          <x14:cfRule type="containsText" priority="97" operator="containsText" id="{4512F61C-FF6A-4C0D-A6A1-BD96738A5E02}">
            <xm:f>NOT(ISERROR(SEARCH($I$71,I42)))</xm:f>
            <xm:f>$I$71</xm:f>
            <x14:dxf>
              <fill>
                <patternFill>
                  <fgColor rgb="FFFFFF00"/>
                  <bgColor rgb="FFFFFF00"/>
                </patternFill>
              </fill>
            </x14:dxf>
          </x14:cfRule>
          <x14:cfRule type="containsText" priority="98" operator="containsText" id="{4549EF70-FE04-483C-9CB2-473218D78060}">
            <xm:f>NOT(ISERROR(SEARCH($I$70,I42)))</xm:f>
            <xm:f>$I$70</xm:f>
            <x14:dxf>
              <fill>
                <patternFill>
                  <bgColor theme="0" tint="-0.14996795556505021"/>
                </patternFill>
              </fill>
            </x14:dxf>
          </x14:cfRule>
          <x14:cfRule type="cellIs" priority="99" operator="equal" id="{E53A9FA8-9749-4588-8643-56F0E78B34D0}">
            <xm:f>'C:\Users\marisol.viveros\Downloads\[MAPA_RIESGOS_UAEOS_2022_V3 -2.xlsx]Tabla probabiidad'!#REF!</xm:f>
            <x14:dxf>
              <fill>
                <patternFill>
                  <fgColor theme="6"/>
                </patternFill>
              </fill>
            </x14:dxf>
          </x14:cfRule>
          <x14:cfRule type="cellIs" priority="100" operator="equal" id="{9E152A4A-77F7-4A7E-A331-9D79D54CBB95}">
            <xm:f>'C:\Users\marisol.viveros\Downloads\[MAPA_RIESGOS_UAEOS_2022_V3 -2.xlsx]Tabla probabiidad'!#REF!</xm:f>
            <x14:dxf>
              <fill>
                <patternFill>
                  <fgColor rgb="FF92D050"/>
                  <bgColor theme="6" tint="0.59996337778862885"/>
                </patternFill>
              </fill>
            </x14:dxf>
          </x14:cfRule>
          <xm:sqref>I42:I43</xm:sqref>
        </x14:conditionalFormatting>
        <x14:conditionalFormatting xmlns:xm="http://schemas.microsoft.com/office/excel/2006/main">
          <x14:cfRule type="containsText" priority="88" operator="containsText" id="{E2C32F40-E2BB-43FE-87F9-8E1BB8464A60}">
            <xm:f>NOT(ISERROR(SEARCH($K$73,K40)))</xm:f>
            <xm:f>$K$73</xm:f>
            <x14:dxf>
              <fill>
                <patternFill>
                  <bgColor rgb="FFFF0000"/>
                </patternFill>
              </fill>
            </x14:dxf>
          </x14:cfRule>
          <x14:cfRule type="containsText" priority="89" operator="containsText" id="{77E31A0E-BC1A-47C6-A2D6-DFE423D46C73}">
            <xm:f>NOT(ISERROR(SEARCH($K$72,K40)))</xm:f>
            <xm:f>$K$72</xm:f>
            <x14:dxf>
              <fill>
                <patternFill>
                  <bgColor rgb="FFFFC000"/>
                </patternFill>
              </fill>
            </x14:dxf>
          </x14:cfRule>
          <x14:cfRule type="containsText" priority="90" operator="containsText" id="{B37A7277-0D7F-4DD7-9494-E7DAD21CA806}">
            <xm:f>NOT(ISERROR(SEARCH($K$71,K40)))</xm:f>
            <xm:f>$K$71</xm:f>
            <x14:dxf>
              <fill>
                <patternFill>
                  <bgColor rgb="FFFFFF00"/>
                </patternFill>
              </fill>
            </x14:dxf>
          </x14:cfRule>
          <x14:cfRule type="containsText" priority="91" operator="containsText" id="{EA579690-E229-4B28-BABA-4A20B10F5C45}">
            <xm:f>NOT(ISERROR(SEARCH($K$70,K40)))</xm:f>
            <xm:f>$K$70</xm:f>
            <x14:dxf>
              <fill>
                <patternFill>
                  <bgColor rgb="FF00B050"/>
                </patternFill>
              </fill>
            </x14:dxf>
          </x14:cfRule>
          <x14:cfRule type="containsText" priority="92" operator="containsText" id="{57D36525-B09A-44D5-941E-CB3C4A66BC96}">
            <xm:f>NOT(ISERROR(SEARCH($K$69,K40)))</xm:f>
            <xm:f>$K$69</xm:f>
            <x14:dxf>
              <fill>
                <patternFill>
                  <bgColor rgb="FF92D050"/>
                </patternFill>
              </fill>
            </x14:dxf>
          </x14:cfRule>
          <xm:sqref>K40:K41</xm:sqref>
        </x14:conditionalFormatting>
        <x14:conditionalFormatting xmlns:xm="http://schemas.microsoft.com/office/excel/2006/main">
          <x14:cfRule type="containsText" priority="83" operator="containsText" id="{23C550B5-C889-4120-B4B1-A6934D350A81}">
            <xm:f>NOT(ISERROR(SEARCH($K$73,K42)))</xm:f>
            <xm:f>$K$73</xm:f>
            <x14:dxf>
              <fill>
                <patternFill>
                  <bgColor rgb="FFFF0000"/>
                </patternFill>
              </fill>
            </x14:dxf>
          </x14:cfRule>
          <x14:cfRule type="containsText" priority="84" operator="containsText" id="{BF423BFB-939D-4734-A5C5-8C501D536067}">
            <xm:f>NOT(ISERROR(SEARCH($K$72,K42)))</xm:f>
            <xm:f>$K$72</xm:f>
            <x14:dxf>
              <fill>
                <patternFill>
                  <bgColor rgb="FFFFC000"/>
                </patternFill>
              </fill>
            </x14:dxf>
          </x14:cfRule>
          <x14:cfRule type="containsText" priority="85" operator="containsText" id="{13DBE2BB-530F-4A4C-9412-14E016D2DAEC}">
            <xm:f>NOT(ISERROR(SEARCH($K$71,K42)))</xm:f>
            <xm:f>$K$71</xm:f>
            <x14:dxf>
              <fill>
                <patternFill>
                  <bgColor rgb="FFFFFF00"/>
                </patternFill>
              </fill>
            </x14:dxf>
          </x14:cfRule>
          <x14:cfRule type="containsText" priority="86" operator="containsText" id="{C7385207-1BA9-458C-A8F7-E4E41067D6F3}">
            <xm:f>NOT(ISERROR(SEARCH($K$70,K42)))</xm:f>
            <xm:f>$K$70</xm:f>
            <x14:dxf>
              <fill>
                <patternFill>
                  <bgColor rgb="FF00B050"/>
                </patternFill>
              </fill>
            </x14:dxf>
          </x14:cfRule>
          <x14:cfRule type="containsText" priority="87" operator="containsText" id="{AE683DF4-66B3-4F3B-A45A-8CB1715832EF}">
            <xm:f>NOT(ISERROR(SEARCH($K$69,K42)))</xm:f>
            <xm:f>$K$69</xm:f>
            <x14:dxf>
              <fill>
                <patternFill>
                  <bgColor rgb="FF92D050"/>
                </patternFill>
              </fill>
            </x14:dxf>
          </x14:cfRule>
          <xm:sqref>K42:K43</xm:sqref>
        </x14:conditionalFormatting>
        <x14:conditionalFormatting xmlns:xm="http://schemas.microsoft.com/office/excel/2006/main">
          <x14:cfRule type="containsText" priority="79" operator="containsText" id="{8D281B92-B0F7-417B-9A81-456369DE4B28}">
            <xm:f>NOT(ISERROR(SEARCH($M$72,M40)))</xm:f>
            <xm:f>$M$72</xm:f>
            <x14:dxf>
              <fill>
                <patternFill>
                  <bgColor rgb="FFFF0000"/>
                </patternFill>
              </fill>
            </x14:dxf>
          </x14:cfRule>
          <x14:cfRule type="containsText" priority="80" operator="containsText" id="{AA00A076-7FF3-4F21-A2EE-4EC4FFD5080E}">
            <xm:f>NOT(ISERROR(SEARCH($M$71,M40)))</xm:f>
            <xm:f>$M$71</xm:f>
            <x14:dxf>
              <fill>
                <patternFill>
                  <bgColor rgb="FFFFC000"/>
                </patternFill>
              </fill>
            </x14:dxf>
          </x14:cfRule>
          <x14:cfRule type="containsText" priority="81" operator="containsText" id="{8270B128-2CD0-4D9D-AAF0-83D9E493B7D7}">
            <xm:f>NOT(ISERROR(SEARCH($M$70,M40)))</xm:f>
            <xm:f>$M$70</xm:f>
            <x14:dxf>
              <fill>
                <patternFill>
                  <bgColor rgb="FFFFFF00"/>
                </patternFill>
              </fill>
            </x14:dxf>
          </x14:cfRule>
          <x14:cfRule type="containsText" priority="82" operator="containsText" id="{C52E448D-AED9-4927-A625-EFF145172A6E}">
            <xm:f>NOT(ISERROR(SEARCH($M$69,M40)))</xm:f>
            <xm:f>$M$69</xm:f>
            <x14:dxf>
              <fill>
                <patternFill>
                  <bgColor rgb="FF92D050"/>
                </patternFill>
              </fill>
            </x14:dxf>
          </x14:cfRule>
          <xm:sqref>M40</xm:sqref>
        </x14:conditionalFormatting>
        <x14:conditionalFormatting xmlns:xm="http://schemas.microsoft.com/office/excel/2006/main">
          <x14:cfRule type="containsText" priority="75" operator="containsText" id="{A5E7A624-A1E9-4FC6-89DC-8264781B3357}">
            <xm:f>NOT(ISERROR(SEARCH($M$72,M41)))</xm:f>
            <xm:f>$M$72</xm:f>
            <x14:dxf>
              <fill>
                <patternFill>
                  <bgColor rgb="FFFF0000"/>
                </patternFill>
              </fill>
            </x14:dxf>
          </x14:cfRule>
          <x14:cfRule type="containsText" priority="76" operator="containsText" id="{9C8F2A90-CFFC-4137-AE9E-EE469BA8C167}">
            <xm:f>NOT(ISERROR(SEARCH($M$71,M41)))</xm:f>
            <xm:f>$M$71</xm:f>
            <x14:dxf>
              <fill>
                <patternFill>
                  <bgColor rgb="FFFFC000"/>
                </patternFill>
              </fill>
            </x14:dxf>
          </x14:cfRule>
          <x14:cfRule type="containsText" priority="77" operator="containsText" id="{12C93486-7E94-4BD2-8FB0-0E95BB2B7109}">
            <xm:f>NOT(ISERROR(SEARCH($M$70,M41)))</xm:f>
            <xm:f>$M$70</xm:f>
            <x14:dxf>
              <fill>
                <patternFill>
                  <bgColor rgb="FFFFFF00"/>
                </patternFill>
              </fill>
            </x14:dxf>
          </x14:cfRule>
          <x14:cfRule type="containsText" priority="78" operator="containsText" id="{A1A8539E-C5FC-4CC8-A898-A33BAA6EA58A}">
            <xm:f>NOT(ISERROR(SEARCH($M$69,M41)))</xm:f>
            <xm:f>$M$69</xm:f>
            <x14:dxf>
              <fill>
                <patternFill>
                  <bgColor rgb="FF92D050"/>
                </patternFill>
              </fill>
            </x14:dxf>
          </x14:cfRule>
          <xm:sqref>M41:M42</xm:sqref>
        </x14:conditionalFormatting>
        <x14:conditionalFormatting xmlns:xm="http://schemas.microsoft.com/office/excel/2006/main">
          <x14:cfRule type="containsText" priority="67" operator="containsText" id="{9E3D035C-C710-4496-B74D-D26665F9489B}">
            <xm:f>NOT(ISERROR(SEARCH($I$69,X40)))</xm:f>
            <xm:f>$I$69</xm:f>
            <x14:dxf>
              <fill>
                <patternFill>
                  <fgColor rgb="FF92D050"/>
                  <bgColor rgb="FF92D050"/>
                </patternFill>
              </fill>
            </x14:dxf>
          </x14:cfRule>
          <x14:cfRule type="containsText" priority="68" operator="containsText" id="{0340C1A7-E79C-4C45-B825-315FE7213F3C}">
            <xm:f>NOT(ISERROR(SEARCH($I$70,X40)))</xm:f>
            <xm:f>$I$70</xm:f>
            <x14:dxf>
              <fill>
                <patternFill>
                  <bgColor rgb="FF00B050"/>
                </patternFill>
              </fill>
            </x14:dxf>
          </x14:cfRule>
          <x14:cfRule type="containsText" priority="69" operator="containsText" id="{588129EC-91AE-496A-95DC-B05FD8B3C72A}">
            <xm:f>NOT(ISERROR(SEARCH($I$73,X40)))</xm:f>
            <xm:f>$I$73</xm:f>
            <x14:dxf>
              <fill>
                <patternFill>
                  <bgColor rgb="FFFF0000"/>
                </patternFill>
              </fill>
            </x14:dxf>
          </x14:cfRule>
          <x14:cfRule type="containsText" priority="70" operator="containsText" id="{FF0BC153-7F2A-470E-B22E-33D4763AE3B8}">
            <xm:f>NOT(ISERROR(SEARCH($I$72,X40)))</xm:f>
            <xm:f>$I$72</xm:f>
            <x14:dxf>
              <fill>
                <patternFill>
                  <fgColor rgb="FFFFC000"/>
                  <bgColor rgb="FFFFC000"/>
                </patternFill>
              </fill>
            </x14:dxf>
          </x14:cfRule>
          <x14:cfRule type="containsText" priority="71" operator="containsText" id="{6330E8E7-EB84-4477-B820-73B3FA250373}">
            <xm:f>NOT(ISERROR(SEARCH($I$71,X40)))</xm:f>
            <xm:f>$I$71</xm:f>
            <x14:dxf>
              <fill>
                <patternFill>
                  <fgColor rgb="FFFFFF00"/>
                  <bgColor rgb="FFFFFF00"/>
                </patternFill>
              </fill>
            </x14:dxf>
          </x14:cfRule>
          <x14:cfRule type="containsText" priority="72" operator="containsText" id="{0B254035-279F-4329-8751-999CBA369A42}">
            <xm:f>NOT(ISERROR(SEARCH($I$70,X40)))</xm:f>
            <xm:f>$I$70</xm:f>
            <x14:dxf>
              <fill>
                <patternFill>
                  <bgColor theme="0" tint="-0.14996795556505021"/>
                </patternFill>
              </fill>
            </x14:dxf>
          </x14:cfRule>
          <x14:cfRule type="cellIs" priority="73" operator="equal" id="{882173B2-BDCB-4C9B-AA58-4130A23D7600}">
            <xm:f>'C:\Users\marisol.viveros\Downloads\[MAPA_RIESGOS_UAEOS_2022_V3 -2.xlsx]Tabla probabiidad'!#REF!</xm:f>
            <x14:dxf>
              <fill>
                <patternFill>
                  <fgColor theme="6"/>
                </patternFill>
              </fill>
            </x14:dxf>
          </x14:cfRule>
          <x14:cfRule type="cellIs" priority="74" operator="equal" id="{30999A36-869A-4CEA-BAD7-1552A4078646}">
            <xm:f>'C:\Users\marisol.viveros\Downloads\[MAPA_RIESGOS_UAEOS_2022_V3 -2.xlsx]Tabla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59" operator="containsText" id="{DFFC8A22-CBAC-4D1E-B0B9-A896BC851F5C}">
            <xm:f>NOT(ISERROR(SEARCH($I$69,X41)))</xm:f>
            <xm:f>$I$69</xm:f>
            <x14:dxf>
              <fill>
                <patternFill>
                  <fgColor rgb="FF92D050"/>
                  <bgColor rgb="FF92D050"/>
                </patternFill>
              </fill>
            </x14:dxf>
          </x14:cfRule>
          <x14:cfRule type="containsText" priority="60" operator="containsText" id="{D4C4C3E8-B41E-40AC-AE0A-6C1BD95FB651}">
            <xm:f>NOT(ISERROR(SEARCH($I$70,X41)))</xm:f>
            <xm:f>$I$70</xm:f>
            <x14:dxf>
              <fill>
                <patternFill>
                  <bgColor rgb="FF00B050"/>
                </patternFill>
              </fill>
            </x14:dxf>
          </x14:cfRule>
          <x14:cfRule type="containsText" priority="61" operator="containsText" id="{1299523F-6D7B-432E-A292-209526B2EDF6}">
            <xm:f>NOT(ISERROR(SEARCH($I$73,X41)))</xm:f>
            <xm:f>$I$73</xm:f>
            <x14:dxf>
              <fill>
                <patternFill>
                  <bgColor rgb="FFFF0000"/>
                </patternFill>
              </fill>
            </x14:dxf>
          </x14:cfRule>
          <x14:cfRule type="containsText" priority="62" operator="containsText" id="{D76C2077-AC7D-49C9-8837-94FAD4646FEE}">
            <xm:f>NOT(ISERROR(SEARCH($I$72,X41)))</xm:f>
            <xm:f>$I$72</xm:f>
            <x14:dxf>
              <fill>
                <patternFill>
                  <fgColor rgb="FFFFC000"/>
                  <bgColor rgb="FFFFC000"/>
                </patternFill>
              </fill>
            </x14:dxf>
          </x14:cfRule>
          <x14:cfRule type="containsText" priority="63" operator="containsText" id="{7CE9148C-2064-43F0-A19F-EFD78C5257F8}">
            <xm:f>NOT(ISERROR(SEARCH($I$71,X41)))</xm:f>
            <xm:f>$I$71</xm:f>
            <x14:dxf>
              <fill>
                <patternFill>
                  <fgColor rgb="FFFFFF00"/>
                  <bgColor rgb="FFFFFF00"/>
                </patternFill>
              </fill>
            </x14:dxf>
          </x14:cfRule>
          <x14:cfRule type="containsText" priority="64" operator="containsText" id="{56E8854D-0F2A-418B-96D7-C0784AAB2B80}">
            <xm:f>NOT(ISERROR(SEARCH($I$70,X41)))</xm:f>
            <xm:f>$I$70</xm:f>
            <x14:dxf>
              <fill>
                <patternFill>
                  <bgColor theme="0" tint="-0.14996795556505021"/>
                </patternFill>
              </fill>
            </x14:dxf>
          </x14:cfRule>
          <x14:cfRule type="cellIs" priority="65" operator="equal" id="{772E8402-037F-462F-9C8E-E681E5C5F3EB}">
            <xm:f>'C:\Users\marisol.viveros\Downloads\[MAPA_RIESGOS_UAEOS_2022_V3 -2.xlsx]Tabla probabiidad'!#REF!</xm:f>
            <x14:dxf>
              <fill>
                <patternFill>
                  <fgColor theme="6"/>
                </patternFill>
              </fill>
            </x14:dxf>
          </x14:cfRule>
          <x14:cfRule type="cellIs" priority="66" operator="equal" id="{1B05A3C7-F150-4959-A687-2344AEDEEA63}">
            <xm:f>'C:\Users\marisol.viveros\Downloads\[MAPA_RIESGOS_UAEOS_2022_V3 -2.xlsx]Tabla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54" operator="containsText" id="{AEE9E54D-EAFE-44F4-A2C3-650C2ECFA859}">
            <xm:f>NOT(ISERROR(SEARCH($K$73,Z40)))</xm:f>
            <xm:f>$K$73</xm:f>
            <x14:dxf>
              <fill>
                <patternFill>
                  <bgColor rgb="FFFF0000"/>
                </patternFill>
              </fill>
            </x14:dxf>
          </x14:cfRule>
          <x14:cfRule type="containsText" priority="55" operator="containsText" id="{33F1230F-486A-4716-98C3-9D9C33086DC0}">
            <xm:f>NOT(ISERROR(SEARCH($K$72,Z40)))</xm:f>
            <xm:f>$K$72</xm:f>
            <x14:dxf>
              <fill>
                <patternFill>
                  <bgColor rgb="FFFFC000"/>
                </patternFill>
              </fill>
            </x14:dxf>
          </x14:cfRule>
          <x14:cfRule type="containsText" priority="56" operator="containsText" id="{4B1B0EA8-2000-4E53-818E-1926C13D97BD}">
            <xm:f>NOT(ISERROR(SEARCH($K$71,Z40)))</xm:f>
            <xm:f>$K$71</xm:f>
            <x14:dxf>
              <fill>
                <patternFill>
                  <bgColor rgb="FFFFFF00"/>
                </patternFill>
              </fill>
            </x14:dxf>
          </x14:cfRule>
          <x14:cfRule type="containsText" priority="57" operator="containsText" id="{D520F606-3D0C-4485-ACCB-352BA7402965}">
            <xm:f>NOT(ISERROR(SEARCH($K$70,Z40)))</xm:f>
            <xm:f>$K$70</xm:f>
            <x14:dxf>
              <fill>
                <patternFill>
                  <bgColor rgb="FF00B050"/>
                </patternFill>
              </fill>
            </x14:dxf>
          </x14:cfRule>
          <x14:cfRule type="containsText" priority="58" operator="containsText" id="{7AB40087-4F49-4ADE-925C-018DCDBBA286}">
            <xm:f>NOT(ISERROR(SEARCH($K$69,Z40)))</xm:f>
            <xm:f>$K$69</xm:f>
            <x14:dxf>
              <fill>
                <patternFill>
                  <bgColor rgb="FF92D050"/>
                </patternFill>
              </fill>
            </x14:dxf>
          </x14:cfRule>
          <xm:sqref>Z40:Z41</xm:sqref>
        </x14:conditionalFormatting>
        <x14:conditionalFormatting xmlns:xm="http://schemas.microsoft.com/office/excel/2006/main">
          <x14:cfRule type="containsText" priority="49" operator="containsText" id="{8FF1E8E0-35CF-4DE2-8094-B42CFC5FCEEB}">
            <xm:f>NOT(ISERROR(SEARCH($K$73,Z42)))</xm:f>
            <xm:f>$K$73</xm:f>
            <x14:dxf>
              <fill>
                <patternFill>
                  <bgColor rgb="FFFF0000"/>
                </patternFill>
              </fill>
            </x14:dxf>
          </x14:cfRule>
          <x14:cfRule type="containsText" priority="50" operator="containsText" id="{CEE364A1-4651-41FC-937A-2C600CA798E4}">
            <xm:f>NOT(ISERROR(SEARCH($K$72,Z42)))</xm:f>
            <xm:f>$K$72</xm:f>
            <x14:dxf>
              <fill>
                <patternFill>
                  <bgColor rgb="FFFFC000"/>
                </patternFill>
              </fill>
            </x14:dxf>
          </x14:cfRule>
          <x14:cfRule type="containsText" priority="51" operator="containsText" id="{13AFF443-5CA5-444D-8A1D-0E5F825D6DA4}">
            <xm:f>NOT(ISERROR(SEARCH($K$71,Z42)))</xm:f>
            <xm:f>$K$71</xm:f>
            <x14:dxf>
              <fill>
                <patternFill>
                  <bgColor rgb="FFFFFF00"/>
                </patternFill>
              </fill>
            </x14:dxf>
          </x14:cfRule>
          <x14:cfRule type="containsText" priority="52" operator="containsText" id="{94C0C313-DEE6-40CB-9205-076AADDE2298}">
            <xm:f>NOT(ISERROR(SEARCH($K$70,Z42)))</xm:f>
            <xm:f>$K$70</xm:f>
            <x14:dxf>
              <fill>
                <patternFill>
                  <bgColor rgb="FF00B050"/>
                </patternFill>
              </fill>
            </x14:dxf>
          </x14:cfRule>
          <x14:cfRule type="containsText" priority="53" operator="containsText" id="{97072EAD-8F4B-4171-A510-885819617777}">
            <xm:f>NOT(ISERROR(SEARCH($K$69,Z42)))</xm:f>
            <xm:f>$K$69</xm:f>
            <x14:dxf>
              <fill>
                <patternFill>
                  <bgColor rgb="FF92D050"/>
                </patternFill>
              </fill>
            </x14:dxf>
          </x14:cfRule>
          <xm:sqref>Z42:Z43</xm:sqref>
        </x14:conditionalFormatting>
        <x14:conditionalFormatting xmlns:xm="http://schemas.microsoft.com/office/excel/2006/main">
          <x14:cfRule type="containsText" priority="41" operator="containsText" id="{474C8A54-13F5-4B19-A6D0-FF7CE75072FD}">
            <xm:f>NOT(ISERROR(SEARCH($I$69,X42)))</xm:f>
            <xm:f>$I$69</xm:f>
            <x14:dxf>
              <fill>
                <patternFill>
                  <fgColor rgb="FF92D050"/>
                  <bgColor rgb="FF92D050"/>
                </patternFill>
              </fill>
            </x14:dxf>
          </x14:cfRule>
          <x14:cfRule type="containsText" priority="42" operator="containsText" id="{33F8E65E-C2C0-4B86-BD1A-A8C912207D56}">
            <xm:f>NOT(ISERROR(SEARCH($I$70,X42)))</xm:f>
            <xm:f>$I$70</xm:f>
            <x14:dxf>
              <fill>
                <patternFill>
                  <bgColor rgb="FF00B050"/>
                </patternFill>
              </fill>
            </x14:dxf>
          </x14:cfRule>
          <x14:cfRule type="containsText" priority="43" operator="containsText" id="{39005045-A6DE-4CB2-97D7-EB5E804A5090}">
            <xm:f>NOT(ISERROR(SEARCH($I$73,X42)))</xm:f>
            <xm:f>$I$73</xm:f>
            <x14:dxf>
              <fill>
                <patternFill>
                  <bgColor rgb="FFFF0000"/>
                </patternFill>
              </fill>
            </x14:dxf>
          </x14:cfRule>
          <x14:cfRule type="containsText" priority="44" operator="containsText" id="{822B5052-F742-462C-BF2F-E3186DCC5E29}">
            <xm:f>NOT(ISERROR(SEARCH($I$72,X42)))</xm:f>
            <xm:f>$I$72</xm:f>
            <x14:dxf>
              <fill>
                <patternFill>
                  <fgColor rgb="FFFFC000"/>
                  <bgColor rgb="FFFFC000"/>
                </patternFill>
              </fill>
            </x14:dxf>
          </x14:cfRule>
          <x14:cfRule type="containsText" priority="45" operator="containsText" id="{2AE3DE7C-8AFE-4A86-9148-E5BEF7D3C8D3}">
            <xm:f>NOT(ISERROR(SEARCH($I$71,X42)))</xm:f>
            <xm:f>$I$71</xm:f>
            <x14:dxf>
              <fill>
                <patternFill>
                  <fgColor rgb="FFFFFF00"/>
                  <bgColor rgb="FFFFFF00"/>
                </patternFill>
              </fill>
            </x14:dxf>
          </x14:cfRule>
          <x14:cfRule type="containsText" priority="46" operator="containsText" id="{9F74ED21-ED2B-4713-AE10-2DF0ED7733B4}">
            <xm:f>NOT(ISERROR(SEARCH($I$70,X42)))</xm:f>
            <xm:f>$I$70</xm:f>
            <x14:dxf>
              <fill>
                <patternFill>
                  <bgColor theme="0" tint="-0.14996795556505021"/>
                </patternFill>
              </fill>
            </x14:dxf>
          </x14:cfRule>
          <x14:cfRule type="cellIs" priority="47" operator="equal" id="{8BA76E04-ABF8-4AC6-BBDA-28DA9F1CC327}">
            <xm:f>'C:\Users\marisol.viveros\Downloads\[MAPA_RIESGOS_UAEOS_2022_V3 -2.xlsx]Tabla probabiidad'!#REF!</xm:f>
            <x14:dxf>
              <fill>
                <patternFill>
                  <fgColor theme="6"/>
                </patternFill>
              </fill>
            </x14:dxf>
          </x14:cfRule>
          <x14:cfRule type="cellIs" priority="48" operator="equal" id="{8151EABC-D2A9-4BC8-A7C3-6ED4DA4CF0E8}">
            <xm:f>'C:\Users\marisol.viveros\Downloads\[MAPA_RIESGOS_UAEOS_2022_V3 -2.xlsx]Tabla probabiidad'!#REF!</xm:f>
            <x14:dxf>
              <fill>
                <patternFill>
                  <fgColor rgb="FF92D050"/>
                  <bgColor theme="6" tint="0.59996337778862885"/>
                </patternFill>
              </fill>
            </x14:dxf>
          </x14:cfRule>
          <xm:sqref>X42:X43</xm:sqref>
        </x14:conditionalFormatting>
        <x14:conditionalFormatting xmlns:xm="http://schemas.microsoft.com/office/excel/2006/main">
          <x14:cfRule type="containsText" priority="37" operator="containsText" id="{C654C240-6E86-455F-85DB-6F3D8F123FC2}">
            <xm:f>NOT(ISERROR(SEARCH($M$72,AB40)))</xm:f>
            <xm:f>$M$72</xm:f>
            <x14:dxf>
              <fill>
                <patternFill>
                  <bgColor rgb="FFFF0000"/>
                </patternFill>
              </fill>
            </x14:dxf>
          </x14:cfRule>
          <x14:cfRule type="containsText" priority="38" operator="containsText" id="{0D70744D-7DA0-4025-92B1-250F305A320F}">
            <xm:f>NOT(ISERROR(SEARCH($M$71,AB40)))</xm:f>
            <xm:f>$M$71</xm:f>
            <x14:dxf>
              <fill>
                <patternFill>
                  <bgColor rgb="FFFFC000"/>
                </patternFill>
              </fill>
            </x14:dxf>
          </x14:cfRule>
          <x14:cfRule type="containsText" priority="39" operator="containsText" id="{7D8D9BF1-01E8-466B-83C8-9B72C03FED85}">
            <xm:f>NOT(ISERROR(SEARCH($M$70,AB40)))</xm:f>
            <xm:f>$M$70</xm:f>
            <x14:dxf>
              <fill>
                <patternFill>
                  <bgColor rgb="FFFFFF00"/>
                </patternFill>
              </fill>
            </x14:dxf>
          </x14:cfRule>
          <x14:cfRule type="containsText" priority="40" operator="containsText" id="{6308816E-1D0D-4274-AFEA-CD3B1281C06E}">
            <xm:f>NOT(ISERROR(SEARCH($M$69,AB40)))</xm:f>
            <xm:f>$M$69</xm:f>
            <x14:dxf>
              <fill>
                <patternFill>
                  <bgColor rgb="FF92D050"/>
                </patternFill>
              </fill>
            </x14:dxf>
          </x14:cfRule>
          <xm:sqref>AB40:AB43</xm:sqref>
        </x14:conditionalFormatting>
        <x14:conditionalFormatting xmlns:xm="http://schemas.microsoft.com/office/excel/2006/main">
          <x14:cfRule type="containsText" priority="1203" operator="containsText" id="{443F5129-CA72-45D1-BC6D-93BA06ECF7DB}">
            <xm:f>NOT(ISERROR(SEARCH($I$69,I66)))</xm:f>
            <xm:f>$I$69</xm:f>
            <x14:dxf>
              <fill>
                <patternFill>
                  <fgColor rgb="FF92D050"/>
                  <bgColor rgb="FF92D050"/>
                </patternFill>
              </fill>
            </x14:dxf>
          </x14:cfRule>
          <x14:cfRule type="containsText" priority="1204" operator="containsText" id="{A2B57F20-8205-46A6-9037-72F9F95FC8D0}">
            <xm:f>NOT(ISERROR(SEARCH($I$73,I66)))</xm:f>
            <xm:f>$I$73</xm:f>
            <x14:dxf>
              <fill>
                <patternFill>
                  <bgColor rgb="FFFF0000"/>
                </patternFill>
              </fill>
            </x14:dxf>
          </x14:cfRule>
          <x14:cfRule type="containsText" priority="1205" operator="containsText" id="{D8875D26-657F-4EE4-9902-3E7262CFDA35}">
            <xm:f>NOT(ISERROR(SEARCH($I$72,I66)))</xm:f>
            <xm:f>$I$72</xm:f>
            <x14:dxf>
              <fill>
                <patternFill>
                  <fgColor rgb="FFFFFF00"/>
                  <bgColor rgb="FFFFFF00"/>
                </patternFill>
              </fill>
            </x14:dxf>
          </x14:cfRule>
          <x14:cfRule type="containsText" priority="1206" operator="containsText" id="{E9F9106E-BB9D-4D9B-8277-905A3601B3B8}">
            <xm:f>NOT(ISERROR(SEARCH($I$71,I66)))</xm:f>
            <xm:f>$I$71</xm:f>
            <x14:dxf>
              <fill>
                <patternFill>
                  <fgColor rgb="FFFFC000"/>
                  <bgColor rgb="FFFFC000"/>
                </patternFill>
              </fill>
            </x14:dxf>
          </x14:cfRule>
          <x14:cfRule type="containsText" priority="1207" operator="containsText" id="{0450A1FB-F67E-478C-99E8-E54A7395CDB8}">
            <xm:f>NOT(ISERROR(SEARCH($I$70,I66)))</xm:f>
            <xm:f>$I$70</xm:f>
            <x14:dxf>
              <fill>
                <patternFill>
                  <bgColor theme="0" tint="-0.14996795556505021"/>
                </patternFill>
              </fill>
            </x14:dxf>
          </x14:cfRule>
          <x14:cfRule type="cellIs" priority="1208" operator="equal" id="{14D0BC56-E830-411E-BE89-B18FE1B4F8DD}">
            <xm:f>'C:\Users\marisol.viveros\Downloads\[MAPA_RIESGOS_UAEOS_2022_V3 -2.xlsx]Tabla probabiidad'!#REF!</xm:f>
            <x14:dxf>
              <fill>
                <patternFill>
                  <fgColor theme="6"/>
                </patternFill>
              </fill>
            </x14:dxf>
          </x14:cfRule>
          <x14:cfRule type="cellIs" priority="1209" operator="equal" id="{2B7D721C-A437-435A-8F96-A6E8F156AA66}">
            <xm:f>'C:\Users\marisol.viveros\Downloads\[MAPA_RIESGOS_UAEOS_2022_V3 -2.xlsx]Tabla probabiidad'!#REF!</xm:f>
            <x14:dxf>
              <fill>
                <patternFill>
                  <fgColor rgb="FF92D050"/>
                  <bgColor theme="6" tint="0.59996337778862885"/>
                </patternFill>
              </fill>
            </x14:dxf>
          </x14:cfRule>
          <xm:sqref>I66</xm:sqref>
        </x14:conditionalFormatting>
        <x14:conditionalFormatting xmlns:xm="http://schemas.microsoft.com/office/excel/2006/main">
          <x14:cfRule type="containsText" priority="33" operator="containsText" id="{856C1D38-E627-4273-8DE4-BD0F8EB7E62D}">
            <xm:f>NOT(ISERROR(SEARCH($M$72,AB63)))</xm:f>
            <xm:f>$M$72</xm:f>
            <x14:dxf>
              <fill>
                <patternFill>
                  <bgColor rgb="FFFF0000"/>
                </patternFill>
              </fill>
            </x14:dxf>
          </x14:cfRule>
          <x14:cfRule type="containsText" priority="34" operator="containsText" id="{D05BF391-8577-48E7-83F0-7C3313A98561}">
            <xm:f>NOT(ISERROR(SEARCH($M$71,AB63)))</xm:f>
            <xm:f>$M$71</xm:f>
            <x14:dxf>
              <fill>
                <patternFill>
                  <bgColor rgb="FFFFC000"/>
                </patternFill>
              </fill>
            </x14:dxf>
          </x14:cfRule>
          <x14:cfRule type="containsText" priority="35" operator="containsText" id="{A05830B1-7246-4974-B6A0-9AE4CC0A7D05}">
            <xm:f>NOT(ISERROR(SEARCH($M$70,AB63)))</xm:f>
            <xm:f>$M$70</xm:f>
            <x14:dxf>
              <fill>
                <patternFill>
                  <bgColor rgb="FFFFFF00"/>
                </patternFill>
              </fill>
            </x14:dxf>
          </x14:cfRule>
          <x14:cfRule type="containsText" priority="36" operator="containsText" id="{D970D086-BA68-4E12-9661-9C3F4748DCE9}">
            <xm:f>NOT(ISERROR(SEARCH($M$69,AB63)))</xm:f>
            <xm:f>$M$69</xm:f>
            <x14:dxf>
              <fill>
                <patternFill>
                  <bgColor rgb="FF92D050"/>
                </patternFill>
              </fill>
            </x14:dxf>
          </x14:cfRule>
          <xm:sqref>AB63</xm:sqref>
        </x14:conditionalFormatting>
        <x14:conditionalFormatting xmlns:xm="http://schemas.microsoft.com/office/excel/2006/main">
          <x14:cfRule type="containsText" priority="29" operator="containsText" id="{1B8C0FB9-AACF-48C0-A331-E71FE16352F8}">
            <xm:f>NOT(ISERROR(SEARCH($M$72,AB62)))</xm:f>
            <xm:f>$M$72</xm:f>
            <x14:dxf>
              <fill>
                <patternFill>
                  <bgColor rgb="FFFF0000"/>
                </patternFill>
              </fill>
            </x14:dxf>
          </x14:cfRule>
          <x14:cfRule type="containsText" priority="30" operator="containsText" id="{5341497A-0EE6-46AB-AB1C-7A39DB8067E2}">
            <xm:f>NOT(ISERROR(SEARCH($M$71,AB62)))</xm:f>
            <xm:f>$M$71</xm:f>
            <x14:dxf>
              <fill>
                <patternFill>
                  <bgColor rgb="FFFFC000"/>
                </patternFill>
              </fill>
            </x14:dxf>
          </x14:cfRule>
          <x14:cfRule type="containsText" priority="31" operator="containsText" id="{38EE386C-60F5-4341-93FC-7267D085B024}">
            <xm:f>NOT(ISERROR(SEARCH($M$70,AB62)))</xm:f>
            <xm:f>$M$70</xm:f>
            <x14:dxf>
              <fill>
                <patternFill>
                  <bgColor rgb="FFFFFF00"/>
                </patternFill>
              </fill>
            </x14:dxf>
          </x14:cfRule>
          <x14:cfRule type="containsText" priority="32" operator="containsText" id="{3DB13110-F3E6-48C3-9E85-450DA58B73BF}">
            <xm:f>NOT(ISERROR(SEARCH($M$69,AB62)))</xm:f>
            <xm:f>$M$69</xm:f>
            <x14:dxf>
              <fill>
                <patternFill>
                  <bgColor rgb="FF92D050"/>
                </patternFill>
              </fill>
            </x14:dxf>
          </x14:cfRule>
          <xm:sqref>AB62</xm:sqref>
        </x14:conditionalFormatting>
        <x14:conditionalFormatting xmlns:xm="http://schemas.microsoft.com/office/excel/2006/main">
          <x14:cfRule type="containsText" priority="25" operator="containsText" id="{02538676-C530-4D38-898F-0B86CBE754B7}">
            <xm:f>NOT(ISERROR(SEARCH($M$72,AB16)))</xm:f>
            <xm:f>$M$72</xm:f>
            <x14:dxf>
              <fill>
                <patternFill>
                  <bgColor rgb="FFFF0000"/>
                </patternFill>
              </fill>
            </x14:dxf>
          </x14:cfRule>
          <x14:cfRule type="containsText" priority="26" operator="containsText" id="{56217FA0-4D81-4BF1-A1CD-6012385EE82E}">
            <xm:f>NOT(ISERROR(SEARCH($M$71,AB16)))</xm:f>
            <xm:f>$M$71</xm:f>
            <x14:dxf>
              <fill>
                <patternFill>
                  <bgColor rgb="FFFFC000"/>
                </patternFill>
              </fill>
            </x14:dxf>
          </x14:cfRule>
          <x14:cfRule type="containsText" priority="27" operator="containsText" id="{118185B8-8894-4BDD-925E-9362B6572D3D}">
            <xm:f>NOT(ISERROR(SEARCH($M$70,AB16)))</xm:f>
            <xm:f>$M$70</xm:f>
            <x14:dxf>
              <fill>
                <patternFill>
                  <bgColor rgb="FFFFFF00"/>
                </patternFill>
              </fill>
            </x14:dxf>
          </x14:cfRule>
          <x14:cfRule type="containsText" priority="28" operator="containsText" id="{A810941B-416E-4FAD-AB80-C550C5851DFD}">
            <xm:f>NOT(ISERROR(SEARCH($M$69,AB16)))</xm:f>
            <xm:f>$M$69</xm:f>
            <x14:dxf>
              <fill>
                <patternFill>
                  <bgColor rgb="FF92D050"/>
                </patternFill>
              </fill>
            </x14:dxf>
          </x14:cfRule>
          <xm:sqref>AB16</xm:sqref>
        </x14:conditionalFormatting>
        <x14:conditionalFormatting xmlns:xm="http://schemas.microsoft.com/office/excel/2006/main">
          <x14:cfRule type="containsText" priority="21" operator="containsText" id="{7FBE6F1E-E166-4300-BC85-9EEC02C48CE6}">
            <xm:f>NOT(ISERROR(SEARCH($M$72,AB15)))</xm:f>
            <xm:f>$M$72</xm:f>
            <x14:dxf>
              <fill>
                <patternFill>
                  <bgColor rgb="FFFF0000"/>
                </patternFill>
              </fill>
            </x14:dxf>
          </x14:cfRule>
          <x14:cfRule type="containsText" priority="22" operator="containsText" id="{0C0348AF-F0AE-41BF-A21E-E2E592D1ED14}">
            <xm:f>NOT(ISERROR(SEARCH($M$71,AB15)))</xm:f>
            <xm:f>$M$71</xm:f>
            <x14:dxf>
              <fill>
                <patternFill>
                  <bgColor rgb="FFFFC000"/>
                </patternFill>
              </fill>
            </x14:dxf>
          </x14:cfRule>
          <x14:cfRule type="containsText" priority="23" operator="containsText" id="{675B4A59-4354-4C0A-A402-14A17607F44C}">
            <xm:f>NOT(ISERROR(SEARCH($M$70,AB15)))</xm:f>
            <xm:f>$M$70</xm:f>
            <x14:dxf>
              <fill>
                <patternFill>
                  <bgColor rgb="FFFFFF00"/>
                </patternFill>
              </fill>
            </x14:dxf>
          </x14:cfRule>
          <x14:cfRule type="containsText" priority="24" operator="containsText" id="{66FC23D6-69A5-493A-B45E-A867A47044B1}">
            <xm:f>NOT(ISERROR(SEARCH($M$69,AB15)))</xm:f>
            <xm:f>$M$69</xm:f>
            <x14:dxf>
              <fill>
                <patternFill>
                  <bgColor rgb="FF92D050"/>
                </patternFill>
              </fill>
            </x14:dxf>
          </x14:cfRule>
          <xm:sqref>AB15</xm:sqref>
        </x14:conditionalFormatting>
        <x14:conditionalFormatting xmlns:xm="http://schemas.microsoft.com/office/excel/2006/main">
          <x14:cfRule type="containsText" priority="17" operator="containsText" id="{1D95EA71-D0AC-43D6-9A42-85C15B06F019}">
            <xm:f>NOT(ISERROR(SEARCH($M$72,AB13)))</xm:f>
            <xm:f>$M$72</xm:f>
            <x14:dxf>
              <fill>
                <patternFill>
                  <bgColor rgb="FFFF0000"/>
                </patternFill>
              </fill>
            </x14:dxf>
          </x14:cfRule>
          <x14:cfRule type="containsText" priority="18" operator="containsText" id="{46AAE140-6124-43E0-A8B8-6B4228BAEFFF}">
            <xm:f>NOT(ISERROR(SEARCH($M$71,AB13)))</xm:f>
            <xm:f>$M$71</xm:f>
            <x14:dxf>
              <fill>
                <patternFill>
                  <bgColor rgb="FFFFC000"/>
                </patternFill>
              </fill>
            </x14:dxf>
          </x14:cfRule>
          <x14:cfRule type="containsText" priority="19" operator="containsText" id="{5BBA2A9E-D769-4009-86C0-27A3B8DC8F8A}">
            <xm:f>NOT(ISERROR(SEARCH($M$70,AB13)))</xm:f>
            <xm:f>$M$70</xm:f>
            <x14:dxf>
              <fill>
                <patternFill>
                  <bgColor rgb="FFFFFF00"/>
                </patternFill>
              </fill>
            </x14:dxf>
          </x14:cfRule>
          <x14:cfRule type="containsText" priority="20" operator="containsText" id="{4F256D5A-99A6-4686-8670-A921B195C6E3}">
            <xm:f>NOT(ISERROR(SEARCH($M$69,AB13)))</xm:f>
            <xm:f>$M$69</xm:f>
            <x14:dxf>
              <fill>
                <patternFill>
                  <bgColor rgb="FF92D050"/>
                </patternFill>
              </fill>
            </x14:dxf>
          </x14:cfRule>
          <xm:sqref>AB13</xm:sqref>
        </x14:conditionalFormatting>
        <x14:conditionalFormatting xmlns:xm="http://schemas.microsoft.com/office/excel/2006/main">
          <x14:cfRule type="containsText" priority="13" operator="containsText" id="{6C1A6254-8131-4B18-B5B0-BB76756F5F23}">
            <xm:f>NOT(ISERROR(SEARCH($M$72,AB12)))</xm:f>
            <xm:f>$M$72</xm:f>
            <x14:dxf>
              <fill>
                <patternFill>
                  <bgColor rgb="FFFF0000"/>
                </patternFill>
              </fill>
            </x14:dxf>
          </x14:cfRule>
          <x14:cfRule type="containsText" priority="14" operator="containsText" id="{5FDEC1B1-C665-4110-98AB-1DA3E2DAC0D9}">
            <xm:f>NOT(ISERROR(SEARCH($M$71,AB12)))</xm:f>
            <xm:f>$M$71</xm:f>
            <x14:dxf>
              <fill>
                <patternFill>
                  <bgColor rgb="FFFFC000"/>
                </patternFill>
              </fill>
            </x14:dxf>
          </x14:cfRule>
          <x14:cfRule type="containsText" priority="15" operator="containsText" id="{121B3FE0-9DF9-4316-A10E-438DB5389FAC}">
            <xm:f>NOT(ISERROR(SEARCH($M$70,AB12)))</xm:f>
            <xm:f>$M$70</xm:f>
            <x14:dxf>
              <fill>
                <patternFill>
                  <bgColor rgb="FFFFFF00"/>
                </patternFill>
              </fill>
            </x14:dxf>
          </x14:cfRule>
          <x14:cfRule type="containsText" priority="16" operator="containsText" id="{19BEC561-E83E-4A3E-B5BC-4A59C3F5A69B}">
            <xm:f>NOT(ISERROR(SEARCH($M$69,AB12)))</xm:f>
            <xm:f>$M$69</xm:f>
            <x14:dxf>
              <fill>
                <patternFill>
                  <bgColor rgb="FF92D050"/>
                </patternFill>
              </fill>
            </x14:dxf>
          </x14:cfRule>
          <xm:sqref>AB12</xm:sqref>
        </x14:conditionalFormatting>
        <x14:conditionalFormatting xmlns:xm="http://schemas.microsoft.com/office/excel/2006/main">
          <x14:cfRule type="containsText" priority="9" operator="containsText" id="{70B36E71-4A67-48C3-9FDD-E085CB949DF3}">
            <xm:f>NOT(ISERROR(SEARCH($M$72,AB17)))</xm:f>
            <xm:f>$M$72</xm:f>
            <x14:dxf>
              <fill>
                <patternFill>
                  <bgColor rgb="FFFF0000"/>
                </patternFill>
              </fill>
            </x14:dxf>
          </x14:cfRule>
          <x14:cfRule type="containsText" priority="10" operator="containsText" id="{E1D12B2D-9EFC-4A21-936A-D6C2F0785E20}">
            <xm:f>NOT(ISERROR(SEARCH($M$71,AB17)))</xm:f>
            <xm:f>$M$71</xm:f>
            <x14:dxf>
              <fill>
                <patternFill>
                  <bgColor rgb="FFFFC000"/>
                </patternFill>
              </fill>
            </x14:dxf>
          </x14:cfRule>
          <x14:cfRule type="containsText" priority="11" operator="containsText" id="{B60899F1-0244-4435-953B-B30AF732FC93}">
            <xm:f>NOT(ISERROR(SEARCH($M$70,AB17)))</xm:f>
            <xm:f>$M$70</xm:f>
            <x14:dxf>
              <fill>
                <patternFill>
                  <bgColor rgb="FFFFFF00"/>
                </patternFill>
              </fill>
            </x14:dxf>
          </x14:cfRule>
          <x14:cfRule type="containsText" priority="12" operator="containsText" id="{13C7E8EC-08D9-4EA6-986E-04BAE86110C1}">
            <xm:f>NOT(ISERROR(SEARCH($M$69,AB17)))</xm:f>
            <xm:f>$M$69</xm:f>
            <x14:dxf>
              <fill>
                <patternFill>
                  <bgColor rgb="FF92D050"/>
                </patternFill>
              </fill>
            </x14:dxf>
          </x14:cfRule>
          <xm:sqref>AB17</xm:sqref>
        </x14:conditionalFormatting>
        <x14:conditionalFormatting xmlns:xm="http://schemas.microsoft.com/office/excel/2006/main">
          <x14:cfRule type="containsText" priority="5" operator="containsText" id="{6B85E5EB-F073-4EB7-BACE-8C8AC9821FAC}">
            <xm:f>NOT(ISERROR(SEARCH($M$72,AB18)))</xm:f>
            <xm:f>$M$72</xm:f>
            <x14:dxf>
              <fill>
                <patternFill>
                  <bgColor rgb="FFFF0000"/>
                </patternFill>
              </fill>
            </x14:dxf>
          </x14:cfRule>
          <x14:cfRule type="containsText" priority="6" operator="containsText" id="{0440316C-E6EA-4AC2-811F-8CDDF288AF51}">
            <xm:f>NOT(ISERROR(SEARCH($M$71,AB18)))</xm:f>
            <xm:f>$M$71</xm:f>
            <x14:dxf>
              <fill>
                <patternFill>
                  <bgColor rgb="FFFFC000"/>
                </patternFill>
              </fill>
            </x14:dxf>
          </x14:cfRule>
          <x14:cfRule type="containsText" priority="7" operator="containsText" id="{AD13EDE3-2CCF-4A22-ADA1-02FCBA7354BA}">
            <xm:f>NOT(ISERROR(SEARCH($M$70,AB18)))</xm:f>
            <xm:f>$M$70</xm:f>
            <x14:dxf>
              <fill>
                <patternFill>
                  <bgColor rgb="FFFFFF00"/>
                </patternFill>
              </fill>
            </x14:dxf>
          </x14:cfRule>
          <x14:cfRule type="containsText" priority="8" operator="containsText" id="{381AAD45-93B8-45D0-9180-7D053D3326D5}">
            <xm:f>NOT(ISERROR(SEARCH($M$69,AB18)))</xm:f>
            <xm:f>$M$69</xm:f>
            <x14:dxf>
              <fill>
                <patternFill>
                  <bgColor rgb="FF92D050"/>
                </patternFill>
              </fill>
            </x14:dxf>
          </x14:cfRule>
          <xm:sqref>AB18:AB19</xm:sqref>
        </x14:conditionalFormatting>
        <x14:conditionalFormatting xmlns:xm="http://schemas.microsoft.com/office/excel/2006/main">
          <x14:cfRule type="containsText" priority="1" operator="containsText" id="{4525894B-676D-4FB2-884A-6C8829532790}">
            <xm:f>NOT(ISERROR(SEARCH($M$72,M43)))</xm:f>
            <xm:f>$M$72</xm:f>
            <x14:dxf>
              <fill>
                <patternFill>
                  <bgColor rgb="FFFF0000"/>
                </patternFill>
              </fill>
            </x14:dxf>
          </x14:cfRule>
          <x14:cfRule type="containsText" priority="2" operator="containsText" id="{1DEA2782-1C64-4A6F-A5A7-58B04B15AC56}">
            <xm:f>NOT(ISERROR(SEARCH($M$71,M43)))</xm:f>
            <xm:f>$M$71</xm:f>
            <x14:dxf>
              <fill>
                <patternFill>
                  <bgColor rgb="FFFFC000"/>
                </patternFill>
              </fill>
            </x14:dxf>
          </x14:cfRule>
          <x14:cfRule type="containsText" priority="3" operator="containsText" id="{DB6A4456-28E8-474A-BC32-36ED8F2B661A}">
            <xm:f>NOT(ISERROR(SEARCH($M$70,M43)))</xm:f>
            <xm:f>$M$70</xm:f>
            <x14:dxf>
              <fill>
                <patternFill>
                  <bgColor rgb="FFFFFF00"/>
                </patternFill>
              </fill>
            </x14:dxf>
          </x14:cfRule>
          <x14:cfRule type="containsText" priority="4" operator="containsText" id="{4BB4D044-9531-4717-92A9-84194DAEA30B}">
            <xm:f>NOT(ISERROR(SEARCH($M$69,M43)))</xm:f>
            <xm:f>$M$69</xm:f>
            <x14:dxf>
              <fill>
                <patternFill>
                  <bgColor rgb="FF92D050"/>
                </patternFill>
              </fill>
            </x14:dxf>
          </x14:cfRule>
          <xm:sqref>M43</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700-000009000000}">
          <x14:formula1>
            <xm:f>'C:\Users\marisol.viveros\Downloads\[MAPA_RIESGOS_UAEOS_2022_V3 -2.xlsx]Clasificacion riesgo'!#REF!</xm:f>
          </x14:formula1>
          <xm:sqref>G10:G48 G50:G51 G53:G57 G59:G63</xm:sqref>
        </x14:dataValidation>
        <x14:dataValidation type="list" allowBlank="1" showInputMessage="1" showErrorMessage="1" xr:uid="{00000000-0002-0000-0700-00000A000000}">
          <x14:formula1>
            <xm:f>'E:\UAEOS\TRABAJO EN CASA\MAPAS DE RIESGOS\RIESGOS 2021\MAPAS DE RIESGOS DE PROCESO 2021\MAPAS DE RIESGOS GUIA 2021\[MAPA_RIESGOS_G_OCI_UAEOS.xlsx]Atributos controles'!#REF!</xm:f>
          </x14:formula1>
          <xm:sqref>U61:W63 R61:S63</xm:sqref>
        </x14:dataValidation>
        <x14:dataValidation type="list" allowBlank="1" showInputMessage="1" showErrorMessage="1" xr:uid="{00000000-0002-0000-0700-00000B000000}">
          <x14:formula1>
            <xm:f>'E:\UAEOS\TRABAJO EN CASA\MAPAS DE RIESGOS\RIESGOS 2021\MAPAS DE RIESGOS DE PROCESO 2021\MAPAS DE RIESGOS GUIA 2021\[MAPA_RIESGOS_G_MEJORAMIENTO_UAEOS_2021.xlsx]Atributos controles'!#REF!</xm:f>
          </x14:formula1>
          <xm:sqref>U57:W60 R57:S60</xm:sqref>
        </x14:dataValidation>
        <x14:dataValidation type="list" allowBlank="1" showInputMessage="1" showErrorMessage="1" xr:uid="{00000000-0002-0000-0700-00000C000000}">
          <x14:formula1>
            <xm:f>'E:\UAEOS\TRABAJO EN CASA\MAPAS DE RIESGOS\RIESGOS 2021\MAPAS DE RIESGOS DE PROCESO 2021\MAPAS DE RIESGOS GUIA 2021\[MAPA_RIESGOS_G_CONTRACTUAL  JURIDICA_UAEOS_2021.xlsx]Atributos controles'!#REF!</xm:f>
          </x14:formula1>
          <xm:sqref>R48:S56 U48:W56</xm:sqref>
        </x14:dataValidation>
        <x14:dataValidation type="list" allowBlank="1" showInputMessage="1" showErrorMessage="1" xr:uid="{00000000-0002-0000-0700-00000D000000}">
          <x14:formula1>
            <xm:f>'E:\UAEOS\TRABAJO EN CASA\MAPAS DE RIESGOS\RIESGOS 2021\MAPAS DE RIESGOS DE PROCESO 2021\MAPAS DE RIESGOS GUIA 2021\[MAPA_RIESGOS_G_INFORMATICA_UAEOS_2021.xlsx]Atributos controles'!#REF!</xm:f>
          </x14:formula1>
          <xm:sqref>U44:W47 R44:S47</xm:sqref>
        </x14:dataValidation>
        <x14:dataValidation type="list" allowBlank="1" showInputMessage="1" showErrorMessage="1" xr:uid="{00000000-0002-0000-0700-00000E000000}">
          <x14:formula1>
            <xm:f>'C:\Users\Jorge\Documents\UAEOS\TRABAJO EN CASA\MAPAS DE RIESGOS\RIESGOS 2021\MAPAS DE RIESGOS DE PROCESO 2021\MAPAS DE RIESGOS GUIA 2021\[MAPA_RIESGOS_G_CONOCIMIENTO_CIUDADANO_UAEOS.xlsx]Atributos controles'!#REF!</xm:f>
          </x14:formula1>
          <xm:sqref>R20:S24 U20:W24</xm:sqref>
        </x14:dataValidation>
        <x14:dataValidation type="list" allowBlank="1" showInputMessage="1" showErrorMessage="1" xr:uid="{00000000-0002-0000-0700-00000F000000}">
          <x14:formula1>
            <xm:f>'E:\UAEOS\TRABAJO EN CASA\MAPAS DE RIESGOS\RIESGOS 2021\MAPAS DE RIESGOS DE PROCESO 2021\MAPAS DE RIESGOS GUIA 2021\[MAPA_RIESGOS_COMUNICACION_PRENSA_UAEOS_2021.xlsx]Atributos controles'!#REF!</xm:f>
          </x14:formula1>
          <xm:sqref>U30:W31 R30:S31</xm:sqref>
        </x14:dataValidation>
        <x14:dataValidation type="list" allowBlank="1" showInputMessage="1" showErrorMessage="1" xr:uid="{00000000-0002-0000-0700-000010000000}">
          <x14:formula1>
            <xm:f>'E:\UAEOS\TRABAJO EN CASA\MAPAS DE RIESGOS\RIESGOS 2021\MAPAS DE RIESGOS DE PROCESO 2021\MAPAS DE RIESGOS GUIA 2021\[2020-11-10_Propuesta_Mapa_riesgos_RH_UAEOS.xlsx]Atributos controles'!#REF!</xm:f>
          </x14:formula1>
          <xm:sqref>U25:W29 R25:S29</xm:sqref>
        </x14:dataValidation>
        <x14:dataValidation type="list" allowBlank="1" showInputMessage="1" showErrorMessage="1" xr:uid="{00000000-0002-0000-0700-000011000000}">
          <x14:formula1>
            <xm:f>'E:\UAEOS\TRABAJO EN CASA\MAPAS DE RIESGOS\RIESGOS 2021\MAPAS DE RIESGOS DE PROCESO 2021\MAPAS DE RIESGOS GUIA 2021\[MAPA_RIESGOS_SEGUIMIENTO Y MEDICION_UAEOS_2021.xlsx]Atributos controles'!#REF!</xm:f>
          </x14:formula1>
          <xm:sqref>U17:W19 R17:S19</xm:sqref>
        </x14:dataValidation>
        <x14:dataValidation type="list" allowBlank="1" showInputMessage="1" showErrorMessage="1" xr:uid="{00000000-0002-0000-0700-000012000000}">
          <x14:formula1>
            <xm:f>'E:\UAEOS\TRABAJO EN CASA\MAPAS DE RIESGOS\RIESGOS 2021\MAPAS DE RIESGOS DE PROCESO 2021\MAPAS DE RIESGOS GUIA 2021\[MAPA_RIESGOS_PROGRAMAS Y PROYECTOS_UAEOS_2021.xlsx]Atributos controles'!#REF!</xm:f>
          </x14:formula1>
          <xm:sqref>U15:W16 R15:S16</xm:sqref>
        </x14:dataValidation>
        <x14:dataValidation type="list" allowBlank="1" showInputMessage="1" showErrorMessage="1" xr:uid="{00000000-0002-0000-0700-000013000000}">
          <x14:formula1>
            <xm:f>'E:\UAEOS\TRABAJO EN CASA\MAPAS DE RIESGOS\RIESGOS 2021\MAPAS DE RIESGOS DE PROCESO 2021\MAPAS DE RIESGOS GUIA 2021\[MAPA_RIESGOS_PROGRAMAS Y PROYECTOS_UAEOS_2021.xlsx]Tabla probabiidad'!#REF!</xm:f>
          </x14:formula1>
          <xm:sqref>I14:I15</xm:sqref>
        </x14:dataValidation>
        <x14:dataValidation type="list" allowBlank="1" showInputMessage="1" showErrorMessage="1" xr:uid="{00000000-0002-0000-0700-000014000000}">
          <x14:formula1>
            <xm:f>'C:\Users\marisol.viveros\Downloads\[MAPA_RIESGOS_UAEOS_2022_V3 -2.xlsx]Atributos controles'!#REF!</xm:f>
          </x14:formula1>
          <xm:sqref>U10:W11 R10:S11</xm:sqref>
        </x14:dataValidation>
        <x14:dataValidation type="list" allowBlank="1" showInputMessage="1" showErrorMessage="1" xr:uid="{00000000-0002-0000-0700-000015000000}">
          <x14:formula1>
            <xm:f>'C:\Users\marisol.viveros\Downloads\[MAPA_RIESGOS_UAEOS_2022_V3 -2.xlsx]Tabla probabiidad'!#REF!</xm:f>
          </x14:formula1>
          <xm:sqref>I10:I13 I17 I19:I38 X50:X51 I50:I51 X53:X56 I53:I57 X10:X38 I65:I66 X64:X65 I59:I63 I40:I48 X40:X48</xm:sqref>
        </x14:dataValidation>
        <x14:dataValidation type="list" allowBlank="1" showInputMessage="1" showErrorMessage="1" xr:uid="{00000000-0002-0000-0700-000016000000}">
          <x14:formula1>
            <xm:f>'C:\Users\marisol.viveros\Downloads\[MAPA_RIESGOS_UAEOS_2022_V3 -2.xlsx]Clasificacion riesgo'!#REF!</xm:f>
          </x14:formula1>
          <xm:sqref>G65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P59"/>
  <sheetViews>
    <sheetView zoomScaleNormal="100" workbookViewId="0">
      <selection activeCell="C7" sqref="C7:C14"/>
    </sheetView>
  </sheetViews>
  <sheetFormatPr baseColWidth="10" defaultColWidth="11.42578125" defaultRowHeight="16.5" x14ac:dyDescent="0.3"/>
  <cols>
    <col min="1" max="1" width="4" style="171" bestFit="1" customWidth="1"/>
    <col min="2" max="2" width="18.42578125" style="171" customWidth="1"/>
    <col min="3" max="3" width="20.42578125" style="171" customWidth="1"/>
    <col min="4" max="4" width="17.85546875" style="171" customWidth="1"/>
    <col min="5" max="5" width="22.5703125" style="5" customWidth="1"/>
    <col min="6" max="6" width="18.42578125" style="172" customWidth="1"/>
    <col min="7" max="7" width="13.42578125" style="5" customWidth="1"/>
    <col min="8" max="8" width="9" style="5" customWidth="1"/>
    <col min="9" max="9" width="13.42578125" style="5" customWidth="1"/>
    <col min="10" max="10" width="7" style="5" customWidth="1"/>
    <col min="11" max="11" width="14.85546875" style="5" customWidth="1"/>
    <col min="12" max="12" width="7.85546875" style="5" customWidth="1"/>
    <col min="13" max="13" width="45.42578125" style="5" customWidth="1"/>
    <col min="14" max="14" width="7.140625" style="5" bestFit="1" customWidth="1"/>
    <col min="15" max="15" width="7.42578125" style="5" customWidth="1"/>
    <col min="16" max="16" width="6.85546875" style="5" customWidth="1"/>
    <col min="17" max="18" width="5" style="5" customWidth="1"/>
    <col min="19" max="19" width="7.140625" style="5" customWidth="1"/>
    <col min="20" max="20" width="6.5703125" style="5" customWidth="1"/>
    <col min="21" max="21" width="6.42578125" style="5" customWidth="1"/>
    <col min="22" max="22" width="8.85546875" style="5" customWidth="1"/>
    <col min="23" max="23" width="6.42578125" style="5" customWidth="1"/>
    <col min="24" max="24" width="8.85546875" style="5" customWidth="1"/>
    <col min="25" max="25" width="6.85546875" style="5" customWidth="1"/>
    <col min="26" max="26" width="9.5703125" style="5" customWidth="1"/>
    <col min="27" max="27" width="7.42578125" style="5" customWidth="1"/>
    <col min="28" max="28" width="43.85546875" style="5" customWidth="1"/>
    <col min="29" max="29" width="48" style="5" customWidth="1"/>
    <col min="30" max="30" width="18.85546875" style="5" customWidth="1"/>
    <col min="31" max="31" width="19.42578125" style="5" customWidth="1"/>
    <col min="32" max="32" width="18.42578125" style="172" customWidth="1"/>
    <col min="33" max="33" width="18.42578125" style="5" customWidth="1"/>
    <col min="34" max="34" width="21" style="5" customWidth="1"/>
    <col min="35" max="42" width="11.42578125" style="432"/>
    <col min="43" max="16384" width="11.42578125" style="5"/>
  </cols>
  <sheetData>
    <row r="1" spans="1:42" ht="18" x14ac:dyDescent="0.3">
      <c r="B1" s="174" t="s">
        <v>948</v>
      </c>
    </row>
    <row r="2" spans="1:42" x14ac:dyDescent="0.3">
      <c r="B2" s="173"/>
    </row>
    <row r="3" spans="1:42" x14ac:dyDescent="0.3">
      <c r="B3" s="173"/>
    </row>
    <row r="4" spans="1:42" x14ac:dyDescent="0.3">
      <c r="A4" s="624" t="s">
        <v>287</v>
      </c>
      <c r="B4" s="626"/>
      <c r="C4" s="175" t="s">
        <v>949</v>
      </c>
      <c r="D4" s="176"/>
      <c r="E4" s="176"/>
      <c r="F4" s="177"/>
      <c r="G4" s="177"/>
      <c r="H4" s="177"/>
      <c r="I4" s="177"/>
      <c r="J4" s="177"/>
      <c r="K4" s="177"/>
      <c r="L4" s="179"/>
      <c r="M4" s="180"/>
      <c r="N4" s="180"/>
      <c r="O4" s="180"/>
      <c r="P4" s="180"/>
      <c r="Q4" s="180"/>
      <c r="R4" s="180"/>
      <c r="S4" s="180"/>
      <c r="T4" s="180"/>
      <c r="U4" s="180"/>
      <c r="V4" s="180"/>
      <c r="W4" s="180"/>
      <c r="X4" s="180"/>
      <c r="Y4" s="180"/>
      <c r="Z4" s="180"/>
      <c r="AA4" s="180"/>
      <c r="AB4" s="180"/>
      <c r="AC4" s="180"/>
      <c r="AD4" s="180"/>
      <c r="AE4" s="180"/>
      <c r="AF4" s="385"/>
      <c r="AG4" s="180"/>
      <c r="AH4" s="180"/>
    </row>
    <row r="5" spans="1:42" ht="29.1" customHeight="1" x14ac:dyDescent="0.3">
      <c r="A5" s="624" t="s">
        <v>289</v>
      </c>
      <c r="B5" s="626"/>
      <c r="C5" s="627" t="s">
        <v>950</v>
      </c>
      <c r="D5" s="628"/>
      <c r="E5" s="628"/>
      <c r="F5" s="628"/>
      <c r="G5" s="628"/>
      <c r="H5" s="628"/>
      <c r="I5" s="628"/>
      <c r="J5" s="628"/>
      <c r="K5" s="628"/>
      <c r="L5" s="629"/>
      <c r="M5" s="180"/>
      <c r="N5" s="180"/>
      <c r="O5" s="180"/>
      <c r="P5" s="180"/>
      <c r="Q5" s="180"/>
      <c r="R5" s="180"/>
      <c r="S5" s="180"/>
      <c r="T5" s="180"/>
      <c r="U5" s="180"/>
      <c r="V5" s="180"/>
      <c r="W5" s="180"/>
      <c r="X5" s="180"/>
      <c r="Y5" s="180"/>
      <c r="Z5" s="180"/>
      <c r="AA5" s="180"/>
      <c r="AB5" s="180"/>
      <c r="AC5" s="180"/>
      <c r="AD5" s="180"/>
      <c r="AE5" s="180"/>
      <c r="AF5" s="385"/>
      <c r="AG5" s="180"/>
      <c r="AH5" s="180"/>
    </row>
    <row r="6" spans="1:42" ht="32.25" customHeight="1" x14ac:dyDescent="0.3">
      <c r="A6" s="624" t="s">
        <v>291</v>
      </c>
      <c r="B6" s="626"/>
      <c r="C6" s="627" t="s">
        <v>951</v>
      </c>
      <c r="D6" s="628"/>
      <c r="E6" s="628"/>
      <c r="F6" s="628"/>
      <c r="G6" s="628"/>
      <c r="H6" s="628"/>
      <c r="I6" s="628"/>
      <c r="J6" s="628"/>
      <c r="K6" s="628"/>
      <c r="L6" s="629"/>
      <c r="M6" s="180"/>
      <c r="N6" s="180"/>
      <c r="O6" s="180"/>
      <c r="P6" s="180"/>
      <c r="Q6" s="180"/>
      <c r="R6" s="180"/>
      <c r="S6" s="180"/>
      <c r="T6" s="180"/>
      <c r="U6" s="180"/>
      <c r="V6" s="180"/>
      <c r="W6" s="180"/>
      <c r="X6" s="180"/>
      <c r="Y6" s="180"/>
      <c r="Z6" s="180"/>
      <c r="AA6" s="180"/>
      <c r="AB6" s="180"/>
      <c r="AC6" s="180"/>
      <c r="AD6" s="180"/>
      <c r="AE6" s="180"/>
      <c r="AF6" s="385"/>
      <c r="AG6" s="180"/>
      <c r="AH6" s="180"/>
    </row>
    <row r="7" spans="1:42" ht="16.5" customHeight="1" x14ac:dyDescent="0.3">
      <c r="A7" s="610" t="s">
        <v>298</v>
      </c>
      <c r="B7" s="612" t="s">
        <v>952</v>
      </c>
      <c r="C7" s="613" t="s">
        <v>953</v>
      </c>
      <c r="D7" s="613" t="s">
        <v>323</v>
      </c>
      <c r="E7" s="614" t="s">
        <v>954</v>
      </c>
      <c r="F7" s="615" t="s">
        <v>955</v>
      </c>
      <c r="G7" s="616" t="s">
        <v>305</v>
      </c>
      <c r="H7" s="621" t="s">
        <v>306</v>
      </c>
      <c r="I7" s="623" t="s">
        <v>307</v>
      </c>
      <c r="J7" s="621" t="s">
        <v>306</v>
      </c>
      <c r="K7" s="613" t="s">
        <v>308</v>
      </c>
      <c r="L7" s="604" t="s">
        <v>309</v>
      </c>
      <c r="M7" s="599" t="s">
        <v>956</v>
      </c>
      <c r="N7" s="599" t="s">
        <v>311</v>
      </c>
      <c r="O7" s="599"/>
      <c r="P7" s="606" t="s">
        <v>312</v>
      </c>
      <c r="Q7" s="607"/>
      <c r="R7" s="607"/>
      <c r="S7" s="607"/>
      <c r="T7" s="607"/>
      <c r="U7" s="608"/>
      <c r="V7" s="617" t="s">
        <v>957</v>
      </c>
      <c r="W7" s="663"/>
      <c r="X7" s="617" t="s">
        <v>958</v>
      </c>
      <c r="Y7" s="663"/>
      <c r="Z7" s="603" t="s">
        <v>315</v>
      </c>
      <c r="AA7" s="604" t="s">
        <v>316</v>
      </c>
      <c r="AB7" s="599" t="s">
        <v>959</v>
      </c>
      <c r="AC7" s="599" t="s">
        <v>297</v>
      </c>
      <c r="AD7" s="599" t="s">
        <v>16</v>
      </c>
      <c r="AE7" s="599" t="s">
        <v>317</v>
      </c>
      <c r="AF7" s="599" t="s">
        <v>318</v>
      </c>
      <c r="AG7" s="599" t="s">
        <v>319</v>
      </c>
      <c r="AH7" s="599" t="s">
        <v>320</v>
      </c>
    </row>
    <row r="8" spans="1:42" s="182" customFormat="1" ht="78.75" customHeight="1" x14ac:dyDescent="0.25">
      <c r="A8" s="611"/>
      <c r="B8" s="612"/>
      <c r="C8" s="599"/>
      <c r="D8" s="599"/>
      <c r="E8" s="612"/>
      <c r="F8" s="613"/>
      <c r="G8" s="613"/>
      <c r="H8" s="622"/>
      <c r="I8" s="622"/>
      <c r="J8" s="622"/>
      <c r="K8" s="599"/>
      <c r="L8" s="605"/>
      <c r="M8" s="599"/>
      <c r="N8" s="400" t="s">
        <v>322</v>
      </c>
      <c r="O8" s="400" t="s">
        <v>299</v>
      </c>
      <c r="P8" s="181" t="s">
        <v>323</v>
      </c>
      <c r="Q8" s="181" t="s">
        <v>324</v>
      </c>
      <c r="R8" s="181" t="s">
        <v>325</v>
      </c>
      <c r="S8" s="181" t="s">
        <v>326</v>
      </c>
      <c r="T8" s="181" t="s">
        <v>327</v>
      </c>
      <c r="U8" s="181" t="s">
        <v>328</v>
      </c>
      <c r="V8" s="618"/>
      <c r="W8" s="664"/>
      <c r="X8" s="618"/>
      <c r="Y8" s="664"/>
      <c r="Z8" s="603"/>
      <c r="AA8" s="605"/>
      <c r="AB8" s="599"/>
      <c r="AC8" s="599"/>
      <c r="AD8" s="599"/>
      <c r="AE8" s="599"/>
      <c r="AF8" s="599"/>
      <c r="AG8" s="599"/>
      <c r="AH8" s="599"/>
      <c r="AI8" s="433"/>
      <c r="AJ8" s="433"/>
      <c r="AK8" s="433"/>
      <c r="AL8" s="433"/>
      <c r="AM8" s="433"/>
      <c r="AN8" s="433"/>
      <c r="AO8" s="433"/>
      <c r="AP8" s="433"/>
    </row>
    <row r="9" spans="1:42" s="198" customFormat="1" ht="117.6" customHeight="1" x14ac:dyDescent="0.25">
      <c r="A9" s="574">
        <v>1</v>
      </c>
      <c r="B9" s="560" t="s">
        <v>960</v>
      </c>
      <c r="C9" s="657" t="s">
        <v>961</v>
      </c>
      <c r="D9" s="558" t="s">
        <v>962</v>
      </c>
      <c r="E9" s="558" t="s">
        <v>963</v>
      </c>
      <c r="F9" s="195" t="s">
        <v>964</v>
      </c>
      <c r="G9" s="660" t="s">
        <v>335</v>
      </c>
      <c r="H9" s="564">
        <f t="shared" ref="H9" si="0">IF(G9="MUY BAJA",20%,IF(G9="BAJA",40%,IF(G9="MEDIA",60%,IF(G9="ALTA",80%,IF(G9="MUY ALTA",100%,IF(G9="",""))))))</f>
        <v>0.2</v>
      </c>
      <c r="I9" s="650" t="s">
        <v>363</v>
      </c>
      <c r="J9" s="564">
        <f>IF(I9="LEVE",20%,IF(I9="MENOR",40%,IF(I9="MODERADO",60%,IF(I9="MAYOR",80%,IF(I9="CATASTROFICO",100%,IF(G9="",""))))))</f>
        <v>0.8</v>
      </c>
      <c r="K9" s="651" t="s">
        <v>364</v>
      </c>
      <c r="L9" s="186" t="s">
        <v>965</v>
      </c>
      <c r="M9" s="195" t="s">
        <v>966</v>
      </c>
      <c r="N9" s="195" t="s">
        <v>339</v>
      </c>
      <c r="O9" s="186" t="s">
        <v>339</v>
      </c>
      <c r="P9" s="189" t="s">
        <v>340</v>
      </c>
      <c r="Q9" s="189" t="s">
        <v>576</v>
      </c>
      <c r="R9" s="208">
        <f>[19]ValoraciónControles!F14</f>
        <v>0.5</v>
      </c>
      <c r="S9" s="189" t="s">
        <v>507</v>
      </c>
      <c r="T9" s="189" t="s">
        <v>343</v>
      </c>
      <c r="U9" s="189" t="s">
        <v>344</v>
      </c>
      <c r="V9" s="654" t="s">
        <v>335</v>
      </c>
      <c r="W9" s="184">
        <v>0.1</v>
      </c>
      <c r="X9" s="665" t="s">
        <v>363</v>
      </c>
      <c r="Y9" s="184">
        <f>IF(X9="LEVE",20%,IF(X9="MENOR",40%,IF(X9="MODERADO",60%,IF(X9="MAYOR",80%,IF(X9="CATASTROFICO",100%,IF(X9="",""))))))</f>
        <v>0.8</v>
      </c>
      <c r="Z9" s="638" t="s">
        <v>364</v>
      </c>
      <c r="AA9" s="193" t="s">
        <v>345</v>
      </c>
      <c r="AB9" s="187" t="s">
        <v>967</v>
      </c>
      <c r="AC9" s="187" t="s">
        <v>968</v>
      </c>
      <c r="AD9" s="195" t="s">
        <v>548</v>
      </c>
      <c r="AE9" s="438">
        <v>44774</v>
      </c>
      <c r="AF9" s="439" t="s">
        <v>969</v>
      </c>
      <c r="AG9" s="197"/>
      <c r="AH9" s="186"/>
      <c r="AI9" s="434"/>
      <c r="AJ9" s="434"/>
      <c r="AK9" s="434"/>
      <c r="AL9" s="434"/>
      <c r="AM9" s="434"/>
      <c r="AN9" s="434"/>
      <c r="AO9" s="434"/>
      <c r="AP9" s="434"/>
    </row>
    <row r="10" spans="1:42" ht="114.75" x14ac:dyDescent="0.3">
      <c r="A10" s="641"/>
      <c r="B10" s="593"/>
      <c r="C10" s="658"/>
      <c r="D10" s="642"/>
      <c r="E10" s="642"/>
      <c r="F10" s="558" t="s">
        <v>970</v>
      </c>
      <c r="G10" s="661"/>
      <c r="H10" s="643"/>
      <c r="I10" s="636"/>
      <c r="J10" s="643"/>
      <c r="K10" s="652"/>
      <c r="L10" s="186" t="s">
        <v>971</v>
      </c>
      <c r="M10" s="328" t="s">
        <v>972</v>
      </c>
      <c r="N10" s="186" t="s">
        <v>339</v>
      </c>
      <c r="O10" s="186" t="s">
        <v>339</v>
      </c>
      <c r="P10" s="189" t="s">
        <v>340</v>
      </c>
      <c r="Q10" s="189" t="s">
        <v>341</v>
      </c>
      <c r="R10" s="208">
        <f>[19]ValoraciónControles!F29</f>
        <v>0.4</v>
      </c>
      <c r="S10" s="189" t="s">
        <v>342</v>
      </c>
      <c r="T10" s="189" t="s">
        <v>343</v>
      </c>
      <c r="U10" s="189" t="s">
        <v>366</v>
      </c>
      <c r="V10" s="655"/>
      <c r="W10" s="184">
        <v>0.04</v>
      </c>
      <c r="X10" s="666"/>
      <c r="Y10" s="184">
        <v>0.8</v>
      </c>
      <c r="Z10" s="639"/>
      <c r="AA10" s="193" t="s">
        <v>345</v>
      </c>
      <c r="AB10" s="187" t="s">
        <v>973</v>
      </c>
      <c r="AC10" s="187" t="s">
        <v>974</v>
      </c>
      <c r="AD10" s="440" t="s">
        <v>975</v>
      </c>
      <c r="AE10" s="438">
        <v>44774</v>
      </c>
      <c r="AF10" s="439" t="s">
        <v>969</v>
      </c>
      <c r="AG10" s="186"/>
      <c r="AH10" s="186"/>
    </row>
    <row r="11" spans="1:42" ht="104.45" customHeight="1" x14ac:dyDescent="0.3">
      <c r="A11" s="641"/>
      <c r="B11" s="593"/>
      <c r="C11" s="658"/>
      <c r="D11" s="642"/>
      <c r="E11" s="642"/>
      <c r="F11" s="559"/>
      <c r="G11" s="661"/>
      <c r="H11" s="643"/>
      <c r="I11" s="636"/>
      <c r="J11" s="643"/>
      <c r="K11" s="652"/>
      <c r="L11" s="186" t="s">
        <v>976</v>
      </c>
      <c r="M11" s="328" t="s">
        <v>977</v>
      </c>
      <c r="N11" s="186" t="s">
        <v>339</v>
      </c>
      <c r="O11" s="186" t="s">
        <v>339</v>
      </c>
      <c r="P11" s="189" t="s">
        <v>340</v>
      </c>
      <c r="Q11" s="189" t="s">
        <v>341</v>
      </c>
      <c r="R11" s="208">
        <v>0.4</v>
      </c>
      <c r="S11" s="189" t="s">
        <v>507</v>
      </c>
      <c r="T11" s="189" t="s">
        <v>343</v>
      </c>
      <c r="U11" s="189" t="s">
        <v>978</v>
      </c>
      <c r="V11" s="655"/>
      <c r="W11" s="184">
        <v>1.6E-2</v>
      </c>
      <c r="X11" s="666"/>
      <c r="Y11" s="184">
        <v>0.8</v>
      </c>
      <c r="Z11" s="639"/>
      <c r="AA11" s="193" t="s">
        <v>345</v>
      </c>
      <c r="AB11" s="187" t="s">
        <v>979</v>
      </c>
      <c r="AC11" s="187" t="s">
        <v>980</v>
      </c>
      <c r="AD11" s="195" t="s">
        <v>548</v>
      </c>
      <c r="AE11" s="438">
        <v>44774</v>
      </c>
      <c r="AF11" s="195" t="s">
        <v>981</v>
      </c>
      <c r="AG11" s="186"/>
      <c r="AH11" s="186"/>
    </row>
    <row r="12" spans="1:42" ht="127.5" x14ac:dyDescent="0.3">
      <c r="A12" s="641"/>
      <c r="B12" s="593"/>
      <c r="C12" s="658"/>
      <c r="D12" s="642"/>
      <c r="E12" s="642"/>
      <c r="F12" s="195" t="s">
        <v>982</v>
      </c>
      <c r="G12" s="661"/>
      <c r="H12" s="643"/>
      <c r="I12" s="636"/>
      <c r="J12" s="643"/>
      <c r="K12" s="652"/>
      <c r="L12" s="186" t="s">
        <v>983</v>
      </c>
      <c r="M12" s="328" t="s">
        <v>984</v>
      </c>
      <c r="N12" s="186" t="s">
        <v>339</v>
      </c>
      <c r="O12" s="186" t="s">
        <v>339</v>
      </c>
      <c r="P12" s="189" t="s">
        <v>340</v>
      </c>
      <c r="Q12" s="189" t="s">
        <v>341</v>
      </c>
      <c r="R12" s="208">
        <f>[19]ValoraciónControles!F44</f>
        <v>0.4</v>
      </c>
      <c r="S12" s="189" t="s">
        <v>342</v>
      </c>
      <c r="T12" s="189" t="s">
        <v>343</v>
      </c>
      <c r="U12" s="189" t="s">
        <v>366</v>
      </c>
      <c r="V12" s="655"/>
      <c r="W12" s="212">
        <v>8.0000000000000002E-3</v>
      </c>
      <c r="X12" s="666"/>
      <c r="Y12" s="184">
        <v>0.8</v>
      </c>
      <c r="Z12" s="639"/>
      <c r="AA12" s="193" t="s">
        <v>345</v>
      </c>
      <c r="AB12" s="187" t="s">
        <v>985</v>
      </c>
      <c r="AC12" s="187" t="s">
        <v>986</v>
      </c>
      <c r="AD12" s="195" t="s">
        <v>578</v>
      </c>
      <c r="AE12" s="438">
        <v>44774</v>
      </c>
      <c r="AF12" s="439" t="s">
        <v>981</v>
      </c>
      <c r="AG12" s="186"/>
      <c r="AH12" s="186"/>
    </row>
    <row r="13" spans="1:42" ht="140.25" x14ac:dyDescent="0.3">
      <c r="A13" s="641"/>
      <c r="B13" s="593"/>
      <c r="C13" s="658"/>
      <c r="D13" s="642"/>
      <c r="E13" s="642"/>
      <c r="F13" s="227" t="s">
        <v>987</v>
      </c>
      <c r="G13" s="661"/>
      <c r="H13" s="643"/>
      <c r="I13" s="636"/>
      <c r="J13" s="643"/>
      <c r="K13" s="652"/>
      <c r="L13" s="197" t="s">
        <v>988</v>
      </c>
      <c r="M13" s="215" t="s">
        <v>989</v>
      </c>
      <c r="N13" s="215" t="s">
        <v>339</v>
      </c>
      <c r="O13" s="197" t="s">
        <v>339</v>
      </c>
      <c r="P13" s="189" t="s">
        <v>340</v>
      </c>
      <c r="Q13" s="189" t="s">
        <v>341</v>
      </c>
      <c r="R13" s="208">
        <f>[19]ValoraciónControles!F59</f>
        <v>0.4</v>
      </c>
      <c r="S13" s="189" t="s">
        <v>342</v>
      </c>
      <c r="T13" s="189" t="s">
        <v>343</v>
      </c>
      <c r="U13" s="189" t="s">
        <v>344</v>
      </c>
      <c r="V13" s="655"/>
      <c r="W13" s="184">
        <v>4.0000000000000001E-3</v>
      </c>
      <c r="X13" s="666"/>
      <c r="Y13" s="184">
        <v>0.8</v>
      </c>
      <c r="Z13" s="639"/>
      <c r="AA13" s="193" t="s">
        <v>345</v>
      </c>
      <c r="AB13" s="187" t="s">
        <v>990</v>
      </c>
      <c r="AC13" s="187" t="s">
        <v>991</v>
      </c>
      <c r="AD13" s="195" t="s">
        <v>992</v>
      </c>
      <c r="AE13" s="438">
        <v>44774</v>
      </c>
      <c r="AF13" s="439" t="s">
        <v>981</v>
      </c>
      <c r="AG13" s="197"/>
      <c r="AH13" s="197"/>
    </row>
    <row r="14" spans="1:42" ht="76.5" x14ac:dyDescent="0.3">
      <c r="A14" s="575"/>
      <c r="B14" s="561"/>
      <c r="C14" s="659"/>
      <c r="D14" s="559"/>
      <c r="E14" s="559"/>
      <c r="F14" s="227" t="s">
        <v>993</v>
      </c>
      <c r="G14" s="662"/>
      <c r="H14" s="565"/>
      <c r="I14" s="637"/>
      <c r="J14" s="565"/>
      <c r="K14" s="653"/>
      <c r="L14" s="197" t="s">
        <v>994</v>
      </c>
      <c r="M14" s="215" t="s">
        <v>995</v>
      </c>
      <c r="N14" s="197" t="s">
        <v>339</v>
      </c>
      <c r="O14" s="197" t="s">
        <v>339</v>
      </c>
      <c r="P14" s="189" t="s">
        <v>340</v>
      </c>
      <c r="Q14" s="189" t="s">
        <v>341</v>
      </c>
      <c r="R14" s="441">
        <v>0.4</v>
      </c>
      <c r="S14" s="189" t="s">
        <v>342</v>
      </c>
      <c r="T14" s="189" t="s">
        <v>343</v>
      </c>
      <c r="U14" s="189" t="s">
        <v>344</v>
      </c>
      <c r="V14" s="656"/>
      <c r="W14" s="184">
        <v>0</v>
      </c>
      <c r="X14" s="667"/>
      <c r="Y14" s="184">
        <v>0.8</v>
      </c>
      <c r="Z14" s="640"/>
      <c r="AA14" s="193" t="s">
        <v>345</v>
      </c>
      <c r="AB14" s="187" t="s">
        <v>996</v>
      </c>
      <c r="AC14" s="187" t="s">
        <v>997</v>
      </c>
      <c r="AD14" s="440" t="s">
        <v>563</v>
      </c>
      <c r="AE14" s="438">
        <v>44774</v>
      </c>
      <c r="AF14" s="195" t="s">
        <v>969</v>
      </c>
      <c r="AG14" s="197"/>
      <c r="AH14" s="197"/>
    </row>
    <row r="15" spans="1:42" ht="114.75" x14ac:dyDescent="0.3">
      <c r="A15" s="574">
        <v>2</v>
      </c>
      <c r="B15" s="560" t="s">
        <v>998</v>
      </c>
      <c r="C15" s="560" t="s">
        <v>999</v>
      </c>
      <c r="D15" s="558" t="s">
        <v>962</v>
      </c>
      <c r="E15" s="558" t="s">
        <v>1000</v>
      </c>
      <c r="F15" s="227" t="s">
        <v>1001</v>
      </c>
      <c r="G15" s="635" t="s">
        <v>353</v>
      </c>
      <c r="H15" s="564">
        <f t="shared" ref="H15" si="1">IF(G15="MUY BAJA",20%,IF(G15="BAJA",40%,IF(G15="MEDIA",60%,IF(G15="ALTA",80%,IF(G15="MUY ALTA",100%,IF(G15="",""))))))</f>
        <v>0.4</v>
      </c>
      <c r="I15" s="646" t="s">
        <v>354</v>
      </c>
      <c r="J15" s="564">
        <f t="shared" ref="J15" si="2">IF(I15="LEVE",20%,IF(I15="MENOR",40%,IF(I15="MODERADO",60%,IF(I15="MAYOR",80%,IF(I15="CATASTROFICO",100%,IF(G15="",""))))))</f>
        <v>0.6</v>
      </c>
      <c r="K15" s="633" t="s">
        <v>354</v>
      </c>
      <c r="L15" s="186" t="s">
        <v>971</v>
      </c>
      <c r="M15" s="328" t="s">
        <v>1002</v>
      </c>
      <c r="N15" s="197" t="s">
        <v>339</v>
      </c>
      <c r="O15" s="197" t="s">
        <v>339</v>
      </c>
      <c r="P15" s="189" t="s">
        <v>340</v>
      </c>
      <c r="Q15" s="189" t="s">
        <v>576</v>
      </c>
      <c r="R15" s="216">
        <v>0.5</v>
      </c>
      <c r="S15" s="189" t="s">
        <v>342</v>
      </c>
      <c r="T15" s="189" t="s">
        <v>343</v>
      </c>
      <c r="U15" s="189" t="s">
        <v>344</v>
      </c>
      <c r="V15" s="635" t="s">
        <v>335</v>
      </c>
      <c r="W15" s="224">
        <v>0.2</v>
      </c>
      <c r="X15" s="635" t="s">
        <v>354</v>
      </c>
      <c r="Y15" s="184">
        <f t="shared" ref="Y15" si="3">IF(X15="LEVE",20%,IF(X15="MENOR",40%,IF(X15="MODERADO",60%,IF(X15="MAYOR",80%,IF(X15="CATASTROFICO",100%,IF(X15="",""))))))</f>
        <v>0.6</v>
      </c>
      <c r="Z15" s="638" t="s">
        <v>354</v>
      </c>
      <c r="AA15" s="193" t="s">
        <v>345</v>
      </c>
      <c r="AB15" s="187" t="s">
        <v>973</v>
      </c>
      <c r="AC15" s="187" t="s">
        <v>974</v>
      </c>
      <c r="AD15" s="440" t="s">
        <v>975</v>
      </c>
      <c r="AE15" s="438">
        <v>44774</v>
      </c>
      <c r="AF15" s="195" t="s">
        <v>1003</v>
      </c>
      <c r="AG15" s="197"/>
      <c r="AH15" s="197"/>
    </row>
    <row r="16" spans="1:42" ht="140.25" x14ac:dyDescent="0.3">
      <c r="A16" s="641"/>
      <c r="B16" s="593"/>
      <c r="C16" s="593"/>
      <c r="D16" s="642"/>
      <c r="E16" s="642"/>
      <c r="F16" s="195" t="s">
        <v>1004</v>
      </c>
      <c r="G16" s="636"/>
      <c r="H16" s="643"/>
      <c r="I16" s="647"/>
      <c r="J16" s="643"/>
      <c r="K16" s="634"/>
      <c r="L16" s="171" t="s">
        <v>1005</v>
      </c>
      <c r="M16" s="197" t="s">
        <v>1006</v>
      </c>
      <c r="N16" s="197" t="s">
        <v>339</v>
      </c>
      <c r="O16" s="197" t="s">
        <v>339</v>
      </c>
      <c r="P16" s="189" t="s">
        <v>340</v>
      </c>
      <c r="Q16" s="189" t="s">
        <v>341</v>
      </c>
      <c r="R16" s="441">
        <v>0.4</v>
      </c>
      <c r="S16" s="189" t="s">
        <v>507</v>
      </c>
      <c r="T16" s="189" t="s">
        <v>343</v>
      </c>
      <c r="U16" s="189" t="s">
        <v>366</v>
      </c>
      <c r="V16" s="636"/>
      <c r="W16" s="224">
        <v>0.2</v>
      </c>
      <c r="X16" s="636"/>
      <c r="Y16" s="184">
        <v>0.6</v>
      </c>
      <c r="Z16" s="639"/>
      <c r="AA16" s="193" t="s">
        <v>345</v>
      </c>
      <c r="AB16" s="187" t="s">
        <v>1007</v>
      </c>
      <c r="AC16" s="187" t="s">
        <v>1008</v>
      </c>
      <c r="AD16" s="195" t="s">
        <v>548</v>
      </c>
      <c r="AE16" s="438">
        <v>44774</v>
      </c>
      <c r="AF16" s="195" t="s">
        <v>1009</v>
      </c>
      <c r="AG16" s="197"/>
      <c r="AH16" s="197"/>
    </row>
    <row r="17" spans="1:34" ht="48.95" customHeight="1" x14ac:dyDescent="0.3">
      <c r="A17" s="641"/>
      <c r="B17" s="593"/>
      <c r="C17" s="593"/>
      <c r="D17" s="642"/>
      <c r="E17" s="642"/>
      <c r="F17" s="195" t="s">
        <v>1010</v>
      </c>
      <c r="G17" s="636"/>
      <c r="H17" s="643"/>
      <c r="I17" s="647"/>
      <c r="J17" s="643"/>
      <c r="K17" s="634"/>
      <c r="L17" s="197" t="s">
        <v>971</v>
      </c>
      <c r="M17" s="197" t="s">
        <v>1011</v>
      </c>
      <c r="N17" s="197" t="s">
        <v>339</v>
      </c>
      <c r="O17" s="197" t="s">
        <v>339</v>
      </c>
      <c r="P17" s="189" t="s">
        <v>340</v>
      </c>
      <c r="Q17" s="189" t="s">
        <v>341</v>
      </c>
      <c r="R17" s="216">
        <v>0.4</v>
      </c>
      <c r="S17" s="189" t="s">
        <v>342</v>
      </c>
      <c r="T17" s="189" t="s">
        <v>343</v>
      </c>
      <c r="U17" s="189" t="s">
        <v>366</v>
      </c>
      <c r="V17" s="636"/>
      <c r="W17" s="224">
        <v>0.12</v>
      </c>
      <c r="X17" s="636"/>
      <c r="Y17" s="184">
        <v>0.6</v>
      </c>
      <c r="Z17" s="639"/>
      <c r="AA17" s="193" t="s">
        <v>345</v>
      </c>
      <c r="AB17" s="187" t="s">
        <v>1012</v>
      </c>
      <c r="AC17" s="187" t="s">
        <v>1013</v>
      </c>
      <c r="AD17" s="440" t="s">
        <v>1014</v>
      </c>
      <c r="AE17" s="438">
        <v>44774</v>
      </c>
      <c r="AF17" s="440" t="s">
        <v>1015</v>
      </c>
      <c r="AG17" s="197"/>
      <c r="AH17" s="197"/>
    </row>
    <row r="18" spans="1:34" ht="86.25" x14ac:dyDescent="0.3">
      <c r="A18" s="641"/>
      <c r="B18" s="593"/>
      <c r="C18" s="593"/>
      <c r="D18" s="642"/>
      <c r="E18" s="642"/>
      <c r="F18" s="195" t="s">
        <v>1016</v>
      </c>
      <c r="G18" s="636"/>
      <c r="H18" s="643"/>
      <c r="I18" s="647"/>
      <c r="J18" s="643"/>
      <c r="K18" s="634"/>
      <c r="L18" s="197" t="s">
        <v>1005</v>
      </c>
      <c r="M18" s="197" t="s">
        <v>1006</v>
      </c>
      <c r="N18" s="197" t="s">
        <v>339</v>
      </c>
      <c r="O18" s="197" t="s">
        <v>339</v>
      </c>
      <c r="P18" s="189" t="s">
        <v>340</v>
      </c>
      <c r="Q18" s="189" t="s">
        <v>341</v>
      </c>
      <c r="R18" s="216">
        <v>0.4</v>
      </c>
      <c r="S18" s="189" t="s">
        <v>507</v>
      </c>
      <c r="T18" s="189" t="s">
        <v>343</v>
      </c>
      <c r="U18" s="189" t="s">
        <v>366</v>
      </c>
      <c r="V18" s="636"/>
      <c r="W18" s="224">
        <v>7.1999999999999995E-2</v>
      </c>
      <c r="X18" s="636"/>
      <c r="Y18" s="184">
        <v>0.6</v>
      </c>
      <c r="Z18" s="639"/>
      <c r="AA18" s="193" t="s">
        <v>345</v>
      </c>
      <c r="AB18" s="187" t="s">
        <v>1017</v>
      </c>
      <c r="AC18" s="187" t="s">
        <v>1018</v>
      </c>
      <c r="AD18" s="440" t="s">
        <v>1019</v>
      </c>
      <c r="AE18" s="438">
        <v>44774</v>
      </c>
      <c r="AF18" s="195" t="s">
        <v>969</v>
      </c>
      <c r="AG18" s="197"/>
      <c r="AH18" s="197"/>
    </row>
    <row r="19" spans="1:34" ht="51.95" customHeight="1" x14ac:dyDescent="0.3">
      <c r="A19" s="641"/>
      <c r="B19" s="593"/>
      <c r="C19" s="593"/>
      <c r="D19" s="642"/>
      <c r="E19" s="642"/>
      <c r="F19" s="393" t="s">
        <v>1020</v>
      </c>
      <c r="G19" s="636"/>
      <c r="H19" s="643"/>
      <c r="I19" s="647"/>
      <c r="J19" s="643"/>
      <c r="K19" s="634"/>
      <c r="L19" s="197" t="s">
        <v>965</v>
      </c>
      <c r="M19" s="442" t="s">
        <v>1021</v>
      </c>
      <c r="N19" s="197" t="s">
        <v>339</v>
      </c>
      <c r="O19" s="197" t="s">
        <v>339</v>
      </c>
      <c r="P19" s="189" t="s">
        <v>340</v>
      </c>
      <c r="Q19" s="189" t="s">
        <v>576</v>
      </c>
      <c r="R19" s="216">
        <v>0.5</v>
      </c>
      <c r="S19" s="189" t="s">
        <v>507</v>
      </c>
      <c r="T19" s="189" t="s">
        <v>343</v>
      </c>
      <c r="U19" s="189" t="s">
        <v>366</v>
      </c>
      <c r="V19" s="636"/>
      <c r="W19" s="443">
        <v>7.1639999999999996E-4</v>
      </c>
      <c r="X19" s="636"/>
      <c r="Y19" s="184">
        <v>0.6</v>
      </c>
      <c r="Z19" s="639"/>
      <c r="AA19" s="193" t="s">
        <v>345</v>
      </c>
      <c r="AB19" s="187" t="s">
        <v>1022</v>
      </c>
      <c r="AC19" s="187" t="s">
        <v>1023</v>
      </c>
      <c r="AD19" s="195" t="s">
        <v>548</v>
      </c>
      <c r="AE19" s="438">
        <v>44774</v>
      </c>
      <c r="AF19" s="195" t="s">
        <v>981</v>
      </c>
      <c r="AG19" s="197"/>
      <c r="AH19" s="197"/>
    </row>
    <row r="20" spans="1:34" ht="86.25" x14ac:dyDescent="0.3">
      <c r="A20" s="641"/>
      <c r="B20" s="593"/>
      <c r="C20" s="593"/>
      <c r="D20" s="642"/>
      <c r="E20" s="642"/>
      <c r="F20" s="558" t="s">
        <v>1024</v>
      </c>
      <c r="G20" s="636"/>
      <c r="H20" s="643"/>
      <c r="I20" s="647"/>
      <c r="J20" s="643"/>
      <c r="K20" s="634"/>
      <c r="L20" s="197" t="s">
        <v>1025</v>
      </c>
      <c r="M20" s="197" t="s">
        <v>1026</v>
      </c>
      <c r="N20" s="197" t="s">
        <v>339</v>
      </c>
      <c r="O20" s="197" t="s">
        <v>339</v>
      </c>
      <c r="P20" s="189" t="s">
        <v>340</v>
      </c>
      <c r="Q20" s="189" t="s">
        <v>576</v>
      </c>
      <c r="R20" s="216">
        <v>0.5</v>
      </c>
      <c r="S20" s="189" t="s">
        <v>507</v>
      </c>
      <c r="T20" s="189" t="s">
        <v>343</v>
      </c>
      <c r="U20" s="189" t="s">
        <v>366</v>
      </c>
      <c r="V20" s="636"/>
      <c r="W20" s="224">
        <v>0</v>
      </c>
      <c r="X20" s="636"/>
      <c r="Y20" s="184">
        <v>0.6</v>
      </c>
      <c r="Z20" s="639"/>
      <c r="AA20" s="193" t="s">
        <v>345</v>
      </c>
      <c r="AB20" s="187" t="s">
        <v>1027</v>
      </c>
      <c r="AC20" s="187" t="s">
        <v>1028</v>
      </c>
      <c r="AD20" s="195" t="s">
        <v>1029</v>
      </c>
      <c r="AE20" s="438">
        <v>44774</v>
      </c>
      <c r="AF20" s="195" t="s">
        <v>969</v>
      </c>
      <c r="AG20" s="197"/>
      <c r="AH20" s="197"/>
    </row>
    <row r="21" spans="1:34" ht="114.75" x14ac:dyDescent="0.3">
      <c r="A21" s="575"/>
      <c r="B21" s="561"/>
      <c r="C21" s="561"/>
      <c r="D21" s="559"/>
      <c r="E21" s="559"/>
      <c r="F21" s="559"/>
      <c r="G21" s="637"/>
      <c r="H21" s="565"/>
      <c r="I21" s="648"/>
      <c r="J21" s="565"/>
      <c r="K21" s="649"/>
      <c r="L21" s="197" t="s">
        <v>994</v>
      </c>
      <c r="M21" s="197" t="s">
        <v>995</v>
      </c>
      <c r="N21" s="197" t="s">
        <v>339</v>
      </c>
      <c r="O21" s="197" t="s">
        <v>339</v>
      </c>
      <c r="P21" s="189" t="s">
        <v>340</v>
      </c>
      <c r="Q21" s="189" t="s">
        <v>341</v>
      </c>
      <c r="R21" s="216">
        <v>0.4</v>
      </c>
      <c r="S21" s="189" t="s">
        <v>507</v>
      </c>
      <c r="T21" s="189" t="s">
        <v>343</v>
      </c>
      <c r="U21" s="189" t="s">
        <v>366</v>
      </c>
      <c r="V21" s="637"/>
      <c r="W21" s="224">
        <v>0</v>
      </c>
      <c r="X21" s="637"/>
      <c r="Y21" s="184">
        <v>0.6</v>
      </c>
      <c r="Z21" s="640"/>
      <c r="AA21" s="193" t="s">
        <v>345</v>
      </c>
      <c r="AB21" s="187" t="s">
        <v>1030</v>
      </c>
      <c r="AC21" s="187" t="s">
        <v>1031</v>
      </c>
      <c r="AD21" s="440" t="s">
        <v>563</v>
      </c>
      <c r="AE21" s="438">
        <v>44774</v>
      </c>
      <c r="AF21" s="195" t="s">
        <v>969</v>
      </c>
      <c r="AG21" s="197"/>
      <c r="AH21" s="197"/>
    </row>
    <row r="22" spans="1:34" ht="114.75" x14ac:dyDescent="0.3">
      <c r="A22" s="574">
        <v>3</v>
      </c>
      <c r="B22" s="560" t="s">
        <v>998</v>
      </c>
      <c r="C22" s="560" t="s">
        <v>1032</v>
      </c>
      <c r="D22" s="558" t="s">
        <v>962</v>
      </c>
      <c r="E22" s="558" t="s">
        <v>1033</v>
      </c>
      <c r="F22" s="227" t="s">
        <v>1001</v>
      </c>
      <c r="G22" s="635" t="s">
        <v>353</v>
      </c>
      <c r="H22" s="564">
        <f t="shared" ref="H22" si="4">IF(G22="MUY BAJA",20%,IF(G22="BAJA",40%,IF(G22="MEDIA",60%,IF(G22="ALTA",80%,IF(G22="MUY ALTA",100%,IF(G22="",""))))))</f>
        <v>0.4</v>
      </c>
      <c r="I22" s="646" t="s">
        <v>354</v>
      </c>
      <c r="J22" s="564">
        <f t="shared" ref="J22" si="5">IF(I22="LEVE",20%,IF(I22="MENOR",40%,IF(I22="MODERADO",60%,IF(I22="MAYOR",80%,IF(I22="CATASTROFICO",100%,IF(G22="",""))))))</f>
        <v>0.6</v>
      </c>
      <c r="K22" s="633" t="s">
        <v>354</v>
      </c>
      <c r="L22" s="186" t="s">
        <v>971</v>
      </c>
      <c r="M22" s="328" t="s">
        <v>1002</v>
      </c>
      <c r="N22" s="197" t="s">
        <v>339</v>
      </c>
      <c r="O22" s="197" t="s">
        <v>339</v>
      </c>
      <c r="P22" s="189" t="s">
        <v>340</v>
      </c>
      <c r="Q22" s="189" t="s">
        <v>576</v>
      </c>
      <c r="R22" s="441">
        <v>0.5</v>
      </c>
      <c r="S22" s="189" t="s">
        <v>507</v>
      </c>
      <c r="T22" s="189" t="s">
        <v>343</v>
      </c>
      <c r="U22" s="189" t="s">
        <v>366</v>
      </c>
      <c r="V22" s="635" t="s">
        <v>335</v>
      </c>
      <c r="W22" s="224">
        <v>0.2</v>
      </c>
      <c r="X22" s="635" t="s">
        <v>354</v>
      </c>
      <c r="Y22" s="184">
        <f t="shared" ref="Y22" si="6">IF(X22="LEVE",20%,IF(X22="MENOR",40%,IF(X22="MODERADO",60%,IF(X22="MAYOR",80%,IF(X22="CATASTROFICO",100%,IF(X22="",""))))))</f>
        <v>0.6</v>
      </c>
      <c r="Z22" s="638" t="s">
        <v>354</v>
      </c>
      <c r="AA22" s="193" t="s">
        <v>345</v>
      </c>
      <c r="AB22" s="187" t="s">
        <v>973</v>
      </c>
      <c r="AC22" s="187" t="s">
        <v>974</v>
      </c>
      <c r="AD22" s="440" t="s">
        <v>975</v>
      </c>
      <c r="AE22" s="438">
        <v>44774</v>
      </c>
      <c r="AF22" s="195" t="s">
        <v>969</v>
      </c>
      <c r="AG22" s="197"/>
      <c r="AH22" s="197"/>
    </row>
    <row r="23" spans="1:34" ht="140.25" x14ac:dyDescent="0.3">
      <c r="A23" s="641"/>
      <c r="B23" s="593"/>
      <c r="C23" s="593"/>
      <c r="D23" s="642"/>
      <c r="E23" s="642"/>
      <c r="F23" s="195" t="s">
        <v>1004</v>
      </c>
      <c r="G23" s="636"/>
      <c r="H23" s="643"/>
      <c r="I23" s="647"/>
      <c r="J23" s="643"/>
      <c r="K23" s="634"/>
      <c r="L23" s="171" t="s">
        <v>1005</v>
      </c>
      <c r="M23" s="197" t="s">
        <v>1006</v>
      </c>
      <c r="N23" s="197" t="s">
        <v>339</v>
      </c>
      <c r="O23" s="197" t="s">
        <v>339</v>
      </c>
      <c r="P23" s="189" t="s">
        <v>340</v>
      </c>
      <c r="Q23" s="189" t="s">
        <v>576</v>
      </c>
      <c r="R23" s="216">
        <v>0.5</v>
      </c>
      <c r="S23" s="189" t="s">
        <v>507</v>
      </c>
      <c r="T23" s="189" t="s">
        <v>343</v>
      </c>
      <c r="U23" s="189" t="s">
        <v>366</v>
      </c>
      <c r="V23" s="636"/>
      <c r="W23" s="224">
        <v>0.2</v>
      </c>
      <c r="X23" s="636"/>
      <c r="Y23" s="184">
        <v>0.6</v>
      </c>
      <c r="Z23" s="639"/>
      <c r="AA23" s="193" t="s">
        <v>345</v>
      </c>
      <c r="AB23" s="187" t="s">
        <v>1007</v>
      </c>
      <c r="AC23" s="187" t="s">
        <v>1008</v>
      </c>
      <c r="AD23" s="195" t="s">
        <v>548</v>
      </c>
      <c r="AE23" s="438">
        <v>44774</v>
      </c>
      <c r="AF23" s="195" t="s">
        <v>1009</v>
      </c>
      <c r="AG23" s="197"/>
      <c r="AH23" s="197"/>
    </row>
    <row r="24" spans="1:34" ht="86.25" x14ac:dyDescent="0.3">
      <c r="A24" s="641"/>
      <c r="B24" s="593"/>
      <c r="C24" s="593"/>
      <c r="D24" s="642"/>
      <c r="E24" s="642"/>
      <c r="F24" s="195" t="s">
        <v>1010</v>
      </c>
      <c r="G24" s="636"/>
      <c r="H24" s="643"/>
      <c r="I24" s="647"/>
      <c r="J24" s="643"/>
      <c r="K24" s="634"/>
      <c r="L24" s="197" t="s">
        <v>971</v>
      </c>
      <c r="M24" s="197" t="s">
        <v>1011</v>
      </c>
      <c r="N24" s="197" t="s">
        <v>339</v>
      </c>
      <c r="O24" s="197" t="s">
        <v>339</v>
      </c>
      <c r="P24" s="189" t="s">
        <v>340</v>
      </c>
      <c r="Q24" s="189" t="s">
        <v>341</v>
      </c>
      <c r="R24" s="216">
        <v>0.4</v>
      </c>
      <c r="S24" s="189" t="s">
        <v>507</v>
      </c>
      <c r="T24" s="189" t="s">
        <v>343</v>
      </c>
      <c r="U24" s="189" t="s">
        <v>366</v>
      </c>
      <c r="V24" s="636"/>
      <c r="W24" s="224">
        <v>0.12</v>
      </c>
      <c r="X24" s="636"/>
      <c r="Y24" s="184">
        <v>0.6</v>
      </c>
      <c r="Z24" s="639"/>
      <c r="AA24" s="193" t="s">
        <v>345</v>
      </c>
      <c r="AB24" s="187" t="s">
        <v>1012</v>
      </c>
      <c r="AC24" s="187" t="s">
        <v>1013</v>
      </c>
      <c r="AD24" s="440" t="s">
        <v>1014</v>
      </c>
      <c r="AE24" s="438">
        <v>44774</v>
      </c>
      <c r="AF24" s="440" t="s">
        <v>1015</v>
      </c>
      <c r="AG24" s="197"/>
      <c r="AH24" s="197"/>
    </row>
    <row r="25" spans="1:34" ht="86.25" x14ac:dyDescent="0.3">
      <c r="A25" s="641"/>
      <c r="B25" s="593"/>
      <c r="C25" s="593"/>
      <c r="D25" s="642"/>
      <c r="E25" s="642"/>
      <c r="F25" s="195" t="s">
        <v>1016</v>
      </c>
      <c r="G25" s="636"/>
      <c r="H25" s="643"/>
      <c r="I25" s="647"/>
      <c r="J25" s="643"/>
      <c r="K25" s="634"/>
      <c r="L25" s="197" t="s">
        <v>1005</v>
      </c>
      <c r="M25" s="197" t="s">
        <v>1006</v>
      </c>
      <c r="N25" s="197" t="s">
        <v>339</v>
      </c>
      <c r="O25" s="197" t="s">
        <v>339</v>
      </c>
      <c r="P25" s="189" t="s">
        <v>340</v>
      </c>
      <c r="Q25" s="189" t="s">
        <v>341</v>
      </c>
      <c r="R25" s="216">
        <v>0.4</v>
      </c>
      <c r="S25" s="189" t="s">
        <v>507</v>
      </c>
      <c r="T25" s="189" t="s">
        <v>343</v>
      </c>
      <c r="U25" s="189" t="s">
        <v>366</v>
      </c>
      <c r="V25" s="636"/>
      <c r="W25" s="444">
        <v>7.1999999999999995E-2</v>
      </c>
      <c r="X25" s="636"/>
      <c r="Y25" s="184">
        <v>0.6</v>
      </c>
      <c r="Z25" s="639"/>
      <c r="AA25" s="193" t="s">
        <v>345</v>
      </c>
      <c r="AB25" s="187" t="s">
        <v>1017</v>
      </c>
      <c r="AC25" s="187" t="s">
        <v>1018</v>
      </c>
      <c r="AD25" s="440" t="s">
        <v>1019</v>
      </c>
      <c r="AE25" s="438">
        <v>44774</v>
      </c>
      <c r="AF25" s="195" t="s">
        <v>969</v>
      </c>
      <c r="AG25" s="197"/>
      <c r="AH25" s="197"/>
    </row>
    <row r="26" spans="1:34" ht="86.25" x14ac:dyDescent="0.3">
      <c r="A26" s="641"/>
      <c r="B26" s="593"/>
      <c r="C26" s="593"/>
      <c r="D26" s="642"/>
      <c r="E26" s="642"/>
      <c r="F26" s="393" t="s">
        <v>1020</v>
      </c>
      <c r="G26" s="636"/>
      <c r="H26" s="643"/>
      <c r="I26" s="647"/>
      <c r="J26" s="643"/>
      <c r="K26" s="634"/>
      <c r="L26" s="197" t="s">
        <v>965</v>
      </c>
      <c r="M26" s="442" t="s">
        <v>1021</v>
      </c>
      <c r="N26" s="197" t="s">
        <v>339</v>
      </c>
      <c r="O26" s="197" t="s">
        <v>339</v>
      </c>
      <c r="P26" s="189" t="s">
        <v>340</v>
      </c>
      <c r="Q26" s="189" t="s">
        <v>341</v>
      </c>
      <c r="R26" s="216">
        <v>0.4</v>
      </c>
      <c r="S26" s="189" t="s">
        <v>507</v>
      </c>
      <c r="T26" s="189" t="s">
        <v>343</v>
      </c>
      <c r="U26" s="189" t="s">
        <v>366</v>
      </c>
      <c r="V26" s="636"/>
      <c r="W26" s="224">
        <v>7.1710000000000003E-4</v>
      </c>
      <c r="X26" s="636"/>
      <c r="Y26" s="184">
        <v>0.6</v>
      </c>
      <c r="Z26" s="639"/>
      <c r="AA26" s="193" t="s">
        <v>345</v>
      </c>
      <c r="AB26" s="187" t="s">
        <v>1022</v>
      </c>
      <c r="AC26" s="187" t="s">
        <v>1023</v>
      </c>
      <c r="AD26" s="195" t="s">
        <v>548</v>
      </c>
      <c r="AE26" s="438">
        <v>44774</v>
      </c>
      <c r="AF26" s="195" t="s">
        <v>981</v>
      </c>
      <c r="AG26" s="197"/>
      <c r="AH26" s="197"/>
    </row>
    <row r="27" spans="1:34" ht="86.25" x14ac:dyDescent="0.3">
      <c r="A27" s="641"/>
      <c r="B27" s="593"/>
      <c r="C27" s="593"/>
      <c r="D27" s="642"/>
      <c r="E27" s="642"/>
      <c r="F27" s="558" t="s">
        <v>1024</v>
      </c>
      <c r="G27" s="636"/>
      <c r="H27" s="643"/>
      <c r="I27" s="647"/>
      <c r="J27" s="643"/>
      <c r="K27" s="634"/>
      <c r="L27" s="197" t="s">
        <v>1034</v>
      </c>
      <c r="M27" s="197" t="s">
        <v>1026</v>
      </c>
      <c r="N27" s="197" t="s">
        <v>339</v>
      </c>
      <c r="O27" s="197" t="s">
        <v>339</v>
      </c>
      <c r="P27" s="189" t="s">
        <v>340</v>
      </c>
      <c r="Q27" s="189" t="s">
        <v>576</v>
      </c>
      <c r="R27" s="216">
        <v>0.5</v>
      </c>
      <c r="S27" s="189" t="s">
        <v>507</v>
      </c>
      <c r="T27" s="189" t="s">
        <v>343</v>
      </c>
      <c r="U27" s="189" t="s">
        <v>366</v>
      </c>
      <c r="V27" s="636"/>
      <c r="W27" s="224">
        <v>0</v>
      </c>
      <c r="X27" s="636"/>
      <c r="Y27" s="184">
        <v>0.6</v>
      </c>
      <c r="Z27" s="639"/>
      <c r="AA27" s="193" t="s">
        <v>345</v>
      </c>
      <c r="AB27" s="187" t="s">
        <v>1035</v>
      </c>
      <c r="AC27" s="187" t="s">
        <v>1028</v>
      </c>
      <c r="AD27" s="195" t="s">
        <v>1029</v>
      </c>
      <c r="AE27" s="438">
        <v>44774</v>
      </c>
      <c r="AF27" s="195" t="s">
        <v>969</v>
      </c>
      <c r="AG27" s="197"/>
      <c r="AH27" s="197"/>
    </row>
    <row r="28" spans="1:34" ht="114.75" x14ac:dyDescent="0.3">
      <c r="A28" s="575"/>
      <c r="B28" s="561"/>
      <c r="C28" s="561"/>
      <c r="D28" s="559"/>
      <c r="E28" s="559"/>
      <c r="F28" s="559"/>
      <c r="G28" s="637"/>
      <c r="H28" s="565"/>
      <c r="I28" s="648"/>
      <c r="J28" s="565"/>
      <c r="K28" s="649"/>
      <c r="L28" s="197" t="s">
        <v>1036</v>
      </c>
      <c r="M28" s="197" t="s">
        <v>995</v>
      </c>
      <c r="N28" s="197" t="s">
        <v>339</v>
      </c>
      <c r="O28" s="197" t="s">
        <v>339</v>
      </c>
      <c r="P28" s="189" t="s">
        <v>340</v>
      </c>
      <c r="Q28" s="189" t="s">
        <v>341</v>
      </c>
      <c r="R28" s="216">
        <v>0.4</v>
      </c>
      <c r="S28" s="189" t="s">
        <v>507</v>
      </c>
      <c r="T28" s="189" t="s">
        <v>343</v>
      </c>
      <c r="U28" s="189" t="s">
        <v>366</v>
      </c>
      <c r="V28" s="637"/>
      <c r="W28" s="224">
        <v>0</v>
      </c>
      <c r="X28" s="637"/>
      <c r="Y28" s="184">
        <v>0.6</v>
      </c>
      <c r="Z28" s="640"/>
      <c r="AA28" s="193" t="s">
        <v>345</v>
      </c>
      <c r="AB28" s="187" t="s">
        <v>1037</v>
      </c>
      <c r="AC28" s="187" t="s">
        <v>1031</v>
      </c>
      <c r="AD28" s="440" t="s">
        <v>563</v>
      </c>
      <c r="AE28" s="438">
        <v>44774</v>
      </c>
      <c r="AF28" s="195" t="s">
        <v>969</v>
      </c>
      <c r="AG28" s="197"/>
      <c r="AH28" s="197"/>
    </row>
    <row r="29" spans="1:34" ht="127.5" x14ac:dyDescent="0.3">
      <c r="A29" s="574">
        <v>4</v>
      </c>
      <c r="B29" s="560" t="s">
        <v>998</v>
      </c>
      <c r="C29" s="560" t="s">
        <v>1038</v>
      </c>
      <c r="D29" s="558" t="s">
        <v>962</v>
      </c>
      <c r="E29" s="558" t="s">
        <v>1039</v>
      </c>
      <c r="F29" s="227" t="s">
        <v>982</v>
      </c>
      <c r="G29" s="635" t="s">
        <v>362</v>
      </c>
      <c r="H29" s="564">
        <f t="shared" ref="H29" si="7">IF(G29="MUY BAJA",20%,IF(G29="BAJA",40%,IF(G29="MEDIA",60%,IF(G29="ALTA",80%,IF(G29="MUY ALTA",100%,IF(G29="",""))))))</f>
        <v>0.6</v>
      </c>
      <c r="I29" s="644" t="s">
        <v>392</v>
      </c>
      <c r="J29" s="564">
        <f t="shared" ref="J29" si="8">IF(I29="LEVE",20%,IF(I29="MENOR",40%,IF(I29="MODERADO",60%,IF(I29="MAYOR",80%,IF(I29="CATASTROFICO",100%,IF(G29="",""))))))</f>
        <v>0.4</v>
      </c>
      <c r="K29" s="633" t="s">
        <v>354</v>
      </c>
      <c r="L29" s="197" t="s">
        <v>983</v>
      </c>
      <c r="M29" s="197" t="s">
        <v>984</v>
      </c>
      <c r="N29" s="197" t="s">
        <v>339</v>
      </c>
      <c r="O29" s="197" t="s">
        <v>339</v>
      </c>
      <c r="P29" s="189" t="s">
        <v>340</v>
      </c>
      <c r="Q29" s="189" t="s">
        <v>576</v>
      </c>
      <c r="R29" s="441">
        <v>0.5</v>
      </c>
      <c r="S29" s="189" t="s">
        <v>507</v>
      </c>
      <c r="T29" s="189" t="s">
        <v>343</v>
      </c>
      <c r="U29" s="189" t="s">
        <v>366</v>
      </c>
      <c r="V29" s="635" t="s">
        <v>353</v>
      </c>
      <c r="W29" s="224">
        <v>0.6</v>
      </c>
      <c r="X29" s="242" t="s">
        <v>392</v>
      </c>
      <c r="Y29" s="184">
        <f t="shared" ref="Y29:Y33" si="9">IF(X29="LEVE",20%,IF(X29="MENOR",40%,IF(X29="MODERADO",60%,IF(X29="MAYOR",80%,IF(X29="CATASTROFICO",100%,IF(X29="",""))))))</f>
        <v>0.4</v>
      </c>
      <c r="Z29" s="638" t="s">
        <v>354</v>
      </c>
      <c r="AA29" s="193" t="s">
        <v>345</v>
      </c>
      <c r="AB29" s="187" t="s">
        <v>1040</v>
      </c>
      <c r="AC29" s="187" t="s">
        <v>986</v>
      </c>
      <c r="AD29" s="195" t="s">
        <v>578</v>
      </c>
      <c r="AE29" s="438">
        <v>44774</v>
      </c>
      <c r="AF29" s="439" t="s">
        <v>981</v>
      </c>
      <c r="AG29" s="197"/>
      <c r="AH29" s="197"/>
    </row>
    <row r="30" spans="1:34" ht="102" x14ac:dyDescent="0.3">
      <c r="A30" s="641"/>
      <c r="B30" s="593"/>
      <c r="C30" s="593"/>
      <c r="D30" s="642"/>
      <c r="E30" s="642"/>
      <c r="F30" s="195" t="s">
        <v>1041</v>
      </c>
      <c r="G30" s="636"/>
      <c r="H30" s="643"/>
      <c r="I30" s="645"/>
      <c r="J30" s="643"/>
      <c r="K30" s="634"/>
      <c r="L30" s="171" t="s">
        <v>976</v>
      </c>
      <c r="M30" s="197" t="s">
        <v>977</v>
      </c>
      <c r="N30" s="197" t="s">
        <v>339</v>
      </c>
      <c r="O30" s="197" t="s">
        <v>339</v>
      </c>
      <c r="P30" s="189" t="s">
        <v>340</v>
      </c>
      <c r="Q30" s="189" t="s">
        <v>341</v>
      </c>
      <c r="R30" s="441">
        <v>0.4</v>
      </c>
      <c r="S30" s="189" t="s">
        <v>507</v>
      </c>
      <c r="T30" s="189" t="s">
        <v>343</v>
      </c>
      <c r="U30" s="189" t="s">
        <v>366</v>
      </c>
      <c r="V30" s="636"/>
      <c r="W30" s="224">
        <v>0.3</v>
      </c>
      <c r="X30" s="242" t="s">
        <v>392</v>
      </c>
      <c r="Y30" s="184">
        <f t="shared" si="9"/>
        <v>0.4</v>
      </c>
      <c r="Z30" s="639"/>
      <c r="AA30" s="193" t="s">
        <v>345</v>
      </c>
      <c r="AB30" s="187" t="s">
        <v>1042</v>
      </c>
      <c r="AC30" s="445" t="s">
        <v>980</v>
      </c>
      <c r="AD30" s="195" t="s">
        <v>548</v>
      </c>
      <c r="AE30" s="438">
        <v>44774</v>
      </c>
      <c r="AF30" s="195" t="s">
        <v>981</v>
      </c>
      <c r="AG30" s="197"/>
      <c r="AH30" s="197"/>
    </row>
    <row r="31" spans="1:34" ht="127.5" x14ac:dyDescent="0.3">
      <c r="A31" s="641"/>
      <c r="B31" s="593"/>
      <c r="C31" s="593"/>
      <c r="D31" s="642"/>
      <c r="E31" s="642"/>
      <c r="F31" s="195" t="s">
        <v>1043</v>
      </c>
      <c r="G31" s="636"/>
      <c r="H31" s="643"/>
      <c r="I31" s="645"/>
      <c r="J31" s="643"/>
      <c r="K31" s="634"/>
      <c r="L31" s="197" t="s">
        <v>983</v>
      </c>
      <c r="M31" s="197" t="s">
        <v>984</v>
      </c>
      <c r="N31" s="197" t="s">
        <v>339</v>
      </c>
      <c r="O31" s="197" t="s">
        <v>339</v>
      </c>
      <c r="P31" s="189" t="s">
        <v>340</v>
      </c>
      <c r="Q31" s="189" t="s">
        <v>341</v>
      </c>
      <c r="R31" s="216">
        <v>0.4</v>
      </c>
      <c r="S31" s="189" t="s">
        <v>507</v>
      </c>
      <c r="T31" s="189" t="s">
        <v>343</v>
      </c>
      <c r="U31" s="189" t="s">
        <v>366</v>
      </c>
      <c r="V31" s="636"/>
      <c r="W31" s="224">
        <v>0.18</v>
      </c>
      <c r="X31" s="242" t="s">
        <v>392</v>
      </c>
      <c r="Y31" s="184">
        <f t="shared" si="9"/>
        <v>0.4</v>
      </c>
      <c r="Z31" s="639"/>
      <c r="AA31" s="193" t="s">
        <v>345</v>
      </c>
      <c r="AB31" s="187" t="s">
        <v>1040</v>
      </c>
      <c r="AC31" s="187" t="s">
        <v>986</v>
      </c>
      <c r="AD31" s="195" t="s">
        <v>578</v>
      </c>
      <c r="AE31" s="438">
        <v>44774</v>
      </c>
      <c r="AF31" s="439" t="s">
        <v>981</v>
      </c>
      <c r="AG31" s="197"/>
      <c r="AH31" s="197"/>
    </row>
    <row r="32" spans="1:34" ht="102" x14ac:dyDescent="0.3">
      <c r="A32" s="641"/>
      <c r="B32" s="593"/>
      <c r="C32" s="593"/>
      <c r="D32" s="642"/>
      <c r="E32" s="642"/>
      <c r="F32" s="195" t="s">
        <v>1044</v>
      </c>
      <c r="G32" s="636"/>
      <c r="H32" s="643"/>
      <c r="I32" s="645"/>
      <c r="J32" s="643"/>
      <c r="K32" s="634"/>
      <c r="L32" s="171" t="s">
        <v>976</v>
      </c>
      <c r="M32" s="197" t="s">
        <v>977</v>
      </c>
      <c r="N32" s="197" t="s">
        <v>339</v>
      </c>
      <c r="O32" s="197" t="s">
        <v>339</v>
      </c>
      <c r="P32" s="189" t="s">
        <v>340</v>
      </c>
      <c r="Q32" s="189" t="s">
        <v>576</v>
      </c>
      <c r="R32" s="216">
        <v>0.5</v>
      </c>
      <c r="S32" s="189" t="s">
        <v>507</v>
      </c>
      <c r="T32" s="189" t="s">
        <v>343</v>
      </c>
      <c r="U32" s="189" t="s">
        <v>366</v>
      </c>
      <c r="V32" s="637"/>
      <c r="W32" s="224">
        <v>0.09</v>
      </c>
      <c r="X32" s="242" t="s">
        <v>392</v>
      </c>
      <c r="Y32" s="184">
        <f t="shared" si="9"/>
        <v>0.4</v>
      </c>
      <c r="Z32" s="640"/>
      <c r="AA32" s="193" t="s">
        <v>345</v>
      </c>
      <c r="AB32" s="187" t="s">
        <v>1042</v>
      </c>
      <c r="AC32" s="187" t="s">
        <v>980</v>
      </c>
      <c r="AD32" s="195" t="s">
        <v>548</v>
      </c>
      <c r="AE32" s="438">
        <v>44774</v>
      </c>
      <c r="AF32" s="195" t="s">
        <v>981</v>
      </c>
      <c r="AG32" s="197"/>
      <c r="AH32" s="197"/>
    </row>
    <row r="33" spans="1:34" ht="86.25" x14ac:dyDescent="0.3">
      <c r="A33" s="574">
        <v>5</v>
      </c>
      <c r="B33" s="560" t="s">
        <v>998</v>
      </c>
      <c r="C33" s="560" t="s">
        <v>1045</v>
      </c>
      <c r="D33" s="558" t="s">
        <v>962</v>
      </c>
      <c r="E33" s="558" t="s">
        <v>1046</v>
      </c>
      <c r="F33" s="227" t="s">
        <v>1047</v>
      </c>
      <c r="G33" s="635" t="s">
        <v>362</v>
      </c>
      <c r="H33" s="564">
        <f t="shared" ref="H33" si="10">IF(G33="MUY BAJA",20%,IF(G33="BAJA",40%,IF(G33="MEDIA",60%,IF(G33="ALTA",80%,IF(G33="MUY ALTA",100%,IF(G33="",""))))))</f>
        <v>0.6</v>
      </c>
      <c r="I33" s="644" t="s">
        <v>354</v>
      </c>
      <c r="J33" s="564">
        <f t="shared" ref="J33" si="11">IF(I33="LEVE",20%,IF(I33="MENOR",40%,IF(I33="MODERADO",60%,IF(I33="MAYOR",80%,IF(I33="CATASTROFICO",100%,IF(G33="",""))))))</f>
        <v>0.6</v>
      </c>
      <c r="K33" s="633" t="s">
        <v>354</v>
      </c>
      <c r="L33" s="197" t="s">
        <v>1048</v>
      </c>
      <c r="M33" s="197" t="s">
        <v>1049</v>
      </c>
      <c r="N33" s="197" t="s">
        <v>339</v>
      </c>
      <c r="O33" s="197" t="s">
        <v>339</v>
      </c>
      <c r="P33" s="189" t="s">
        <v>340</v>
      </c>
      <c r="Q33" s="189" t="s">
        <v>576</v>
      </c>
      <c r="R33" s="441">
        <v>0.5</v>
      </c>
      <c r="S33" s="189" t="s">
        <v>507</v>
      </c>
      <c r="T33" s="189" t="s">
        <v>343</v>
      </c>
      <c r="U33" s="189" t="s">
        <v>366</v>
      </c>
      <c r="V33" s="635" t="s">
        <v>353</v>
      </c>
      <c r="W33" s="224">
        <v>0.6</v>
      </c>
      <c r="X33" s="635" t="s">
        <v>354</v>
      </c>
      <c r="Y33" s="184">
        <f t="shared" si="9"/>
        <v>0.6</v>
      </c>
      <c r="Z33" s="638" t="s">
        <v>354</v>
      </c>
      <c r="AA33" s="193" t="s">
        <v>345</v>
      </c>
      <c r="AB33" s="445" t="s">
        <v>1050</v>
      </c>
      <c r="AC33" s="187" t="s">
        <v>1051</v>
      </c>
      <c r="AD33" s="195" t="s">
        <v>548</v>
      </c>
      <c r="AE33" s="438">
        <v>44774</v>
      </c>
      <c r="AF33" s="195" t="s">
        <v>981</v>
      </c>
      <c r="AG33" s="197"/>
      <c r="AH33" s="197"/>
    </row>
    <row r="34" spans="1:34" ht="102" x14ac:dyDescent="0.3">
      <c r="A34" s="641"/>
      <c r="B34" s="593"/>
      <c r="C34" s="593"/>
      <c r="D34" s="642"/>
      <c r="E34" s="642"/>
      <c r="F34" s="195" t="s">
        <v>1041</v>
      </c>
      <c r="G34" s="636"/>
      <c r="H34" s="643"/>
      <c r="I34" s="645"/>
      <c r="J34" s="643"/>
      <c r="K34" s="634"/>
      <c r="L34" s="171" t="s">
        <v>1052</v>
      </c>
      <c r="M34" s="197" t="s">
        <v>1053</v>
      </c>
      <c r="N34" s="197" t="s">
        <v>339</v>
      </c>
      <c r="O34" s="197" t="s">
        <v>339</v>
      </c>
      <c r="P34" s="189" t="s">
        <v>340</v>
      </c>
      <c r="Q34" s="189" t="s">
        <v>341</v>
      </c>
      <c r="R34" s="441">
        <v>0.4</v>
      </c>
      <c r="S34" s="189" t="s">
        <v>342</v>
      </c>
      <c r="T34" s="189" t="s">
        <v>343</v>
      </c>
      <c r="U34" s="189" t="s">
        <v>366</v>
      </c>
      <c r="V34" s="636"/>
      <c r="W34" s="224">
        <v>0.3</v>
      </c>
      <c r="X34" s="636"/>
      <c r="Y34" s="184">
        <v>0.6</v>
      </c>
      <c r="Z34" s="639"/>
      <c r="AA34" s="193" t="s">
        <v>345</v>
      </c>
      <c r="AB34" s="187" t="s">
        <v>1042</v>
      </c>
      <c r="AC34" s="187" t="s">
        <v>980</v>
      </c>
      <c r="AD34" s="195" t="s">
        <v>548</v>
      </c>
      <c r="AE34" s="438">
        <v>44774</v>
      </c>
      <c r="AF34" s="195" t="s">
        <v>981</v>
      </c>
      <c r="AG34" s="197"/>
      <c r="AH34" s="197"/>
    </row>
    <row r="35" spans="1:34" ht="86.25" x14ac:dyDescent="0.3">
      <c r="A35" s="641"/>
      <c r="B35" s="593"/>
      <c r="C35" s="593"/>
      <c r="D35" s="642"/>
      <c r="E35" s="642"/>
      <c r="F35" s="195" t="s">
        <v>1054</v>
      </c>
      <c r="G35" s="636"/>
      <c r="H35" s="643"/>
      <c r="I35" s="645"/>
      <c r="J35" s="643"/>
      <c r="K35" s="634"/>
      <c r="L35" s="197" t="s">
        <v>1055</v>
      </c>
      <c r="M35" s="197" t="s">
        <v>1056</v>
      </c>
      <c r="N35" s="197" t="s">
        <v>339</v>
      </c>
      <c r="O35" s="197" t="s">
        <v>339</v>
      </c>
      <c r="P35" s="189" t="s">
        <v>340</v>
      </c>
      <c r="Q35" s="189" t="s">
        <v>576</v>
      </c>
      <c r="R35" s="216">
        <v>0.5</v>
      </c>
      <c r="S35" s="189" t="s">
        <v>342</v>
      </c>
      <c r="T35" s="189" t="s">
        <v>343</v>
      </c>
      <c r="U35" s="189" t="s">
        <v>366</v>
      </c>
      <c r="V35" s="636"/>
      <c r="W35" s="224">
        <v>0.15</v>
      </c>
      <c r="X35" s="636"/>
      <c r="Y35" s="184">
        <v>0.6</v>
      </c>
      <c r="Z35" s="639"/>
      <c r="AA35" s="193" t="s">
        <v>345</v>
      </c>
      <c r="AB35" s="187" t="s">
        <v>1057</v>
      </c>
      <c r="AC35" s="187" t="s">
        <v>1058</v>
      </c>
      <c r="AD35" s="440" t="s">
        <v>1059</v>
      </c>
      <c r="AE35" s="438">
        <v>44774</v>
      </c>
      <c r="AF35" s="195"/>
      <c r="AG35" s="197"/>
      <c r="AH35" s="197"/>
    </row>
    <row r="36" spans="1:34" ht="57" customHeight="1" x14ac:dyDescent="0.3">
      <c r="A36" s="641"/>
      <c r="B36" s="593"/>
      <c r="C36" s="593"/>
      <c r="D36" s="642"/>
      <c r="E36" s="642"/>
      <c r="F36" s="195" t="s">
        <v>1044</v>
      </c>
      <c r="G36" s="636"/>
      <c r="H36" s="643"/>
      <c r="I36" s="645"/>
      <c r="J36" s="643"/>
      <c r="K36" s="634"/>
      <c r="L36" s="171" t="s">
        <v>1060</v>
      </c>
      <c r="M36" s="197" t="s">
        <v>1061</v>
      </c>
      <c r="N36" s="197" t="s">
        <v>339</v>
      </c>
      <c r="O36" s="197" t="s">
        <v>339</v>
      </c>
      <c r="P36" s="189" t="s">
        <v>340</v>
      </c>
      <c r="Q36" s="189" t="s">
        <v>576</v>
      </c>
      <c r="R36" s="216">
        <v>0.5</v>
      </c>
      <c r="S36" s="189" t="s">
        <v>507</v>
      </c>
      <c r="T36" s="189" t="s">
        <v>343</v>
      </c>
      <c r="U36" s="189" t="s">
        <v>366</v>
      </c>
      <c r="V36" s="637"/>
      <c r="W36" s="224">
        <v>7.4999999999999997E-2</v>
      </c>
      <c r="X36" s="637"/>
      <c r="Y36" s="184">
        <v>0.6</v>
      </c>
      <c r="Z36" s="640"/>
      <c r="AA36" s="193" t="s">
        <v>345</v>
      </c>
      <c r="AB36" s="187" t="s">
        <v>1062</v>
      </c>
      <c r="AC36" s="187" t="s">
        <v>1063</v>
      </c>
      <c r="AD36" s="195" t="s">
        <v>548</v>
      </c>
      <c r="AE36" s="438">
        <v>44774</v>
      </c>
      <c r="AF36" s="195" t="s">
        <v>969</v>
      </c>
      <c r="AG36" s="197"/>
      <c r="AH36" s="197"/>
    </row>
    <row r="37" spans="1:34" x14ac:dyDescent="0.3">
      <c r="W37" s="327"/>
    </row>
    <row r="38" spans="1:34" x14ac:dyDescent="0.3">
      <c r="W38" s="327"/>
    </row>
    <row r="39" spans="1:34" x14ac:dyDescent="0.3">
      <c r="W39" s="327"/>
    </row>
    <row r="40" spans="1:34" x14ac:dyDescent="0.3">
      <c r="W40" s="327"/>
    </row>
    <row r="41" spans="1:34" x14ac:dyDescent="0.3">
      <c r="W41" s="327"/>
    </row>
    <row r="42" spans="1:34" x14ac:dyDescent="0.3">
      <c r="W42" s="327"/>
    </row>
    <row r="43" spans="1:34" x14ac:dyDescent="0.3">
      <c r="W43" s="327"/>
    </row>
    <row r="54" spans="7:26" ht="33" x14ac:dyDescent="0.3">
      <c r="G54" s="556" t="s">
        <v>666</v>
      </c>
      <c r="H54" s="556"/>
      <c r="I54" s="557" t="s">
        <v>667</v>
      </c>
      <c r="J54" s="557"/>
      <c r="K54" s="245" t="s">
        <v>1064</v>
      </c>
      <c r="M54" s="387" t="s">
        <v>1065</v>
      </c>
      <c r="V54" s="180"/>
      <c r="W54" s="327"/>
      <c r="X54" s="242"/>
      <c r="Z54" s="200"/>
    </row>
    <row r="55" spans="7:26" x14ac:dyDescent="0.3">
      <c r="G55" s="247" t="s">
        <v>335</v>
      </c>
      <c r="H55" s="248">
        <v>0.2</v>
      </c>
      <c r="I55" s="249" t="s">
        <v>403</v>
      </c>
      <c r="J55" s="248">
        <v>0.2</v>
      </c>
      <c r="K55" s="250" t="s">
        <v>396</v>
      </c>
      <c r="M55" s="251" t="s">
        <v>345</v>
      </c>
      <c r="W55" s="327"/>
    </row>
    <row r="56" spans="7:26" x14ac:dyDescent="0.3">
      <c r="G56" s="252" t="s">
        <v>353</v>
      </c>
      <c r="H56" s="248">
        <v>0.4</v>
      </c>
      <c r="I56" s="253" t="s">
        <v>392</v>
      </c>
      <c r="J56" s="248">
        <v>0.4</v>
      </c>
      <c r="K56" s="254" t="s">
        <v>354</v>
      </c>
      <c r="M56" s="251" t="s">
        <v>670</v>
      </c>
      <c r="W56" s="327"/>
    </row>
    <row r="57" spans="7:26" x14ac:dyDescent="0.3">
      <c r="G57" s="256" t="s">
        <v>362</v>
      </c>
      <c r="H57" s="248">
        <v>0.6</v>
      </c>
      <c r="I57" s="257" t="s">
        <v>354</v>
      </c>
      <c r="J57" s="248">
        <v>0.6</v>
      </c>
      <c r="K57" s="258" t="s">
        <v>364</v>
      </c>
      <c r="M57" s="251" t="s">
        <v>673</v>
      </c>
      <c r="W57" s="327"/>
    </row>
    <row r="58" spans="7:26" x14ac:dyDescent="0.3">
      <c r="G58" s="259" t="s">
        <v>416</v>
      </c>
      <c r="H58" s="248">
        <v>0.8</v>
      </c>
      <c r="I58" s="260" t="s">
        <v>363</v>
      </c>
      <c r="J58" s="248">
        <v>0.8</v>
      </c>
      <c r="K58" s="261" t="s">
        <v>337</v>
      </c>
      <c r="W58" s="327"/>
    </row>
    <row r="59" spans="7:26" x14ac:dyDescent="0.3">
      <c r="G59" s="262" t="s">
        <v>672</v>
      </c>
      <c r="H59" s="248">
        <v>1</v>
      </c>
      <c r="I59" s="263" t="s">
        <v>336</v>
      </c>
      <c r="J59" s="248">
        <v>1</v>
      </c>
      <c r="K59" s="251"/>
      <c r="W59" s="327"/>
    </row>
  </sheetData>
  <mergeCells count="100">
    <mergeCell ref="A7:A8"/>
    <mergeCell ref="B7:B8"/>
    <mergeCell ref="C7:C8"/>
    <mergeCell ref="D7:D8"/>
    <mergeCell ref="E7:E8"/>
    <mergeCell ref="A4:B4"/>
    <mergeCell ref="A5:B5"/>
    <mergeCell ref="C5:L5"/>
    <mergeCell ref="A6:B6"/>
    <mergeCell ref="C6:L6"/>
    <mergeCell ref="F7:F8"/>
    <mergeCell ref="G7:G8"/>
    <mergeCell ref="H7:H8"/>
    <mergeCell ref="I7:I8"/>
    <mergeCell ref="J7:J8"/>
    <mergeCell ref="G9:G14"/>
    <mergeCell ref="H9:H14"/>
    <mergeCell ref="Z7:Z8"/>
    <mergeCell ref="AA7:AA8"/>
    <mergeCell ref="AB7:AB8"/>
    <mergeCell ref="L7:L8"/>
    <mergeCell ref="M7:M8"/>
    <mergeCell ref="N7:O7"/>
    <mergeCell ref="P7:U7"/>
    <mergeCell ref="V7:W8"/>
    <mergeCell ref="X7:Y8"/>
    <mergeCell ref="K7:K8"/>
    <mergeCell ref="X9:X14"/>
    <mergeCell ref="Z9:Z14"/>
    <mergeCell ref="AF7:AF8"/>
    <mergeCell ref="AG7:AG8"/>
    <mergeCell ref="AH7:AH8"/>
    <mergeCell ref="AC7:AC8"/>
    <mergeCell ref="AD7:AD8"/>
    <mergeCell ref="AE7:AE8"/>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D9:D14"/>
    <mergeCell ref="E9:E14"/>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I22:I28"/>
    <mergeCell ref="J22:J28"/>
    <mergeCell ref="K22:K28"/>
    <mergeCell ref="V22:V28"/>
    <mergeCell ref="X22:X28"/>
    <mergeCell ref="F27:F28"/>
    <mergeCell ref="A29:A32"/>
    <mergeCell ref="B29:B32"/>
    <mergeCell ref="C29:C32"/>
    <mergeCell ref="D29:D32"/>
    <mergeCell ref="E29:E32"/>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K29:K32"/>
    <mergeCell ref="V29:V32"/>
    <mergeCell ref="K33:K36"/>
    <mergeCell ref="V33:V36"/>
    <mergeCell ref="X33:X36"/>
    <mergeCell ref="Z33:Z36"/>
    <mergeCell ref="G54:H54"/>
    <mergeCell ref="I54:J54"/>
  </mergeCells>
  <dataValidations count="5">
    <dataValidation type="list" allowBlank="1" showInputMessage="1" showErrorMessage="1" sqref="X54 I15:I36 I9 X9 X15 X22 X29:X33" xr:uid="{00000000-0002-0000-0800-000000000000}">
      <formula1>$I$55:$I$59</formula1>
    </dataValidation>
    <dataValidation type="list" allowBlank="1" showInputMessage="1" showErrorMessage="1" sqref="Z54 K9 Z33 Z22 Z29 Z9 Z15" xr:uid="{00000000-0002-0000-0800-000001000000}">
      <formula1>$K$55:$K$58</formula1>
    </dataValidation>
    <dataValidation type="list" allowBlank="1" showInputMessage="1" showErrorMessage="1" sqref="G9:G15 G29 G22 G33 V9 V15 V22 V29 V33" xr:uid="{00000000-0002-0000-0800-000002000000}">
      <formula1>$G$55:$G$59</formula1>
    </dataValidation>
    <dataValidation type="list" allowBlank="1" showInputMessage="1" showErrorMessage="1" sqref="AA9:AA36" xr:uid="{00000000-0002-0000-0800-000003000000}">
      <formula1>$M$55:$M$57</formula1>
    </dataValidation>
    <dataValidation type="list" allowBlank="1" showInputMessage="1" showErrorMessage="1" sqref="P9:Q36 S9:U36" xr:uid="{00000000-0002-0000-0800-000004000000}">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extLst>
    <ext xmlns:x14="http://schemas.microsoft.com/office/spreadsheetml/2009/9/main" uri="{78C0D931-6437-407d-A8EE-F0AAD7539E65}">
      <x14:conditionalFormattings>
        <x14:conditionalFormatting xmlns:xm="http://schemas.microsoft.com/office/excel/2006/main">
          <x14:cfRule type="containsText" priority="1" operator="containsText" id="{8A8EAFA0-CD7A-4BB8-A3A9-AE031462A307}">
            <xm:f>NOT(ISERROR(SEARCH($I$58,I9)))</xm:f>
            <xm:f>$I$58</xm:f>
            <x14:dxf>
              <fill>
                <patternFill>
                  <bgColor rgb="FFFF0000"/>
                </patternFill>
              </fill>
            </x14:dxf>
          </x14:cfRule>
          <x14:cfRule type="containsText" priority="2" operator="containsText" id="{4A25FD28-6E57-43E0-A341-017D5225DA1E}">
            <xm:f>NOT(ISERROR(SEARCH($I$57,I9)))</xm:f>
            <xm:f>$I$57</xm:f>
            <x14:dxf>
              <fill>
                <patternFill>
                  <bgColor rgb="FFFFC000"/>
                </patternFill>
              </fill>
            </x14:dxf>
          </x14:cfRule>
          <x14:cfRule type="containsText" priority="3" operator="containsText" id="{1CEBCF88-0D6F-4D32-9CFC-EE6251D45B7B}">
            <xm:f>NOT(ISERROR(SEARCH($I$56,I9)))</xm:f>
            <xm:f>$I$56</xm:f>
            <x14:dxf>
              <fill>
                <patternFill>
                  <bgColor rgb="FFFFFF00"/>
                </patternFill>
              </fill>
            </x14:dxf>
          </x14:cfRule>
          <x14:cfRule type="containsText" priority="4" operator="containsText" id="{211B3E02-EB61-4FAC-98E6-FE611F6C2639}">
            <xm:f>NOT(ISERROR(SEARCH($I$55,I9)))</xm:f>
            <xm:f>$I$55</xm:f>
            <x14:dxf>
              <fill>
                <patternFill>
                  <bgColor rgb="FF92D050"/>
                </patternFill>
              </fill>
            </x14:dxf>
          </x14:cfRule>
          <xm:sqref>X54 I15 X9 I22 I29 I33 X15 X22 X29:X33</xm:sqref>
        </x14:conditionalFormatting>
        <x14:conditionalFormatting xmlns:xm="http://schemas.microsoft.com/office/excel/2006/main">
          <x14:cfRule type="containsText" priority="5" operator="containsText" id="{FD18D30A-16D3-4DFA-BC22-5425EDC5B55D}">
            <xm:f>NOT(ISERROR(SEARCH($K$58,K9)))</xm:f>
            <xm:f>$K$58</xm:f>
            <x14:dxf>
              <fill>
                <patternFill>
                  <bgColor rgb="FFFF0000"/>
                </patternFill>
              </fill>
            </x14:dxf>
          </x14:cfRule>
          <x14:cfRule type="containsText" priority="6" operator="containsText" id="{F7FF83E4-7FDE-4144-AE3D-4B0F72CA291E}">
            <xm:f>NOT(ISERROR(SEARCH($K$57,K9)))</xm:f>
            <xm:f>$K$57</xm:f>
            <x14:dxf>
              <fill>
                <patternFill>
                  <bgColor rgb="FFFFC000"/>
                </patternFill>
              </fill>
            </x14:dxf>
          </x14:cfRule>
          <x14:cfRule type="containsText" priority="7" operator="containsText" id="{300857E2-95D9-44D0-B4AB-43D63ED86FC1}">
            <xm:f>NOT(ISERROR(SEARCH($K$56,K9)))</xm:f>
            <xm:f>$K$56</xm:f>
            <x14:dxf>
              <fill>
                <patternFill>
                  <bgColor rgb="FFFFFF00"/>
                </patternFill>
              </fill>
            </x14:dxf>
          </x14:cfRule>
          <x14:cfRule type="containsText" priority="8" operator="containsText" id="{5DE7CA74-556D-47E0-B53E-B562EAA180C3}">
            <xm:f>NOT(ISERROR(SEARCH($K$55,K9)))</xm:f>
            <xm:f>$K$55</xm:f>
            <x14:dxf>
              <fill>
                <patternFill>
                  <bgColor rgb="FF92D050"/>
                </patternFill>
              </fill>
            </x14:dxf>
          </x14:cfRule>
          <xm:sqref>Z54 K9 Z9 Z22 Z29 Z33 Z15</xm:sqref>
        </x14:conditionalFormatting>
        <x14:conditionalFormatting xmlns:xm="http://schemas.microsoft.com/office/excel/2006/main">
          <x14:cfRule type="containsText" priority="9" operator="containsText" id="{B0B10067-C6E0-4CF1-BD34-96464575847A}">
            <xm:f>NOT(ISERROR(SEARCH($I$59,I9)))</xm:f>
            <xm:f>$I$59</xm:f>
            <x14:dxf>
              <fill>
                <patternFill>
                  <bgColor rgb="FFFF0000"/>
                </patternFill>
              </fill>
            </x14:dxf>
          </x14:cfRule>
          <x14:cfRule type="containsText" priority="10" operator="containsText" id="{E83C3247-F958-4FB2-86AD-574E420A8582}">
            <xm:f>NOT(ISERROR(SEARCH($I$58,I9)))</xm:f>
            <xm:f>$I$58</xm:f>
            <x14:dxf>
              <fill>
                <patternFill>
                  <bgColor rgb="FFFFC000"/>
                </patternFill>
              </fill>
            </x14:dxf>
          </x14:cfRule>
          <x14:cfRule type="containsText" priority="11" operator="containsText" id="{6EED56C6-E6C8-45A3-ABE8-CA8607F8099D}">
            <xm:f>NOT(ISERROR(SEARCH($I$57,I9)))</xm:f>
            <xm:f>$I$57</xm:f>
            <x14:dxf>
              <fill>
                <patternFill>
                  <bgColor rgb="FFFFFF00"/>
                </patternFill>
              </fill>
            </x14:dxf>
          </x14:cfRule>
          <x14:cfRule type="containsText" priority="12" operator="containsText" id="{CF5E44CF-55A0-4457-86D7-198B7A3BBFD5}">
            <xm:f>NOT(ISERROR(SEARCH($I$56,I9)))</xm:f>
            <xm:f>$I$56</xm:f>
            <x14:dxf>
              <fill>
                <patternFill>
                  <bgColor rgb="FF00B050"/>
                </patternFill>
              </fill>
            </x14:dxf>
          </x14:cfRule>
          <x14:cfRule type="containsText" priority="13" operator="containsText" id="{15202750-2968-4E6F-829B-021132C7DF23}">
            <xm:f>NOT(ISERROR(SEARCH($I$55,I9)))</xm:f>
            <xm:f>$I$55</xm:f>
            <x14:dxf>
              <fill>
                <patternFill>
                  <bgColor rgb="FF92D050"/>
                </patternFill>
              </fill>
            </x14:dxf>
          </x14:cfRule>
          <xm:sqref>I9</xm:sqref>
        </x14:conditionalFormatting>
        <x14:conditionalFormatting xmlns:xm="http://schemas.microsoft.com/office/excel/2006/main">
          <x14:cfRule type="containsText" priority="14" operator="containsText" id="{EA6E44FB-B693-4B92-A2A2-CB3C66098BFD}">
            <xm:f>NOT(ISERROR(SEARCH($G$59,G9)))</xm:f>
            <xm:f>$G$59</xm:f>
            <x14:dxf>
              <fill>
                <patternFill>
                  <bgColor rgb="FFFF0000"/>
                </patternFill>
              </fill>
            </x14:dxf>
          </x14:cfRule>
          <x14:cfRule type="containsText" priority="15" operator="containsText" id="{644A375F-7BF0-430C-981D-0C50DA78C5B0}">
            <xm:f>NOT(ISERROR(SEARCH($G$58,G9)))</xm:f>
            <xm:f>$G$58</xm:f>
            <x14:dxf>
              <fill>
                <patternFill>
                  <bgColor rgb="FFFFC000"/>
                </patternFill>
              </fill>
            </x14:dxf>
          </x14:cfRule>
          <x14:cfRule type="containsText" priority="16" operator="containsText" id="{1D16270F-D13E-446E-8B75-D8E061210E4E}">
            <xm:f>NOT(ISERROR(SEARCH($G$57,G9)))</xm:f>
            <xm:f>$G$57</xm:f>
            <x14:dxf>
              <fill>
                <patternFill>
                  <bgColor rgb="FFFFFF00"/>
                </patternFill>
              </fill>
            </x14:dxf>
          </x14:cfRule>
          <x14:cfRule type="containsText" priority="17" operator="containsText" id="{400D71AD-285F-4303-B2EC-FBE9E8CB1347}">
            <xm:f>NOT(ISERROR(SEARCH($G$56,G9)))</xm:f>
            <xm:f>$G$56</xm:f>
            <x14:dxf>
              <fill>
                <patternFill>
                  <bgColor rgb="FF00B050"/>
                </patternFill>
              </fill>
            </x14:dxf>
          </x14:cfRule>
          <x14:cfRule type="containsText" priority="18" operator="containsText" id="{69CAF908-376A-4E52-B771-40BEF0AF62D8}">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34B55294-BBA4-40AE-917A-F1A748A7D9CE}">
            <xm:f>NOT(ISERROR(SEARCH($G$59,G15)))</xm:f>
            <xm:f>$G$59</xm:f>
            <x14:dxf>
              <fill>
                <patternFill>
                  <bgColor rgb="FFFF0000"/>
                </patternFill>
              </fill>
            </x14:dxf>
          </x14:cfRule>
          <x14:cfRule type="containsText" priority="20" operator="containsText" id="{8A8EA388-36A2-4B51-9B25-525B43B02C2A}">
            <xm:f>NOT(ISERROR(SEARCH($G$58,G15)))</xm:f>
            <xm:f>$G$58</xm:f>
            <x14:dxf>
              <fill>
                <patternFill>
                  <bgColor rgb="FFFFC000"/>
                </patternFill>
              </fill>
            </x14:dxf>
          </x14:cfRule>
          <x14:cfRule type="containsText" priority="21" operator="containsText" id="{67885DFC-7586-4AA9-82D1-6016639B45F9}">
            <xm:f>NOT(ISERROR(SEARCH($G$57,G15)))</xm:f>
            <xm:f>$G$57</xm:f>
            <x14:dxf>
              <fill>
                <patternFill>
                  <bgColor rgb="FFFFFF00"/>
                </patternFill>
              </fill>
            </x14:dxf>
          </x14:cfRule>
          <x14:cfRule type="containsText" priority="22" operator="containsText" id="{81D3733D-3F43-4ABC-AD9E-C8E0CBC3B601}">
            <xm:f>NOT(ISERROR(SEARCH($G$56,G15)))</xm:f>
            <xm:f>$G$56</xm:f>
            <x14:dxf>
              <fill>
                <patternFill>
                  <bgColor rgb="FF00B050"/>
                </patternFill>
              </fill>
            </x14:dxf>
          </x14:cfRule>
          <x14:cfRule type="containsText" priority="23" operator="containsText" id="{59BCFCAC-E08A-449F-92A1-1C0221CFEB9B}">
            <xm:f>NOT(ISERROR(SEARCH($G$55,G15)))</xm:f>
            <xm:f>$G$55</xm:f>
            <x14:dxf>
              <fill>
                <patternFill>
                  <bgColor rgb="FF92D050"/>
                </patternFill>
              </fill>
            </x14:dxf>
          </x14:cfRule>
          <xm:sqref>G15 G22 G29 G33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SEGURIDAD</vt:lpstr>
      <vt:lpstr>'MAPA RIESGOS UAEOS'!Área_de_impresión</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2023-01-16T16:15:37Z</dcterms:modified>
  <cp:category/>
  <cp:contentStatus/>
</cp:coreProperties>
</file>