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xmlns:mc="http://schemas.openxmlformats.org/markup-compatibility/2006">
    <mc:Choice Requires="x15">
      <x15ac:absPath xmlns:x15ac="http://schemas.microsoft.com/office/spreadsheetml/2010/11/ac" url="C:\Users\marisol.viveros\Desktop\Trabajo en casa\3. Marisol Viveros 2022\Pensamiento y Direccionamiento Estrategico\Plan de acción\PAAC\"/>
    </mc:Choice>
  </mc:AlternateContent>
  <xr:revisionPtr revIDLastSave="0" documentId="13_ncr:1_{5B287630-2BF0-430F-BB6C-49F35D8B8E94}" xr6:coauthVersionLast="36" xr6:coauthVersionMax="36" xr10:uidLastSave="{00000000-0000-0000-0000-000000000000}"/>
  <bookViews>
    <workbookView showSheetTabs="0" xWindow="0" yWindow="0" windowWidth="28800" windowHeight="12210" xr2:uid="{00000000-000D-0000-FFFF-FFFF00000000}"/>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MAPA RIESGOS UAEOS" sheetId="10"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3" hidden="1">'Componente 3  Rendición'!$A$6:$S$16</definedName>
    <definedName name="_xlnm._FilterDatabase" localSheetId="5" hidden="1">'Componente 5  Transparencia '!$A$7:$S$30</definedName>
    <definedName name="_xlnm._FilterDatabase" localSheetId="6" hidden="1">'Integridad- Gestión de Conflict'!$A$3:$S$15</definedName>
    <definedName name="_xlnm._FilterDatabase" localSheetId="7" hidden="1">'MAPA RIESGOS UAEOS'!$A$9:$AQ$63</definedName>
    <definedName name="A_Obj1" localSheetId="7">OFFSET(#REF!,0,0,COUNTA(#REF!)-1,1)</definedName>
    <definedName name="A_Obj1">OFFSET(#REF!,0,0,COUNTA(#REF!)-1,1)</definedName>
    <definedName name="A_Obj2" localSheetId="7">OFFSET(#REF!,0,0,COUNTA(#REF!)-1,1)</definedName>
    <definedName name="A_Obj2">OFFSET(#REF!,0,0,COUNTA(#REF!)-1,1)</definedName>
    <definedName name="A_Obj3" localSheetId="7">OFFSET(#REF!,0,0,COUNTA(#REF!)-1,1)</definedName>
    <definedName name="A_Obj3">OFFSET(#REF!,0,0,COUNTA(#REF!)-1,1)</definedName>
    <definedName name="A_Obj4" localSheetId="7">OFFSET(#REF!,0,0,COUNTA(#REF!)-1,1)</definedName>
    <definedName name="A_Obj4">OFFSET(#REF!,0,0,COUNTA(#REF!)-1,1)</definedName>
    <definedName name="Acc_1" localSheetId="7">#REF!</definedName>
    <definedName name="Acc_1">#REF!</definedName>
    <definedName name="Acc_2" localSheetId="7">#REF!</definedName>
    <definedName name="Acc_2">#REF!</definedName>
    <definedName name="Acc_3" localSheetId="7">#REF!</definedName>
    <definedName name="Acc_3">#REF!</definedName>
    <definedName name="Acc_4" localSheetId="7">#REF!</definedName>
    <definedName name="Acc_4">#REF!</definedName>
    <definedName name="Acc_5" localSheetId="7">#REF!</definedName>
    <definedName name="Acc_5">#REF!</definedName>
    <definedName name="Acc_6" localSheetId="7">#REF!</definedName>
    <definedName name="Acc_6">#REF!</definedName>
    <definedName name="Acc_7" localSheetId="7">#REF!</definedName>
    <definedName name="Acc_7">#REF!</definedName>
    <definedName name="Acc_8" localSheetId="7">#REF!</definedName>
    <definedName name="Acc_8">#REF!</definedName>
    <definedName name="Acc_9" localSheetId="7">#REF!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 UAEOS'!$A$1:$AI$63</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 localSheetId="7">#REF!</definedName>
    <definedName name="Departamentos">#REF!</definedName>
    <definedName name="fdqs">'[4]Tablas instituciones'!$D$2:$D$9</definedName>
    <definedName name="Fuentes" localSheetId="7">#REF!</definedName>
    <definedName name="Fuentes">#REF!</definedName>
    <definedName name="Indicadores" localSheetId="7">#REF!</definedName>
    <definedName name="Indicadores">#REF!</definedName>
    <definedName name="MAPA_DE_RIESGOS_DE_SEGURIDAD_DIGITAL">'MAPA RIESGOS UAEOS'!$D$64</definedName>
    <definedName name="nivel" localSheetId="2">[3]TABLA!$C$2:$C$3</definedName>
    <definedName name="nivel">[1]TABLA!$C$2:$C$3</definedName>
    <definedName name="Objetivos" localSheetId="7">OFFSET(#REF!,0,0,COUNTA(#REF!)-1,1)</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7">'MAPA RIESGOS UAEOS'!$1:$9</definedName>
    <definedName name="vigencias" localSheetId="2">[3]TABLA!$E$2:$E$7</definedName>
    <definedName name="vigencias">[1]TABLA!$E$2:$E$7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5" i="10" l="1"/>
  <c r="AA63" i="10"/>
  <c r="T63" i="10"/>
  <c r="L63" i="10"/>
  <c r="J63" i="10"/>
  <c r="H63" i="10"/>
  <c r="AA62" i="10"/>
  <c r="Y62" i="10"/>
  <c r="T62" i="10"/>
  <c r="L62" i="10"/>
  <c r="J62" i="10"/>
  <c r="H62" i="10"/>
  <c r="AA61" i="10"/>
  <c r="Y61" i="10"/>
  <c r="T61" i="10"/>
  <c r="L61" i="10"/>
  <c r="J61" i="10"/>
  <c r="H61" i="10"/>
  <c r="J60" i="10"/>
  <c r="H60" i="10"/>
  <c r="J59" i="10"/>
  <c r="J57" i="10"/>
  <c r="AA56" i="10"/>
  <c r="L56" i="10"/>
  <c r="J56" i="10"/>
  <c r="AA55" i="10"/>
  <c r="L55" i="10"/>
  <c r="J55" i="10"/>
  <c r="AA54" i="10"/>
  <c r="L54" i="10"/>
  <c r="J54" i="10"/>
  <c r="AA53" i="10"/>
  <c r="L53" i="10"/>
  <c r="J53" i="10"/>
  <c r="AA51" i="10"/>
  <c r="L51" i="10"/>
  <c r="J51" i="10"/>
  <c r="AA50" i="10"/>
  <c r="L50" i="10"/>
  <c r="J50" i="10"/>
  <c r="AA48" i="10"/>
  <c r="L48" i="10"/>
  <c r="J48" i="10"/>
  <c r="AA47" i="10"/>
  <c r="L47" i="10"/>
  <c r="J47" i="10"/>
  <c r="H47" i="10"/>
  <c r="AA46" i="10"/>
  <c r="L46" i="10"/>
  <c r="J46" i="10"/>
  <c r="AA45" i="10"/>
  <c r="L45" i="10"/>
  <c r="J45" i="10"/>
  <c r="H45" i="10"/>
  <c r="AA44" i="10"/>
  <c r="L44" i="10"/>
  <c r="J44" i="10"/>
  <c r="AA43" i="10"/>
  <c r="L43" i="10"/>
  <c r="J43" i="10"/>
  <c r="AA42" i="10"/>
  <c r="L42" i="10"/>
  <c r="J42" i="10"/>
  <c r="H42" i="10"/>
  <c r="AA41" i="10"/>
  <c r="L41" i="10"/>
  <c r="J41" i="10"/>
  <c r="AA40" i="10"/>
  <c r="L40" i="10"/>
  <c r="J40" i="10"/>
  <c r="AA38" i="10"/>
  <c r="L38" i="10"/>
  <c r="J38" i="10"/>
  <c r="AA37" i="10"/>
  <c r="L37" i="10"/>
  <c r="J37" i="10"/>
  <c r="AA36" i="10"/>
  <c r="L36" i="10"/>
  <c r="J36" i="10"/>
  <c r="AA35" i="10"/>
  <c r="L35" i="10"/>
  <c r="J35" i="10"/>
  <c r="H35" i="10"/>
  <c r="AA34" i="10"/>
  <c r="L34" i="10"/>
  <c r="J34" i="10"/>
  <c r="H34" i="10"/>
  <c r="AA33" i="10"/>
  <c r="L33" i="10"/>
  <c r="J33" i="10"/>
  <c r="AA32" i="10"/>
  <c r="L32" i="10"/>
  <c r="J32" i="10"/>
  <c r="H32" i="10"/>
  <c r="AA31" i="10"/>
  <c r="L31" i="10"/>
  <c r="J31" i="10"/>
  <c r="AA30" i="10"/>
  <c r="L30" i="10"/>
  <c r="J30" i="10"/>
  <c r="AA29" i="10"/>
  <c r="L29" i="10"/>
  <c r="AA28" i="10"/>
  <c r="L28" i="10"/>
  <c r="AA27" i="10"/>
  <c r="L27" i="10"/>
  <c r="AA26" i="10"/>
  <c r="L26" i="10"/>
  <c r="AA25" i="10"/>
  <c r="L25" i="10"/>
  <c r="AA24" i="10"/>
  <c r="T24" i="10"/>
  <c r="L24" i="10"/>
  <c r="J24" i="10"/>
  <c r="AA23" i="10"/>
  <c r="T23" i="10"/>
  <c r="L23" i="10"/>
  <c r="J23" i="10"/>
  <c r="AA22" i="10"/>
  <c r="T22" i="10"/>
  <c r="L22" i="10"/>
  <c r="J22" i="10"/>
  <c r="AA21" i="10"/>
  <c r="T21" i="10"/>
  <c r="L21" i="10"/>
  <c r="J21" i="10"/>
  <c r="AA20" i="10"/>
  <c r="T20" i="10"/>
  <c r="L20" i="10"/>
  <c r="J20" i="10"/>
  <c r="AA19" i="10"/>
  <c r="L19" i="10"/>
  <c r="AA18" i="10"/>
  <c r="AA17" i="10"/>
  <c r="L17" i="10"/>
  <c r="AA16" i="10"/>
  <c r="AA15" i="10"/>
  <c r="L15" i="10"/>
  <c r="AA14" i="10"/>
  <c r="T14" i="10"/>
  <c r="L14" i="10"/>
  <c r="J14" i="10"/>
  <c r="AA13" i="10"/>
  <c r="L13" i="10"/>
  <c r="J13" i="10"/>
  <c r="AA12" i="10"/>
  <c r="L12" i="10"/>
  <c r="J12" i="10"/>
  <c r="Y11" i="10"/>
  <c r="L11" i="10"/>
  <c r="J11" i="10"/>
  <c r="Y10" i="10"/>
  <c r="L10" i="10"/>
  <c r="J10" i="10"/>
  <c r="P15" i="7" l="1"/>
  <c r="P4" i="7"/>
  <c r="P9" i="3"/>
  <c r="P10" i="3"/>
  <c r="P11" i="3"/>
  <c r="P12" i="3"/>
  <c r="P13" i="3"/>
  <c r="P14" i="3"/>
  <c r="P15" i="3"/>
  <c r="P16" i="3"/>
  <c r="P17" i="3"/>
  <c r="P18" i="3"/>
  <c r="P19" i="3"/>
  <c r="P20" i="3"/>
  <c r="P21" i="3"/>
  <c r="P22" i="3"/>
  <c r="P31" i="3" s="1"/>
  <c r="P23" i="3"/>
  <c r="P24" i="3"/>
  <c r="P25" i="3"/>
  <c r="P26" i="3"/>
  <c r="P27" i="3"/>
  <c r="P28" i="3"/>
  <c r="P29" i="3"/>
  <c r="P30" i="3"/>
  <c r="P8" i="3"/>
  <c r="O12" i="3"/>
  <c r="O9" i="3"/>
  <c r="O10" i="3"/>
  <c r="O11" i="3"/>
  <c r="O13" i="3"/>
  <c r="O14" i="3"/>
  <c r="O15" i="3"/>
  <c r="O16" i="3"/>
  <c r="O17" i="3"/>
  <c r="O18" i="3"/>
  <c r="O19" i="3"/>
  <c r="O20" i="3"/>
  <c r="O21" i="3"/>
  <c r="O22" i="3"/>
  <c r="O23" i="3"/>
  <c r="O24" i="3"/>
  <c r="O25" i="3"/>
  <c r="O26" i="3"/>
  <c r="O27" i="3"/>
  <c r="O28" i="3"/>
  <c r="O29" i="3"/>
  <c r="O30" i="3"/>
  <c r="O8" i="3"/>
  <c r="O22" i="1"/>
  <c r="S18" i="2"/>
  <c r="P15" i="5"/>
  <c r="P5" i="7" l="1"/>
  <c r="P6" i="7"/>
  <c r="P7" i="7"/>
  <c r="P8" i="7"/>
  <c r="P9" i="7"/>
  <c r="P10" i="7"/>
  <c r="P11" i="7"/>
  <c r="P12" i="7"/>
  <c r="P13" i="7"/>
  <c r="P14" i="7"/>
  <c r="O4" i="7"/>
  <c r="P10" i="5" l="1"/>
  <c r="P11" i="5"/>
  <c r="P12" i="5"/>
  <c r="P13" i="5"/>
  <c r="P14" i="5"/>
  <c r="P8" i="5"/>
  <c r="N9" i="5"/>
  <c r="P9" i="5" s="1"/>
  <c r="N10" i="5"/>
  <c r="N11" i="5"/>
  <c r="N12" i="5"/>
  <c r="N13" i="5"/>
  <c r="N14" i="5"/>
  <c r="N8" i="5"/>
  <c r="O21" i="1" l="1"/>
  <c r="O20" i="1"/>
  <c r="O19" i="1"/>
  <c r="O18" i="1"/>
  <c r="O17" i="1"/>
  <c r="O16" i="1"/>
  <c r="O15" i="1"/>
  <c r="O14" i="1"/>
  <c r="O13" i="1"/>
  <c r="O12" i="1"/>
  <c r="O11" i="1"/>
  <c r="O10" i="1"/>
  <c r="O9" i="1"/>
  <c r="S17" i="2"/>
  <c r="N21" i="1" l="1"/>
  <c r="N20" i="1"/>
  <c r="N19" i="1"/>
  <c r="N18" i="1"/>
  <c r="N17" i="1"/>
  <c r="N16" i="1"/>
  <c r="N15" i="1"/>
  <c r="N14" i="1"/>
  <c r="N13" i="1"/>
  <c r="N12" i="1"/>
  <c r="N11" i="1"/>
  <c r="N10" i="1"/>
  <c r="N9" i="1"/>
  <c r="O8" i="7" l="1"/>
  <c r="R17" i="2"/>
  <c r="N8" i="4" l="1"/>
  <c r="O8" i="4" s="1"/>
  <c r="N9" i="4"/>
  <c r="O9" i="4" s="1"/>
  <c r="N10" i="4"/>
  <c r="N11" i="4"/>
  <c r="N12" i="4"/>
  <c r="N13" i="4"/>
  <c r="N14" i="4"/>
  <c r="N15" i="4"/>
  <c r="N7" i="4"/>
  <c r="O9" i="5" l="1"/>
  <c r="O10" i="5"/>
  <c r="O11" i="5"/>
  <c r="O12" i="5"/>
  <c r="O13" i="5"/>
  <c r="O14" i="5"/>
  <c r="O8" i="5"/>
  <c r="O14" i="7"/>
  <c r="O13" i="7"/>
  <c r="O12" i="7"/>
  <c r="O11" i="7"/>
  <c r="O10" i="7"/>
  <c r="O9" i="7"/>
  <c r="O7" i="7"/>
  <c r="O6" i="7"/>
  <c r="O5" i="7"/>
  <c r="O15" i="4" l="1"/>
  <c r="O14" i="4"/>
  <c r="O13" i="4"/>
  <c r="O12" i="4"/>
  <c r="O11" i="4"/>
  <c r="O10" i="4"/>
  <c r="O7" i="4"/>
  <c r="O1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Chávez</author>
  </authors>
  <commentList>
    <comment ref="A5" authorId="0" shapeId="0" xr:uid="{00000000-0006-0000-0300-000001000000}">
      <text>
        <r>
          <rPr>
            <b/>
            <sz val="9"/>
            <color indexed="81"/>
            <rFont val="Tahoma"/>
            <family val="2"/>
          </rPr>
          <t>Jorge Chávez:</t>
        </r>
        <r>
          <rPr>
            <sz val="9"/>
            <color indexed="81"/>
            <rFont val="Tahoma"/>
            <family val="2"/>
          </rPr>
          <t xml:space="preserve">
Favor revisar autodiagnostico y Furag para verificar si no faltan actividades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03CC8195-BFE8-4644-9AA1-7F0932EF3D94}">
      <text>
        <r>
          <rPr>
            <b/>
            <sz val="9"/>
            <color indexed="81"/>
            <rFont val="Tahoma"/>
            <family val="2"/>
          </rPr>
          <t>Dolly Álvarez Buitrago:</t>
        </r>
        <r>
          <rPr>
            <sz val="9"/>
            <color indexed="81"/>
            <rFont val="Tahoma"/>
            <family val="2"/>
          </rPr>
          <t xml:space="preserve">
Organizaciones creadas año 2020</t>
        </r>
      </text>
    </comment>
    <comment ref="H13" authorId="0" shapeId="0" xr:uid="{D136A2BC-906F-45AB-9A67-FF402A52FDBB}">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xr:uid="{F37D526F-2AE2-48B6-8F2E-F86AB7A9CFEF}">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7" authorId="1" shapeId="0" xr:uid="{D94BB199-7226-44C8-A943-5D1F25F5CDA4}">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<sst xmlns="http://schemas.openxmlformats.org/spreadsheetml/2006/main" count="2027" uniqueCount="898">
  <si>
    <t>Plan Anticorrupción 
 y de Atención al Ciudadano 2022</t>
  </si>
  <si>
    <t xml:space="preserve">      Componentes:</t>
  </si>
  <si>
    <t xml:space="preserve">Plan Anticorrupción y de Atención al Ciudadano                                                                                                                                                                                   </t>
  </si>
  <si>
    <t xml:space="preserve">CUATRIMESTRE 1 </t>
  </si>
  <si>
    <t>CUATRIMESTRE 2</t>
  </si>
  <si>
    <t>CUATRIMESTRE 3</t>
  </si>
  <si>
    <t>DESCRIPCION AVANCE 1ER CUATRIMESTRE</t>
  </si>
  <si>
    <t>DESCRIPCION AVANCE SEGUNDO</t>
  </si>
  <si>
    <t>DESCRIPCION AVANCE TERCERO</t>
  </si>
  <si>
    <t>Componente 1: Gestión del Riesgo de Corrupción</t>
  </si>
  <si>
    <t xml:space="preserve">TOTAL Alcanzado </t>
  </si>
  <si>
    <t>META</t>
  </si>
  <si>
    <t>CUMPLIMIENTO</t>
  </si>
  <si>
    <t>Subcomponente</t>
  </si>
  <si>
    <t xml:space="preserve"> Actividades</t>
  </si>
  <si>
    <t>Meta o producto</t>
  </si>
  <si>
    <t>Responsable</t>
  </si>
  <si>
    <t>Grupo</t>
  </si>
  <si>
    <t>Fecha programada</t>
  </si>
  <si>
    <t>EJECUTADO</t>
  </si>
  <si>
    <t xml:space="preserve">ESPERADO </t>
  </si>
  <si>
    <t xml:space="preserve">
Subcomponente/proceso 1
Política de administración de riesgos</t>
  </si>
  <si>
    <t>1.1</t>
  </si>
  <si>
    <t xml:space="preserve">Revisión  de la política de administración de riesgos de la Unidad, y en caso de ser necesario actualizarla </t>
  </si>
  <si>
    <t>Una Política de Administración de riesgos actualizada</t>
  </si>
  <si>
    <t>Director Técnico
Coordinador
Profesional especializado grado 17</t>
  </si>
  <si>
    <t>Dirección  de Investigaciones y Planeación</t>
  </si>
  <si>
    <t>Subcomponente/proceso 2
Construcción del mapa de Riesgos de Corrupción</t>
  </si>
  <si>
    <t>2.1</t>
  </si>
  <si>
    <t>1 Mapas de riesgo construido</t>
  </si>
  <si>
    <t xml:space="preserve">
Profesional Especializado grado 17 </t>
  </si>
  <si>
    <t>Planeación y Estadística</t>
  </si>
  <si>
    <t>01/07/2021 a 15/01/2022</t>
  </si>
  <si>
    <t>Subcomponente/proceso 3
Consulta y divulgación</t>
  </si>
  <si>
    <t>3.1</t>
  </si>
  <si>
    <t>1 Mapa de riesgos de corrupción publicado</t>
  </si>
  <si>
    <t>Socializar, capacitación o sensibilizar  a los funcionarios sobre los riesgos de corrupción identificados en la institución</t>
  </si>
  <si>
    <t xml:space="preserve">100% Actividades de socialización, capacitación o sensibilización realizadas </t>
  </si>
  <si>
    <t>Profesional especializado grado 17</t>
  </si>
  <si>
    <t>02/01/2022 a 31/12/2022</t>
  </si>
  <si>
    <t>Subcomponente/proceso 4
Monitoreo y Revisión</t>
  </si>
  <si>
    <t>4.1</t>
  </si>
  <si>
    <t>Acompañar la elaboración de planes de mejoramiento cuando se detecten desviaciones</t>
  </si>
  <si>
    <t xml:space="preserve">100% de Planes de mejoramiento  asesorados </t>
  </si>
  <si>
    <t>Subcomponente/proceso 5
Seguimiento</t>
  </si>
  <si>
    <t>5.1</t>
  </si>
  <si>
    <t xml:space="preserve">Realizar  seguimiento y  monitoreo a Mapas de riesgo de corrupción </t>
  </si>
  <si>
    <t>Lideres
Profesional especializado grado 17
Coordinador
Director Técnico</t>
  </si>
  <si>
    <t xml:space="preserve">Director de Investigaciones y Planeación, y Coordinación de Planeación y Estadística y lideres de proceso </t>
  </si>
  <si>
    <t xml:space="preserve">30/04/2022
30/08/2022
31/12/2022
</t>
  </si>
  <si>
    <t>5.2</t>
  </si>
  <si>
    <r>
      <t>Ejecutar plan de auditorías y seguimientos</t>
    </r>
    <r>
      <rPr>
        <i/>
        <sz val="10"/>
        <rFont val="Arial Narrow"/>
        <family val="2"/>
      </rPr>
      <t xml:space="preserve"> ( Informe de mapa de riesgos de corrupción)</t>
    </r>
  </si>
  <si>
    <t xml:space="preserve">3 Informes de monitoreos </t>
  </si>
  <si>
    <t>Jefe Oficina de Control Interno</t>
  </si>
  <si>
    <t>Oficina de Control Interno</t>
  </si>
  <si>
    <t>30/04/2022
30/08/2022
31/12/2022</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</si>
  <si>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</si>
  <si>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</si>
  <si>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</si>
  <si>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</si>
  <si>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</si>
  <si>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</si>
  <si>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</si>
  <si>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</si>
  <si>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</si>
  <si>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</si>
  <si>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</si>
  <si>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</si>
  <si>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</si>
  <si>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</si>
  <si>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</si>
  <si>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</si>
  <si>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</si>
  <si>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</si>
  <si>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</si>
  <si>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</si>
  <si>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</si>
  <si>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</si>
  <si>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</si>
  <si>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t>
  </si>
  <si>
    <t>PORCENTAJE CUMPLIMIENTO</t>
  </si>
  <si>
    <t>INICIO
dd/mm/aa</t>
  </si>
  <si>
    <t>FIN
dd/mm/aa</t>
  </si>
  <si>
    <t>INTERCAMBIO DE INFORMACIÓN (CADENAS DE TRÁMITES - VENTANILLAS ÚNICAS)</t>
  </si>
  <si>
    <t>Acreditación</t>
  </si>
  <si>
    <t>Otros</t>
  </si>
  <si>
    <t>Revisión de la normativa reguladora y entorno</t>
  </si>
  <si>
    <t>Grupo de Educación e Investigación
Oficina Asesora Jurídica</t>
  </si>
  <si>
    <t>Nombre del responsable:</t>
  </si>
  <si>
    <t>Número de teléfono:</t>
  </si>
  <si>
    <t>Línea celular:  +57 322 844 45- 59
PBX:  601 327 52 52</t>
  </si>
  <si>
    <t>Correo electrónico:</t>
  </si>
  <si>
    <t>Fecha aprobación del plan:</t>
  </si>
  <si>
    <t>Dirección de Investigación y Planeación</t>
  </si>
  <si>
    <t>Grupo de Educación e Investigación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</si>
  <si>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</si>
  <si>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</si>
  <si>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</si>
  <si>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</si>
  <si>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</si>
  <si>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</si>
  <si>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</si>
  <si>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</si>
  <si>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</si>
  <si>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</si>
  <si>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</si>
  <si>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</si>
  <si>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</si>
  <si>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</si>
  <si>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01/02/2022 a 31/12/2022</t>
  </si>
  <si>
    <t>1.2</t>
  </si>
  <si>
    <t>Aportar la información sobre la gestión de peticiones y el trámite de acreditación, como insumo para la audiencia pública de rendición de cuentas</t>
  </si>
  <si>
    <t>Un documento con la información del 100% de solicitudes de  atendidas</t>
  </si>
  <si>
    <t>Coordinador(a)</t>
  </si>
  <si>
    <t xml:space="preserve">Grupo de Educación e investigación 
</t>
  </si>
  <si>
    <t>1.3</t>
  </si>
  <si>
    <t>Socializar a la ciudadanía los resultados trImestrales de las peticiones y trámite gestionados, como parte de la estrategia de rendición de cuentas</t>
  </si>
  <si>
    <t>Coordinadores</t>
  </si>
  <si>
    <t>Grupo de Educación e Investigación
Grupo de Comunicaciones y Prensa</t>
  </si>
  <si>
    <t>1.4</t>
  </si>
  <si>
    <t>Generar campañas para dar a conocer a la ciudadanía y servidores de la UAEOS el nuevo documento de caracterización de usuarios y grupos de valor</t>
  </si>
  <si>
    <t>2 actividades de socialización sobre la Caracterización de Usuarios y Grupos de valor</t>
  </si>
  <si>
    <t>Grupo de Educación e investigación 
Grupo de Comunicaciones y Prensa</t>
  </si>
  <si>
    <t>30/06/2022
30/11/2022</t>
  </si>
  <si>
    <t>1.5</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</si>
  <si>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</si>
  <si>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100% estrategía de Comunicaciones implementada </t>
  </si>
  <si>
    <t xml:space="preserve">Coordinador </t>
  </si>
  <si>
    <t xml:space="preserve"> Diálogo </t>
  </si>
  <si>
    <t>Consultar  con la ciudadanía propuestas, necesidades, problemáticas, etc., por medio de consulta ciudadana dispuestos en la página web.</t>
  </si>
  <si>
    <t xml:space="preserve">4 Consulta Ciudadana </t>
  </si>
  <si>
    <t>2.2</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</si>
  <si>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</si>
  <si>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</si>
  <si>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</si>
  <si>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</si>
  <si>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1/10/2022 a 31/11/2022</t>
  </si>
  <si>
    <t xml:space="preserve">Responsabilidad </t>
  </si>
  <si>
    <t>Publicaciones de experiencias solidarias en la página WEB de la entidad y en revistas publicadas en el año</t>
  </si>
  <si>
    <t>1 informes de evidencias sobre las publicaciones en la WEB</t>
  </si>
  <si>
    <t>3.3</t>
  </si>
  <si>
    <t xml:space="preserve">Realizar Informe de rendición de cuentas identificando acciones de mejora y recomendaciones de la ciudadanía </t>
  </si>
  <si>
    <t xml:space="preserve">2 Informes realizados </t>
  </si>
  <si>
    <t xml:space="preserve">Grupo de Comunicaciones y Prensa </t>
  </si>
  <si>
    <t>16/07/2022
31/12/2022</t>
  </si>
  <si>
    <t>Plan Anticorrupción y de Atención al Ciudadano</t>
  </si>
  <si>
    <t>Actividad General</t>
  </si>
  <si>
    <t>Elaborar reportes sobre la oportunidad en la respuesta a peticiones y revisarlos en comités directivos mensuales</t>
  </si>
  <si>
    <t>11 reportes presentados</t>
  </si>
  <si>
    <t>Coordinador(a)
Director(a) Técnico(a)</t>
  </si>
  <si>
    <t>Grupo de Educación e investigación 
Dirección de Investigación y Planeación</t>
  </si>
  <si>
    <t>Diseñar piezas comunicativas para ser divulgadas al interior de la Unidad sobre el procedimiento aprobado para la gestión de peticiones</t>
  </si>
  <si>
    <t xml:space="preserve">3 actividades de socialización realizadas </t>
  </si>
  <si>
    <t>30/04/2022
30/08/2022
20/12/2022</t>
  </si>
  <si>
    <t>Diseñar piezas comunicativas para ser divulgadas a la ciudadanía sobre el marco normativo aprobado para el trámite de acreditación</t>
  </si>
  <si>
    <t>2.3</t>
  </si>
  <si>
    <t>Diseñar piezas comunicativas para ser divulgadas al interior de la Unidad sobre la prevención de riesgos de corrupción en el proceso de servicio al ciudadano</t>
  </si>
  <si>
    <t>Diseñar piezas comunicativas para ser divulgadas a la ciudadanía sobre los canales de atención al ciudadano disponibles</t>
  </si>
  <si>
    <t>3.2</t>
  </si>
  <si>
    <t>Identificar criterios aplicables para la Unidad acorde a lo señalado en la a Norma Técnica de Accesibilidad al Medio Físico NTC 6047 de 2013 para los espacios de atención presencial al ciudadano</t>
  </si>
  <si>
    <t>1 lista de chequeo diseñada y con seguimiento</t>
  </si>
  <si>
    <t>Grupo de Educación e investigación 
Grupo de Gestión Administrativa</t>
  </si>
  <si>
    <t>Elaborar informe sobre la participación de los servidores públicos de la Unidad en procesos de formación y/o capacitación que propendan por la cualificación de los servidores públicos en temas relacionados con la competencia de atención y orientación al ciudadano</t>
  </si>
  <si>
    <t xml:space="preserve">2 reportes de actividades de formación y/o capacitación  </t>
  </si>
  <si>
    <t xml:space="preserve">Grupo de Gestión humana
</t>
  </si>
  <si>
    <t xml:space="preserve">
30/08/2022
20/12/2022</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</si>
  <si>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</si>
  <si>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</si>
  <si>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</si>
  <si>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</si>
  <si>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</si>
  <si>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</si>
  <si>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31/08/2022
</t>
  </si>
  <si>
    <t>3 Reportes</t>
  </si>
  <si>
    <t>Grupo de Tecnologías de la Información</t>
  </si>
  <si>
    <t>30/04/2022
31/08/2022
31/12/2022</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</si>
  <si>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</si>
  <si>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</si>
  <si>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</si>
  <si>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</si>
  <si>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</si>
  <si>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</si>
  <si>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</si>
  <si>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Grupo de Tecnologías de la Información
Grupo Comunicaciones</t>
  </si>
  <si>
    <t xml:space="preserve">
31/08/2022
31/12/2022</t>
  </si>
  <si>
    <t>Numero de Reportes de información Enviada de ejecución contractual para su respectiva publicación en el portal web</t>
  </si>
  <si>
    <t>1.6</t>
  </si>
  <si>
    <t xml:space="preserve">1 Encuesta </t>
  </si>
  <si>
    <t xml:space="preserve">Numero de encuesta de medición de percepción sobre transparencia de la información </t>
  </si>
  <si>
    <t>1.7</t>
  </si>
  <si>
    <t>Realizar acciones de divulgación (pagina Web e Intranet) donde se informe la consulta de datos abiertos en el portal de datos del gobierno</t>
  </si>
  <si>
    <t>3 piezas de divulgación elaboradas y socializadas por medios web e intranet</t>
  </si>
  <si>
    <t xml:space="preserve">Número de piezas publicadas </t>
  </si>
  <si>
    <t>Tecnologías de la información (elaboración)
Comunicaciones y Prensa (publicación)</t>
  </si>
  <si>
    <t>Grupo de Comunicaciones y Prensa - Grupo de Tecnologías de la Información</t>
  </si>
  <si>
    <t>1.8</t>
  </si>
  <si>
    <t>Seguimiento a los planes de Mejoramientos FURAG Y MIPG</t>
  </si>
  <si>
    <t xml:space="preserve">Porcentaje de Seguimiento de los Planes </t>
  </si>
  <si>
    <t>Grupo de Planeación</t>
  </si>
  <si>
    <t>1.9</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</si>
  <si>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</si>
  <si>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</si>
  <si>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</si>
  <si>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</si>
  <si>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 xml:space="preserve">
31/12/2022</t>
  </si>
  <si>
    <t>1.11</t>
  </si>
  <si>
    <t>Modificar, actualizar y aprobar el Plan Anual de Adquisiciones - PAA 2021, de acuerdo con solicitudes formuladas por dependencias</t>
  </si>
  <si>
    <t xml:space="preserve">Numero de Actualizaciones del Plan anual de adquisiciones </t>
  </si>
  <si>
    <t>Grupo de Gestión Administrativa</t>
  </si>
  <si>
    <t>1.12</t>
  </si>
  <si>
    <t>Actualizar contenidos de los enlaces publicados en la web a cargo del grupo de educación e investigación</t>
  </si>
  <si>
    <t>Numero de Reportes Actualización a los contenidos de los enlaces publicados en la web a cargo del grupo de educación e investigación</t>
  </si>
  <si>
    <t xml:space="preserve">Grupo de Educación e Investigación </t>
  </si>
  <si>
    <t>Lineamientos de Transparencia Pasiva</t>
  </si>
  <si>
    <t>Diseñar piezas comunicativas para ser divulgadas a la ciudadanía sobre la gratuidad y la no necesidad de intermediarios para la gestión de peticiones, trámite y servicios ofertados por la Unidad</t>
  </si>
  <si>
    <t>2 reportes de actualización de las bases de datos registradas ante la SIC</t>
  </si>
  <si>
    <t>Numero de reportes de actualización de las bases de datos registradas ante la SIC</t>
  </si>
  <si>
    <t>Elaborar y publicar en la pagina Web piezas publicitarias que inviten a la consulta de la política de tratamiento de datos personales.</t>
  </si>
  <si>
    <t>3 piezas de divulgación elaboradas</t>
  </si>
  <si>
    <t>2.4</t>
  </si>
  <si>
    <t>Elaboración los Instrumentos de Gestión de la Información</t>
  </si>
  <si>
    <t xml:space="preserve">Revisar y mantener actualizado el inventario de activos de información de la UAEOS. En pagina web </t>
  </si>
  <si>
    <t>2 reportes</t>
  </si>
  <si>
    <t>Numero de Reportes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</si>
  <si>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</si>
  <si>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</si>
  <si>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</si>
  <si>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</si>
  <si>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</si>
  <si>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31/08/2022
30/12/2022</t>
  </si>
  <si>
    <t>3.4</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</si>
  <si>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</si>
  <si>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</si>
  <si>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</si>
  <si>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Numero de capacitaciones y publicación de los tips</t>
  </si>
  <si>
    <t>3.6</t>
  </si>
  <si>
    <t>Educación e investigación (elaboración)
Comunicaciones y Prensa (publicación)</t>
  </si>
  <si>
    <t>Grupo de Educación e Investigación - Grupo de Comunicaciones y Prensa</t>
  </si>
  <si>
    <t>3.7</t>
  </si>
  <si>
    <t>Actualizar el reporte de gestión del trámite de acreditación en el SUIT, en los cinco primeros días hábiles del mes siguiente al corte trimestral establecido por el DAFP para el SUIT</t>
  </si>
  <si>
    <t>2 reportes incluidos en el SUIT</t>
  </si>
  <si>
    <t>Numero de Reportes de gestión del trámite de acreditación en el SUIT</t>
  </si>
  <si>
    <t>Realizar publicación en la pagina Web de la entidad las instancias con las que cuentan los ciudadanos para recurrir en caso de no recibir respuesta ante una solicitud de información.</t>
  </si>
  <si>
    <t xml:space="preserve">1 piezas de divulgación elaboradas en la pagina web </t>
  </si>
  <si>
    <t>Grupo de Educación e Investigación 
Grupo de Comunicaciones y Prensa - Grupo de Tecnologías de la Información</t>
  </si>
  <si>
    <t xml:space="preserve">Componente 6: Iniciativas Adicionales -Integridad- Gestión de Conflictos de Interes </t>
  </si>
  <si>
    <t>Meta</t>
  </si>
  <si>
    <t>DESCRIPCION AVANCE 2° CUATRIMESTRE</t>
  </si>
  <si>
    <t>DESCRIPCION AVANCE 3° CUATRIMESTRE</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</si>
  <si>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</si>
  <si>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</si>
  <si>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</si>
  <si>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</si>
  <si>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Planeación
Oficina Asesora Juridica
Gestión Humana</t>
  </si>
  <si>
    <t>Julio 30 de 2022</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</si>
  <si>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</si>
  <si>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</si>
  <si>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</si>
  <si>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</si>
  <si>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</si>
  <si>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</si>
  <si>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</si>
  <si>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</si>
  <si>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2022
Agosto 30 de 2022
Diciembre 31 de 2022</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</si>
  <si>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</si>
  <si>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</si>
  <si>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</si>
  <si>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Planeación
Oficina Asesora Jurídica
Gestión Humana</t>
  </si>
  <si>
    <t>Diciembre 31 de 2022</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</si>
  <si>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</si>
  <si>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</si>
  <si>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</si>
  <si>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4.2</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</si>
  <si>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</si>
  <si>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</si>
  <si>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Marlon Torres Puello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</si>
  <si>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</si>
  <si>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</si>
  <si>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</si>
  <si>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</si>
  <si>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</si>
  <si>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Gestión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</si>
  <si>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</si>
  <si>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</si>
  <si>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</si>
  <si>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</si>
  <si>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</si>
  <si>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</si>
  <si>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</si>
  <si>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Nelson Pineros</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</si>
  <si>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</si>
  <si>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</si>
  <si>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</si>
  <si>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</si>
  <si>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</si>
  <si>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</si>
  <si>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</si>
  <si>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</si>
  <si>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</si>
  <si>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</si>
  <si>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</si>
  <si>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</si>
  <si>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</si>
  <si>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</si>
  <si>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</si>
  <si>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</si>
  <si>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</si>
  <si>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</si>
  <si>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</si>
  <si>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</si>
  <si>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</si>
  <si>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</si>
  <si>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</si>
  <si>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</si>
  <si>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</si>
  <si>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</si>
  <si>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</si>
  <si>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</si>
  <si>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</si>
  <si>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</si>
  <si>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</si>
  <si>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</si>
  <si>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</si>
  <si>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</si>
  <si>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</si>
  <si>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</si>
  <si>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</si>
  <si>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</si>
  <si>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</si>
  <si>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</si>
  <si>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</si>
  <si>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</si>
  <si>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</si>
  <si>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</si>
  <si>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</si>
  <si>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</si>
  <si>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</si>
  <si>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</si>
  <si>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</si>
  <si>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</si>
  <si>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</si>
  <si>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</si>
  <si>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</si>
  <si>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</si>
  <si>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</si>
  <si>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</si>
  <si>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</si>
  <si>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</si>
  <si>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</si>
  <si>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</si>
  <si>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</si>
  <si>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</si>
  <si>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</si>
  <si>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</si>
  <si>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</si>
  <si>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2022</t>
  </si>
  <si>
    <t>Junio 30
Diciembre 31</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</si>
  <si>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</si>
  <si>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</si>
  <si>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</si>
  <si>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</si>
  <si>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</si>
  <si>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</si>
  <si>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</si>
  <si>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</si>
  <si>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</si>
  <si>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</si>
  <si>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</si>
  <si>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</si>
  <si>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</si>
  <si>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</si>
  <si>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</si>
  <si>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</si>
  <si>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</si>
  <si>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</si>
  <si>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</si>
  <si>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</si>
  <si>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</si>
  <si>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</si>
  <si>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</si>
  <si>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</si>
  <si>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</si>
  <si>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</si>
  <si>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</si>
  <si>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</si>
  <si>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Fraude Interno - 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</si>
  <si>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</si>
  <si>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</si>
  <si>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</si>
  <si>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</si>
  <si>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</si>
  <si>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</si>
  <si>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</si>
  <si>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</si>
  <si>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</si>
  <si>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Supervisar la ejecución de los proyectos de inversión, estableciéndose el grado de avance financiero y de entrega productos, y realizar los ajustes en la ejecución si a ello corresponde.</t>
  </si>
  <si>
    <t>Correctivo</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</si>
  <si>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</si>
  <si>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</si>
  <si>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</si>
  <si>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</si>
  <si>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Menor</t>
  </si>
  <si>
    <t>Actualizar el Plan Estadístico Institucional, las fichas de operaciones estadísticas y las herramientas de recolección</t>
  </si>
  <si>
    <t>Coordinación Grupo de Planeación y Estadística.
Profesional Especializado</t>
  </si>
  <si>
    <t>Verificación y consistencia de la información para su procesamiento.</t>
  </si>
  <si>
    <t>Bajo</t>
  </si>
  <si>
    <t>Realizar reportes de las operaciones estadísticas conforme a su periodicidad, verificando los criterios de calidad estadística.</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</si>
  <si>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</si>
  <si>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</si>
  <si>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</si>
  <si>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</si>
  <si>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Restricción del acceso a la información y a las bases de datos de operaciones estadísticas a personal no autorizado.</t>
  </si>
  <si>
    <t>Leve</t>
  </si>
  <si>
    <t>Coordinador Grupo de Planeación y Estadística</t>
  </si>
  <si>
    <t>Posibilidad de pérdida económica y  reputacional</t>
  </si>
  <si>
    <t>Falta de conocimiento de los referentes doctrinales de la UAEOS por profesionales que desarrollan investigaciones.</t>
  </si>
  <si>
    <r>
      <rPr>
        <sz val="11"/>
        <color rgb="FFFF0000"/>
        <rFont val="Arial Narrow"/>
        <family val="2"/>
      </rPr>
      <t>Debido</t>
    </r>
    <r>
      <rPr>
        <sz val="11"/>
        <color theme="1"/>
        <rFont val="Arial Narrow"/>
        <family val="2"/>
      </rPr>
      <t xml:space="preserve"> a desarrollos investigativos que no se alinean a los referentes doctrinales institucionales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</si>
  <si>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que no se alinean a los referentes doctrinales institucionales. </t>
    </r>
  </si>
  <si>
    <t>Mesa de trabajo con cooperantes y/o contratistas/ investigadores/ para socializar los referentes doctrinales institucionales.</t>
  </si>
  <si>
    <t>Realizar mesa de trabajo con cooperantes y/o contratistas/ investigadores/ para socializar los referentes doctrinales institucionales.</t>
  </si>
  <si>
    <t>Coordinación 
Grupo de Educación e Investigación</t>
  </si>
  <si>
    <t>Posibilidad de pérdida reputacional y pérdida económica</t>
  </si>
  <si>
    <t>Expedición de certificaciones de formación sin el cumplimiento de requisitos</t>
  </si>
  <si>
    <t xml:space="preserve">Debido a la emisión de certificados de procesos de formación sin el correspondiente cumplimiento de requisitos </t>
  </si>
  <si>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</si>
  <si>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</si>
  <si>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Socializar los requisitos asociados al procedimiento de emisión de certificados de procesos de formación desarrollados por la Caeos</t>
  </si>
  <si>
    <t>Divulgar internamente los requisitos asociados al procedimiento de emisión de certificados de procesos de formación desarrollados por la Caeos</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</si>
  <si>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</si>
  <si>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</si>
  <si>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</si>
  <si>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</si>
  <si>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</si>
  <si>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</si>
  <si>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</si>
  <si>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</si>
  <si>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</si>
  <si>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</si>
  <si>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</si>
  <si>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</si>
  <si>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</si>
  <si>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</si>
  <si>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</si>
  <si>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</si>
  <si>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SC 03</t>
  </si>
  <si>
    <t>Ejercer presión para agilizar la revisión de solicitudes de acreditación, no permitiendo la verificación de cumplimiento de requisitos</t>
  </si>
  <si>
    <r>
      <rPr>
        <sz val="11"/>
        <color rgb="FFFF0000"/>
        <rFont val="Arial Narrow"/>
        <family val="2"/>
      </rPr>
      <t>Debido</t>
    </r>
    <r>
      <rPr>
        <sz val="11"/>
        <color theme="1"/>
        <rFont val="Arial Narrow"/>
        <family val="2"/>
      </rPr>
      <t xml:space="preserve"> a la emisión de concepto favorable a solicitudes de acreditación sin el lleno de cumplimiento de requisitos.</t>
    </r>
  </si>
  <si>
    <r>
      <rPr>
        <sz val="11"/>
        <color rgb="FFFF0000"/>
        <rFont val="Arial Narrow"/>
        <family val="2"/>
      </rPr>
      <t>Posibilidad</t>
    </r>
    <r>
      <rPr>
        <sz val="11"/>
        <color theme="1"/>
        <rFont val="Arial Narrow"/>
        <family val="2"/>
      </rPr>
      <t xml:space="preserve"> de pérdida económica y pérdida reputacional</t>
    </r>
    <r>
      <rPr>
        <sz val="11"/>
        <color rgb="FFFF0000"/>
        <rFont val="Arial Narrow"/>
        <family val="2"/>
      </rPr>
      <t xml:space="preserve"> debido</t>
    </r>
    <r>
      <rPr>
        <sz val="11"/>
        <color theme="1"/>
        <rFont val="Arial Narrow"/>
        <family val="2"/>
      </rPr>
      <t xml:space="preserve"> a la emisión de concepto favorable a solicitudes de acreditación sin el lleno de cumplimiento de requisitos </t>
    </r>
  </si>
  <si>
    <t>Socializar las consecuencias de incurrir en actos de corrupción por no observar el marco normativo aplicable</t>
  </si>
  <si>
    <t xml:space="preserve">
Divulgar a la ciudadanía la gratuidad de las acciones que desarrolla la Caeos respecto del trámite
Socializar el marco normativo y procedimiento aplicable al trámite de acreditación.
</t>
  </si>
  <si>
    <t>GH 01</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</si>
  <si>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</si>
  <si>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t>Conflicto de Intereses</t>
  </si>
  <si>
    <t>GH 02</t>
  </si>
  <si>
    <t>Posibilidad de incurrir en perdida económica</t>
  </si>
  <si>
    <t>Relaciones Laborales</t>
  </si>
  <si>
    <t>Profesional Universitario Grupo de Gestión Humana
Coordinador Grupo de Gestión Humana
Subdirector Nacional</t>
  </si>
  <si>
    <t>GH 03</t>
  </si>
  <si>
    <t>Grupo de Gestión Humana
Coordinador Grupo de Gestión Humana</t>
  </si>
  <si>
    <t>GH 04</t>
  </si>
  <si>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</si>
  <si>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</si>
  <si>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</si>
  <si>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Coordinador Grupo de Gestión Humana.</t>
  </si>
  <si>
    <t>GH 05</t>
  </si>
  <si>
    <t>Posibilidad de incurrir en perdida reputacional</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</si>
  <si>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</si>
  <si>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</si>
  <si>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</si>
  <si>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</si>
  <si>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</si>
  <si>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</si>
  <si>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</si>
  <si>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</si>
  <si>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</si>
  <si>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</si>
  <si>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</si>
  <si>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</si>
  <si>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</si>
  <si>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</si>
  <si>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</si>
  <si>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</si>
  <si>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</si>
  <si>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</si>
  <si>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</si>
  <si>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</si>
  <si>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</si>
  <si>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</si>
  <si>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El profesional Especializado responsable de Inventarios, verifica cantidad y descripción de bienes contra factura, hoja de inventarios individual y diligenciamiento de los registros correspondientes de inventarios.           
</t>
  </si>
  <si>
    <t>Realizar toma física de inventarios de todos los bienes de la Entidad y presentar informe pormenorizado por funcionario (inventarios individuales) y por dependencia.</t>
  </si>
  <si>
    <t>Profesional Especializado Grupo de Gestión Administrativa</t>
  </si>
  <si>
    <t>GAD 02</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</si>
  <si>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</si>
  <si>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</si>
  <si>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</si>
  <si>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</si>
  <si>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</si>
  <si>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</si>
  <si>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</si>
  <si>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</si>
  <si>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</si>
  <si>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Socialización del Plan Institucional de Gestión Ambiental - PIGA y a su desarrollo y seguimiento a sus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</si>
  <si>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</si>
  <si>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</si>
  <si>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</si>
  <si>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</si>
  <si>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</si>
  <si>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</si>
  <si>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</si>
  <si>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</si>
  <si>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</si>
  <si>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</si>
  <si>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</si>
  <si>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</si>
  <si>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</si>
  <si>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</si>
  <si>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Aplicación de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</si>
  <si>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</si>
  <si>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</si>
  <si>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</si>
  <si>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</si>
  <si>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</si>
  <si>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</si>
  <si>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</si>
  <si>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</si>
  <si>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</si>
  <si>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Elaboración de un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</si>
  <si>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</si>
  <si>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</si>
  <si>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</si>
  <si>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que se certifique erróneamente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</si>
  <si>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que se certifique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</si>
  <si>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</si>
  <si>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El Coordinador, técnico y auxiliar administrativo del Grupo de Gestión Financiera asesoraran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</si>
  <si>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</si>
  <si>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</si>
  <si>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El Coordinador, contratista con funciones de contador, técnico,  auxiliar administrativo del Grupo de Gestión Financiera brindaran asesora para la definición de los rubros y usos presupuestales en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</si>
  <si>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</si>
  <si>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</si>
  <si>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</si>
  <si>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</si>
  <si>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</si>
  <si>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</si>
  <si>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</si>
  <si>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</si>
  <si>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</si>
  <si>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</si>
  <si>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</si>
  <si>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</si>
  <si>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</si>
  <si>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</si>
  <si>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</si>
  <si>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</si>
  <si>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</si>
  <si>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</si>
  <si>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</si>
  <si>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</si>
  <si>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</si>
  <si>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</si>
  <si>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</si>
  <si>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</si>
  <si>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</si>
  <si>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</si>
  <si>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</si>
  <si>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Realizar planeación (establecer prioridades y necesidades) de los recursos presupuestales necesarios para adelantar las actividades de contratación.</t>
  </si>
  <si>
    <t xml:space="preserve">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</si>
  <si>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</si>
  <si>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</si>
  <si>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</si>
  <si>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</si>
  <si>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</si>
  <si>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 de mantenimiento de software y hardware</t>
  </si>
  <si>
    <t>Ejecutar plan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</si>
  <si>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</si>
  <si>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</si>
  <si>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</si>
  <si>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</si>
  <si>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</si>
  <si>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</si>
  <si>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</si>
  <si>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</si>
  <si>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</si>
  <si>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</si>
  <si>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</si>
  <si>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</si>
  <si>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Corrupción - Fraude Interno</t>
  </si>
  <si>
    <t>Actualizar los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</si>
  <si>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</si>
  <si>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</si>
  <si>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</si>
  <si>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</si>
  <si>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</si>
  <si>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</si>
  <si>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</si>
  <si>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</si>
  <si>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</si>
  <si>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</si>
  <si>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</si>
  <si>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</si>
  <si>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</si>
  <si>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</si>
  <si>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</si>
  <si>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</si>
  <si>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</si>
  <si>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</si>
  <si>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</si>
  <si>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</si>
  <si>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</si>
  <si>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</si>
  <si>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</si>
  <si>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</si>
  <si>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</si>
  <si>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</si>
  <si>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</si>
  <si>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</si>
  <si>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</si>
  <si>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</si>
  <si>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</si>
  <si>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</si>
  <si>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</si>
  <si>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Validación y verificación de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</si>
  <si>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</si>
  <si>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</si>
  <si>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</si>
  <si>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</si>
  <si>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</si>
  <si>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Apoderados judiciales designados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</si>
  <si>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</si>
  <si>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</si>
  <si>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</si>
  <si>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</si>
  <si>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</si>
  <si>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PQRDS resueltas en los términos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</si>
  <si>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</si>
  <si>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</si>
  <si>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</si>
  <si>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</si>
  <si>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de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</si>
  <si>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</si>
  <si>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</si>
  <si>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</si>
  <si>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</si>
  <si>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</si>
  <si>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 xml:space="preserve">Mayor </t>
  </si>
  <si>
    <t>El Director Técnico del área donde se lleva a cavo la prestación del producto o servicio respectivo, validará el cumplimiento de los requisitos, características y criterios establecidos para la conformidad de los productos o servicios de la Unidad.</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</si>
  <si>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</si>
  <si>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</si>
  <si>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</si>
  <si>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</si>
  <si>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</si>
  <si>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</si>
  <si>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</si>
  <si>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</si>
  <si>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</si>
  <si>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</si>
  <si>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</si>
  <si>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</si>
  <si>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</si>
  <si>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GCE 01</t>
  </si>
  <si>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</si>
  <si>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</si>
  <si>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</si>
  <si>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</si>
  <si>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</si>
  <si>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</si>
  <si>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</si>
  <si>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</si>
  <si>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</si>
  <si>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</si>
  <si>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</si>
  <si>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</si>
  <si>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</si>
  <si>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</si>
  <si>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</si>
  <si>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</si>
  <si>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</si>
  <si>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</si>
  <si>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</si>
  <si>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</si>
  <si>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</si>
  <si>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</si>
  <si>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</si>
  <si>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</si>
  <si>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</si>
  <si>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</si>
  <si>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La Uaeos cuenta con un solo trámite que es el de la acreditación, este trámite se encuentra completamente racionalizado. No obstante, hay varias normas que regulan el trámite (resolución 227 de 2018, resolución 110 de 2016, resolución 332 de 2017); actualmente los tiempos establecidos en la revisión de las solicitudes del trámite toman 10 días hábiles, y se han detectado posibilidades de reducir pasos y tiempos en la gestión del mismo trámite. A la vez se ha evidenciado la necesidad de ampliar la oferta de programas educativos que pueden acreditar las entidades privadas sin ánimo de lucro con la Uaeos.</t>
  </si>
  <si>
    <r>
      <t xml:space="preserve">Se </t>
    </r>
    <r>
      <rPr>
        <sz val="12"/>
        <color rgb="FF000000"/>
        <rFont val="Arial Narrow"/>
        <family val="2"/>
      </rPr>
      <t>contará con un marco normativo unificado y actualizado del trámite de acreditación</t>
    </r>
  </si>
  <si>
    <t xml:space="preserve">Contar con un marco normativo unificado, actualizado que reduzca tiempos y pasos para hacer el trámite un proceso más ágil y sencillo de gestionar </t>
  </si>
  <si>
    <t>nidia.patino@uaeos.gov.co</t>
  </si>
  <si>
    <t>3 Informes de peticiones , quejas y reclamos</t>
  </si>
  <si>
    <t>30/04/2022
30/07/2022
30/11/2022</t>
  </si>
  <si>
    <t xml:space="preserve">2 actividades de socialización realizadas </t>
  </si>
  <si>
    <t>30/10/2022
20/12/2022</t>
  </si>
  <si>
    <t>Grupo de Comunicaciones y Prensa
Gestión Humana</t>
  </si>
  <si>
    <t xml:space="preserve">Maria Cristina Nuñez
Carmen Julia Lizarazo </t>
  </si>
  <si>
    <t>Incluir en el procedimiento de acreditación, dentro del SIGOS, la actuación que debe surtir un profesional en rol de evaluador del trámite de acreditación ante posibles conflictos de interés</t>
  </si>
  <si>
    <t>Número de Procedimientos actualizados</t>
  </si>
  <si>
    <t>Carolina Bonilla
Nidia Patiño</t>
  </si>
  <si>
    <t>Grupo de educación e investigación</t>
  </si>
  <si>
    <t>Actualizado el 25/04/2022</t>
  </si>
  <si>
    <t>Actualizado  25/04/2022</t>
  </si>
  <si>
    <t xml:space="preserve">Actualizar  documento de caracterizacion de ciudadanos,  usuarios y grupos de interés </t>
  </si>
  <si>
    <t xml:space="preserve">1 documento actualizado </t>
  </si>
  <si>
    <t>Coordinador(a)  y profesional encargado</t>
  </si>
  <si>
    <t xml:space="preserve">
2. Fortalecimiento del talento humano al servicio del ciudadano</t>
  </si>
  <si>
    <t>Actualizado 11/07/2022</t>
  </si>
  <si>
    <t>30/06/2022
20/11/2022</t>
  </si>
  <si>
    <t>Presentar la necesidad a la alta dirección de la creación del grupo interno de Relacionamiento con el ciudadano, en  cumplimiento del artículo 17 de la Ley 2052 de 2020</t>
  </si>
  <si>
    <t>1 Necesidad presentada a la dirección nacional en comité directivo</t>
  </si>
  <si>
    <t>Actualizar el Manual Protocolo Reglamento de servicio al ciudadano  a la normatividad vigente.</t>
  </si>
  <si>
    <t xml:space="preserve">1 Documento actualizado </t>
  </si>
  <si>
    <t xml:space="preserve">
3.5</t>
  </si>
  <si>
    <t xml:space="preserve">
3.6</t>
  </si>
  <si>
    <t xml:space="preserve">
3.7</t>
  </si>
  <si>
    <t xml:space="preserve">4.1 </t>
  </si>
  <si>
    <t xml:space="preserve">Registrar todas las solicitudes de los ciudadanos en el formato de registro diario  de atención al ciudadano </t>
  </si>
  <si>
    <t>100% de las solicitudes registradas</t>
  </si>
  <si>
    <t>Profesional encargada</t>
  </si>
  <si>
    <t>Diario</t>
  </si>
  <si>
    <t>Diseñar e implementar encuesta web por grupo de valor para identificar la percepción ciudadana frente a la complejidad de los documentos emitidos desde el proceso de servicio al ciudadano</t>
  </si>
  <si>
    <t>1 encuesta web diseñada e implementada</t>
  </si>
  <si>
    <t>Coordinador (a) y profesional encargada</t>
  </si>
  <si>
    <t>5. Evaluación de gestión y medición de la percepción ciudadana</t>
  </si>
  <si>
    <t>Elaborar y publicar informes trimestrales de atención al ciudadano, que incluyan la medición de la satisfacción de los mismos</t>
  </si>
  <si>
    <t>3 informes elaborados y publicados</t>
  </si>
  <si>
    <t xml:space="preserve">15/05/2022
15/07/2022
15/10/2022
</t>
  </si>
  <si>
    <t>3. Gestión de relacionamiento con los ciudadanos</t>
  </si>
  <si>
    <t>DESCRIPCION AVANCE 2 DO CUATRIMESTRE</t>
  </si>
  <si>
    <t>Mensual</t>
  </si>
  <si>
    <t>Actualizado el 14/07/2022</t>
  </si>
  <si>
    <t>Actualizado v3  14-07-2022</t>
  </si>
  <si>
    <t>A corte de 31 de agosto, se elaboró el segundo informe trimestral de servicio al ciudadano y se publicó en el mes de julio en el  siguiente link https://www.uaeos.gov.co/sites/default/files/archivos/2do%20Informe%20Trimestral%20Oficina%20de%20Servicio%20al%20Ciudadano%202022%20.pdf
Por redes sociales se compartieron los resultados obtenidos en el primer semestre en la gestión de peticiones  y trámite, destacando la satisfacción en la atención, los canales más utilizados, y el trámite como el mayor consulta  en las peticiones. (22, 23, 25 agosto)</t>
  </si>
  <si>
    <t xml:space="preserve">Se  realizó campaña interna con los servidores públicos a través del correo institucional para destacar los grupos principales  que el documento  caracterización de usuarios identificó. (28 de junio). Con la actualización de cifras del documento,  a partir del 26 de agosto se invitó a la ciudadanía a conocerlo. </t>
  </si>
  <si>
    <t xml:space="preserve">No se esperaban acciones en este primer cuatrimestre. 
De acuerdo al plan de trabajo de actualización del SIGOS-MIPG se proyecta estar revisando minuciosamente el procedimiento en el mes de agosto. </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</si>
  <si>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</si>
  <si>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A corte de 30 de abril, se diseñó una pieza comunicativa donde se socializó el horario de atención presencial al ciudadano.  Se compartíó por redes sociales el 11 de abril.</t>
  </si>
  <si>
    <t xml:space="preserve">A corte del 30 de abril, se elaboró el primer informe trimestral de servicio al ciudadano que se publicó en https://www.uaeos.gov.co/Atenci%C3%B3n-al-ciudadano/Mecanismos-de-participaci%C3%B3n/resultados-de-mediciones-satisfacci%C3%B3n-ciudadana/Informe-consolidado-2022 </t>
  </si>
  <si>
    <t xml:space="preserve">A corte  de 30 de abril, se remitió al grupo de comunicaciones la propuesta de divulgación del procedimiento de gestión de peticiones a partir de destacar  4 puntos claves. Se compartió a través de una nota en la intranet institucional para el conocimiento de todos los servidores públicos. </t>
  </si>
  <si>
    <t>A corte de 31 de agosto, se realizó la actualizacion del documento de caracterización con los datos correspondientes a 2021. https://www.uaeos.gov.co/sites/default/files/archivos/Caracterizaci%C3%B3n%20de%20Usuarios%20UAEOS%202022.pdf</t>
  </si>
  <si>
    <t xml:space="preserve">A corte de de 31 de agosto, se diseñó encuesta de percepción ciudadana teniendo en cuenta el instrumento de medición de la DAFP en la aplicación de criterios de lenguaje claros en documentos. La eviencia se encuentra en carpeta compartida del grupo de educación e investigación </t>
  </si>
  <si>
    <t>A corte de 30 de abril, se realizó un video recordando a los funcionarios qué respuesta dar a las personas que pregunten sobre el costo del trámite de acreditación y la importancia de prevenir los actos de corrupción al interior de la entidad. Se compartíó por correo electrónico el 27 de abril.</t>
  </si>
  <si>
    <t>A corte de de 31 de agosto, se elaboró el segundo informe trimestral de servicio al ciudadano que se publicó en https://www.uaeos.gov.co/sites/default/files/archivos/2do%20Informe%20Trimestral%20Oficina%20de%20Servicio%20al%20Ciudadano%202022%20.pdf</t>
  </si>
  <si>
    <t xml:space="preserve">A corte de de 31 de agosto, se registró diariamente las peticiones  allegadas por los ciudadanos en el Formato de Solicitudes de Atención al ciudadano por los diferentes canales de atención. La evidencia se encuentra en la carpeta compartida del grupo de educación e investigación. </t>
  </si>
  <si>
    <t>A corte del 31 de agosto se elaboró un banner web  que relaciona  los canales de atención a los que pueden recurrir un  ciudadano primera instancia, en caso de no recibir respuesta</t>
  </si>
  <si>
    <t xml:space="preserve"> </t>
  </si>
  <si>
    <t>Se diseñó una infografía  y con esta, el 10 de agosto se actualizó la página web para socializar los canales de atención a la ciudadanía. https://www.uaeos.gov.co/sites/default/files/archivos/Canales%20de%20atenci%C3%B3n%20a%20la%20ciudadan%C3%ADa.pdf</t>
  </si>
  <si>
    <t xml:space="preserve">A corte de 31 de agosto, se actualizó la version 12 del 21 de septiembre de 2021 del Manual de Protocolo Reglamento de Servicio al Ciudadano, con la precisión de los de canales de atención, inclusión de las denuncias por actos de corrupción, su tratamiento y el papel del oficial de transparencia, configurando así  la versión 13 aprobada el 2 de agosto, como se encuentra en el Sistema de Gestión de la Calidad y aplicativo ISOLUCION. </t>
  </si>
  <si>
    <t>Se realizó un video indicando a los funcionarios qué se debe contestar si les preguntan el costo del trámite o si recomiendan una entidad para acreditarse y se envió por correo electrónico el 25 de agosto de 2022.</t>
  </si>
  <si>
    <t xml:space="preserve">Se diseñó una pieza sobre el proceso de servicio al ciudadano ubicando el procedimiento de gestión de peticiones y destacando los temas que introdujo la actualización del Manual Protocolo de Servicio al Ciudadano que se compartió  por correo electrónico a todos los funcionarios de la UAEOS, el 25 de agosto, y en una nota en intranet. </t>
  </si>
  <si>
    <t xml:space="preserve">A corte de 31 de agosto, se enviaron los 4 informes de oportunidad en las respuestas a peticiones a la dirección técnica para ser presentado en los comités directivos de mayo, junio, julio y agosto. La evidencia se encuentra en la carpeta compartida  del grupo.  </t>
  </si>
  <si>
    <t>De acuerdo al reporte del grupo de gestión humana: En el marco del Plan Institucional de Capacitación - PIC - 2022, durante el segundo cuatrimestre la UAEOS fortaleció competencias del saber y saber hacer de Atención al Ciudadano dirigido a Servidores Públicos y Contratistas, a través del Formar para Servir UAEOS 2022 (Intensidad horaria 12 horas)</t>
  </si>
  <si>
    <t xml:space="preserve">De acuerdo al reporte del grupo de gestión humana: A pesar de que no se esperaban actividades en este primer cuatrimestre, se destaca que la UAEOS, en el marco del Plan Institucional de Capacitación-PIC-2022, formuló para ejecución durante la vigencia el fortalecimiento de competencias de Atención al Ciudadano a los Servidores públicos y contratistas,  a través de los cursos virtuales que ofrece la Esap, Función Pública, entre otros. </t>
  </si>
  <si>
    <t xml:space="preserve">De acuerdo con el reporte del grupo de gestión administrativa: A corte de 31 de agosto, se realizó el autodiagnóstico de espacios físicos  de acuerdo a la norma técnica y aplicable a los espacios de atención al ciudadano. Una copia del autodiagnóstico diligenciado por el Grupo de Gestión Administrativa se encuentra en la carpeta compartida del Grupo de Educación. </t>
  </si>
  <si>
    <t xml:space="preserve">En la reunión convocada por la Dirección Nacional y Dirección Técnica de Planeación e Investigación el 16 de junio, se presentó  la necesidad  de la conformación de un grupo interno de relacionamiento  con el ciudadano. La evidencia  del acta de reunión se encuentra en la carpeta compartida del grupo. </t>
  </si>
  <si>
    <t xml:space="preserve">Desde  el 1 de agosto en redes sociales y con el diseño y publicación de un banner web en la página institucional se  invitó a conocer la nueva reglamentación del trámite de acreditación: https://www.uaeos.gov.co/Prensa/Noticias/Nueva-reglamentacion-tramite-acreditacion </t>
  </si>
  <si>
    <t>En el primer cuatrimestre los profesionales que han relaizado acciones del procedimiento de gestión de peticiones han registrado en el formato establecido las peticiones allegadas a la oficina de atención al ciudadano</t>
  </si>
  <si>
    <t>No se esperaban avances en el primer cuatrimestre</t>
  </si>
  <si>
    <t>Se construyeron los mapas de riesgos para la vigencia 2022 para los 16 procesos que desarrolla la Unidad Administrativa, de conformidad con la nueva Guía para la Administración de Riesgos y Diseño de Controles en Entidades Públicas, en su versión No.5. donde se actualizaron y precisaron algunos elementos metodológicos para mejorar el ejercicio de identificación y valoración del riesgo y se tuvieron en cuenta los factores de riesgo y sus clasificaciones.</t>
  </si>
  <si>
    <t>En el primer cuatrimestre de 2022 se realizó sesión del comité coordinador de Control Interno, en el cual se aprobó el plan anual de auditoría que contempla los seguimientos al mapa institucional de riesgos. Así mismo, en cumplimiento del plan anual de auditoría, la oficina de control interno realizó seguimiento al mapa institucional de riesgos con la participación de los líderes de los procesos correspondientes. 
Teniendo en cuenta que los anteriores mapas de riesgos de procesos y mapa de riesgos corrupción se fusionaron en el Mapa institucional de riesgos, de conformidad con la actual guía de administración de riesgos, se ajustan las fechas de seguimiento a las establecidas en el plan anticorrupción y de atención al ciudadano en los meses de abril, agosto y diciembre</t>
  </si>
  <si>
    <t>Se realizaron 2 mensajes institucionales, aprobados por la drección nacional, se hizo la traducción de lenguaje a señas, se enviaron a MinTrabajo para cargue en la plataforma SAMI y en el momento se espera la aprobación de Presidencia de la República.</t>
  </si>
  <si>
    <t>Durante los meses de junio y julio se adelantó una campaña de redes sociales para socializar  la gestión y  resultados  de la planeación estratégica de la entidad.</t>
  </si>
  <si>
    <t>El 25 de julio se realizó una encuesta de evaluaciónde la audiencia pública de rendición de cuentas en Villanueva, La Guajira, conla participación de 39 personas asistentes al evento.
El 23 de agosto realizó la consulta ciudadana sobre la información publicada en el portal web de la UAEOS, disponible hatsa el 9 de septiembre de 2021.</t>
  </si>
  <si>
    <t>El 25 de julio se adelantó la audiencia de rendición de cuentas en Villanueva, La Guajira, junto con el Ministerio del Trabajo. Transmisión en vivo por Facebook Live de a Entidad .</t>
  </si>
  <si>
    <t xml:space="preserve">La publicaciones se pueden verificar en el link: https://www.uaeos.gov.co/experiencias  </t>
  </si>
  <si>
    <t>Se incluyó dentro del Plan Institucional 2022, publicado antes del 30 de enero de 2022, adoptado mediante la resolución No 036 del 24 de enero de 2022.  Meta cumplida.</t>
  </si>
  <si>
    <t xml:space="preserve">La Oficina Asesora Juridica y Grupo de -Gestión Humana continuan el seguimiento de conformidad con  la medtodología de función pública, durante el II Cuatrimestre de la vigenia.  </t>
  </si>
  <si>
    <t>En reunión de Comité insitucional realizado el 29 de julio se diò continuidad al realiza el seguimiento.</t>
  </si>
  <si>
    <t>La Oficina Asesora Juridica, Grupo de Planeación y Grupo de -Gestión Humana continuan el seguimiento.</t>
  </si>
  <si>
    <t>La entidad continua el fortalecimiento del Código de Integridad, a través de la revista interna, correos  y carteleras institucionales.</t>
  </si>
  <si>
    <t>De conformidad con el  Plan Institucional de Capacitación PIC 2022, la actividad se tiene programada para la Inducci´ón y Reinducción de la vigencia.</t>
  </si>
  <si>
    <t>El Grupo de Gestiòn Humana continua inscripciones y seguimiento a los contratistas con el Curso Virtual de Integridad, Transparenci y  Lucha contr la Corrupción.</t>
  </si>
  <si>
    <t>Todos los servidores públicos cumplieron con la publicación de su declaración de bienes y rentas en el aplicativo de Función Pública, dentro del término establecido.</t>
  </si>
  <si>
    <t>Durante el segundo cuatrimestre de 2022 no se ha recibido reportes de conflictos de interés, por tanto no se han tramitado.</t>
  </si>
  <si>
    <t>Se realizó segumiento a la implementación del componente en el marco del seguimiento al plan anticorrupción y de atención al ciudadano para el segundo cuatrimestre de 2022, publicado en la página web de la entidad.</t>
  </si>
  <si>
    <t>Se avanzó en las mejoras en plataforma para aplicar los lineamientos de la resolución 152 de 2022 y manual de usuario. Se alcanzó a realizar  actualización de formato de evaluación de solicitud. 
Se encuentra en firme la resolución 190 del 25 de agosto de 2022, "Por medio de la cual se renueva la acreditación y autorización para impartir Educación en Economía Solidaria en el programa denominado Curso Básico de Economía Solidaria en la modalidad educacación presencial y se otorga acreditación y autorización para impartir Educación en Economía Solidaria en los programas denominados Curso Medio de Economía Solidaria, Curso Avanzado de Economía Solidaria y Curso en Educación Economía Solidaria y Financiera para organizaciones de Economía Solidaria en las modalidades de educación presencial y educación en línea".</t>
  </si>
  <si>
    <t>El 29 de marzo el jefe de la OAJ reporta el comité que: 
a. Ya se elaboró, aprobó y publicó el procedimiento para que se presenten manifestaciones de conflicto de intereses. 
b. Se va a coordinar con el grupo de comunicaciones y prensa para que mediante boletines se promocione esta actividad. 
c. Para el segundo cuatrimestre se programará una capacitación a los servidores públicos sobre el tema</t>
  </si>
  <si>
    <t>Se realizó publicación de los conjuntos de datos abiertos correspondientes a "Entidades Acreditadas" en el portal de datos abiertos del estado colombiano. La publicación corresponde a los meses de enero, febrero y marzo de la presente vigencia.</t>
  </si>
  <si>
    <t>La Oficina Asesora Jurídica hasta el 30 de abril, reporta la contratación de 107 procesos: Contrato prestación de servicio: 91. Convenios de Asociación: 10 + 1 sin recursos. Mínima cuantía: 3. Subasta inversa: 1 Selección abreviada - subasta inversa: 1. Aceptación de oferta -invitación mínima cuantía: 1. Lo anterior  se pueden verificar en el siguiente link https://community.secop.gov.co/Public/Tendering/ContractNoticeManagement/Index?currentLanguage=es-CO&amp;Page=login&amp;Country=CO&amp;SkinName=CCE</t>
  </si>
  <si>
    <t>107 procesos de contratación en el periodo del 01 de enero al 30 de abril de 2022</t>
  </si>
  <si>
    <t>Se realizó  pieza tipo banner para nuestra página web para invitar a la ciudadanía a consultar los datos abiertos. También, hicimos la invitación a través de nuestras redes sociales los días 25 de marzo y 11 de abril, entre otros.
https://www.uaeos.gov.co</t>
  </si>
  <si>
    <t>Se elaboró primer informe trimestral sobre el avance de implementación de la política de Gobierno Digital de la UAEOS y se realizó publicación en la página web institucional; el informe se encuentra publicado en el siguiente link:
https://www.uaeos.gov.co/Planeación-gestión-y-control/Gestión/Informes/Informe-Pol%C3%ADtica-De-Gobierno-Digital-Y-Seguridad-Digital</t>
  </si>
  <si>
    <t>A corte del 30 de abril, se actualizó la información relacionada con el trámite de acreditación en la página institucional, presentándola con un lenguaje más cercano a la ciudadanía. 
https://www.uaeos.gov.co/Tr%C3%A1mites-y-servicios/acreditaci%C3%B3n</t>
  </si>
  <si>
    <t xml:space="preserve">Realizamos un video que compartimos en redes sociales indicando la gratuidad de los servicios y trámite de acreditación de la UAEOS. Se comenzó a publicar en las diferentes redes sociales el 27 de abril de 2022.
A corte de 30 de abril, se publicaron en redes sociales diferentes piezas comunicativas sobre la gratuidad de los servicios de la Unidad. El 19 de abril estaba la relacionada con gestión peticiones; el 27 de abril en el trámite. Las evidencias se encuentran en carpeta interna del grupo. </t>
  </si>
  <si>
    <t>Se diseñó un banner que se encuentra publicado de manera permanente en nuestra página web www.uaeos.gov.co el cual dirige al link: [1:18 p. m., 29/4/2022] Edna Villareal: ahh ok
[1:20 p. m., 29/4/2022] Edna Villareal: https://www.uaeos.gov.co/sites/default/files/archivos/isolución%20-%20Tratamiento%20de%20Datos.pdf</t>
  </si>
  <si>
    <t>Se elaboro tip informativo sobre la secretaría de transparencia, algunas de sus funciones principales e iniciativas en materia de lucha contra la corrupción en la gestión pública, el tip fue enviado por correo electrónico a los funcionarios.
Evidencia: Correo electrónico tip secretaría de transparencia</t>
  </si>
  <si>
    <t>Se realizó transferencia documental del área de Gestión Financiera, gestión Administrativa y Desarrollo Asociativo.</t>
  </si>
  <si>
    <t xml:space="preserve">Publicamos en la página web el informe de los resultados de la gestión de peticiones del año 2022, respecto de la atención a los ciudadanos, que hacen uso de nuestros servicios y trámites a través de los diferentes canales que la entidad tiene a disposición.
A corte del 30 de abril, se elaboró el primer informe trimestral de servicio al ciudadano que se publicó en https://www.uaeos.gov.co/Atenci%C3%B3n-al-ciudadano/Mecanismos-de-participaci%C3%B3n/resultados-de-mediciones-satisfacci%C3%B3n-ciudadana/Informe-consolidado-2022 </t>
  </si>
  <si>
    <t xml:space="preserve">A corte del 30 de abril, se realizó el reporte del trámite en el SUIT, registrando la racionalización de la estrategia 2022 y los avances en el plan de implementación. En evidencia en la carpeta interna del grupo de PAyAC </t>
  </si>
  <si>
    <t>La oficina de control interno verificó la información publicada en la Web Institucional que determina la Ley 1712 de 2014 y la Resolución 1519 de 2020 del Ministerio de la información y las comunicaciones.</t>
  </si>
  <si>
    <t>Se realizó segunda pieza publicitaria y se publico en el banner principal de la Web institucional con el fin de informar sobre el uso y la consulta de los conjuntos de datos abiertos publicados por la entidad. Evidencia (Banner Datos Abiertos)
https://www.uaeos.gov.co
Evidencia: publicación pagina Web Datos Abiertos.PNG
El 6 de agosto, se diseñó y publicó un nuevo banner en a página web invitando a la ciudadanía a consultar la información de los datos abiertos. Y simultáneamente se hizo difusión a través de las redes sociales.</t>
  </si>
  <si>
    <t>A corte de 31 de Agosto, se realizó actualización del Plan Anual de Adquisiciones con corte a 30 de Junio de 2022 y el 29 de julio de 2022 se realizó publicación en Secop II y pagina Web de la Unidad Administrativa Especial de Organizaciones Solidarias-UAEOS.</t>
  </si>
  <si>
    <t>Se realizó segunda pieza publicitaria y se publico en el banner principal de la Web institucional con el fin de informar sobre la consulta de la política de tratamiento de datos personales por la entidad. Evidencia (Banner Tratamiento de Datos Personales) la publicación se realizó el 10 de Agosto de 2022.
https://www.uaeos.gov.co
Evidencia: publicación Protección Datos Personales.PNG</t>
  </si>
  <si>
    <t>En sitio web de la unidad en el link https://www.uaeos.gov.co/tr%C3%A1mites-y-servicios/atenci%C3%B3n-al-ciudadano/ley-de-transparencia-y-del-derecho-de-acceso-la-informaci%C3%B3n-p%C3%BAblica/articulo-11  relacionado con instrumentos relacionados con la gestión publica se cumple con los lineamientos dados Ley 1712 de 2014 y su Decreto Reglamentario 103 de 2015, Articulo 4.</t>
  </si>
  <si>
    <t xml:space="preserve">A corte de 31 de agosto se realizó la publicación del esquema de publicación en la página web. https://www.uaeos.gov.co/Planeaci%C3%B3n-gesti%C3%B3n-y-control/Gesti%C3%B3n/gestion-de-informacion/Administraci%C3%B3n-Web  </t>
  </si>
  <si>
    <t>Se realizó registro de la base de datos de información exógena en el aplicativo RNBD de la SIC con número de radicado 22-298029--000000-000 con el fin de dar cumplimiento a la normativa vigente. Evidencia: Bases de datos registradas en RNBD de SIC.png</t>
  </si>
  <si>
    <t>Se proyectó tip relacionado sobre la secretaria de transparencia relacionado con su estructura y componentes para combatir la corrupción, el tip fue enviado al Grupo de Comunicaciones para su publicación.
Evidencia: Correo Tip Transparencia.pdf</t>
  </si>
  <si>
    <t>A corte del segundo cuatrimestre de la presente vigencia se ha realizado revisión y actualización del inventario de activos de información, se han revisado los procesos de gestión informática, gestión humana, control interno, y  gestión administrativa.
Evidencia: Inventario de activos de información UAEOS 2022</t>
  </si>
  <si>
    <t xml:space="preserve">Se dio inicio a la  revisión de  la Política de Administración de Riesgos, para verificar si se requiere  actualizarla </t>
  </si>
  <si>
    <t>Se ha realizado monitoreo y seguimiento a los Mapas de Riesgos en general, con cortes a abril 30 y junio 30 de la presente vigencia.</t>
  </si>
  <si>
    <t xml:space="preserve">Bajo la Resolución 036 del 24 de enero de 2022, se adoptó el plan de acción institucional y los 18 planes estratégicos e institucionales integrados al plan de acción, el mapa de riesgos, todos estos documentos se encuentran publicados en la página web de la entidad 
https://www.uaeos.gov.co/Planeaci%C3%B3n-gesti%C3%B3n-y-control/Planeaci%C3%B3n/Planes/Planes-integrados-2022x 
</t>
  </si>
  <si>
    <t xml:space="preserve">Con corte a 30 de abril  los líderes de proceso adelantarán el  monitoreo y seguimiento a los Riesgos de Corrupción  que se identificaron teniendo en cuenta la metodología establecida por el DAFP,  los cuales se compilaran y retroalimentarán por parte del Grupo de Planeación y Estadística  antes del 10 de mayo </t>
  </si>
  <si>
    <t xml:space="preserve">En el mes de abril se publicó el informe de los resultados de la gestión de peticiones del año 2022, respecto de la atención a los ciudadanos, que hacen uso de nuestros servicios y trámites a través de los diferentes canales que la entidad tiene a disposición. 
El documento se puede consultar  en el siguiente : https://www.uaeos.gov.co/Atenci%C3%B3n-al-ciudadano/Mecanismos-de-participaci%C3%B3n/resultados-de-mediciones-satisfacci%C3%B3n-ciudadana/Informe-consolidado-2022 </t>
  </si>
  <si>
    <t>Se realizaron campañas de redes sociales para compartir avances y resultados en la implementación del Planfes, compromisos en el Conpes 4051, trabajo y apoyo a la mujer rural, entre otros.</t>
  </si>
  <si>
    <t xml:space="preserve">En la página web de la Entidad se publicó una consulta ciudadana donde preguntamos ¿Qué información le gustaría conocer de la gestión de la Entidad?, disponible del 29 de abril al 20 de mayo. https://www.uaeos.gov.co/Prensa/Noticias-consulta-ciudadana-que-le-gustaria-conocer-de-la-gestion-de-la-UAEOS </t>
  </si>
  <si>
    <t>El 8 de abril se hicieron mejoras de diseño en la página web para presentar la información de una manera clara y de fácil entendimeinto del marco normativo vigente del  trámite de Acreditación.
https://www.uaeos.gov.co/Tr%C3%A1mites-y-servicios/acreditaci%C3%B3n
También se realizó una campaña de redes sobre el trámite de acreditación que inició el 25 de abril.</t>
  </si>
  <si>
    <t>Se publicó en la página web el esquema de publicación web y el registro de publicaciones para consulta de la ciudadanía. La actividad se cumplió el 27 de abril de 2022 y se puede evidenciar en el link: https://www.uaeos.gov.co/Planeaci%C3%B3n-gesti%C3%B3n-y-control/Gesti%C3%B3n/gestion-de-informacion/Administraci%C3%B3n-Web</t>
  </si>
  <si>
    <t>MAPA DE RIESGOS  2022</t>
  </si>
  <si>
    <t>Líderes de Procesos (1ra. Y 2da. Línea de defensa)
Profesional Especializado Grado 17 Grupo de Planeación y Estadística</t>
  </si>
  <si>
    <t>CFO 01</t>
  </si>
  <si>
    <t>CFO 02</t>
  </si>
  <si>
    <t>CFO 03</t>
  </si>
  <si>
    <t>GPP 01</t>
  </si>
  <si>
    <t>Profesional Especializado Grupo de Planeación y Estadística
Coordinador Grupo de Planeación y Estadística</t>
  </si>
  <si>
    <t>Verificar la información de ejecución de los proyectos de inversión registrada en el SPI,  para establecer alertas en caso de presentar inconsistencias en la información reportada mensualmente.</t>
  </si>
  <si>
    <t>GSM 01</t>
  </si>
  <si>
    <t>GSM 02</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</si>
  <si>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</si>
  <si>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GES 01</t>
  </si>
  <si>
    <t>GES 02</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</si>
  <si>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</si>
  <si>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</si>
  <si>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</si>
  <si>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</si>
  <si>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</si>
  <si>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30 de junio de 2022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</si>
  <si>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</si>
  <si>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</si>
  <si>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</si>
  <si>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ña fañta de actualización y soporte técnico del aplicativo de nómina de NOVASOFT.</t>
    </r>
  </si>
  <si>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</si>
  <si>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</si>
  <si>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</si>
  <si>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</si>
  <si>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la modificación de los criterios de los estándares mínimos en Seguridad y Salud en el Trabajo, se incumpla la normatividad en relación al responsable designados para la gestión del mismo.</t>
    </r>
  </si>
  <si>
    <r>
      <rPr>
        <sz val="10"/>
        <color rgb="FFFF0000"/>
        <rFont val="Arial Narrow"/>
        <family val="2"/>
      </rPr>
      <t>Posibilidad</t>
    </r>
    <r>
      <rPr>
        <sz val="10"/>
        <color theme="1"/>
        <rFont val="Arial Narrow"/>
        <family val="2"/>
      </rPr>
      <t xml:space="preserve"> de incurrir en perdida reputacional por modificación de los criterios de los estándares mínimos en Seguridad y Salud en el Trabajo.</t>
    </r>
  </si>
  <si>
    <t>Verificar el cumplimiento de cada item de los estándares mínimos en Seguridad y Salud en el Trabajo.</t>
  </si>
  <si>
    <t>Realizar la evaluación de los estándares mínimos de Seguridad y Salud en el Trabajo.</t>
  </si>
  <si>
    <r>
      <rPr>
        <sz val="11"/>
        <color rgb="FFFF0000"/>
        <rFont val="Arial Narrow"/>
        <family val="2"/>
      </rPr>
      <t>Posibilidad</t>
    </r>
    <r>
      <rPr>
        <sz val="11"/>
        <color theme="1"/>
        <rFont val="Arial Narrow"/>
        <family val="2"/>
      </rPr>
      <t xml:space="preserve"> de  perdida reputacional y económica</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</si>
  <si>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</si>
  <si>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</si>
  <si>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</si>
  <si>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</si>
  <si>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</si>
  <si>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</si>
  <si>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</si>
  <si>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</si>
  <si>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</si>
  <si>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</si>
  <si>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2022</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</si>
  <si>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</si>
  <si>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</si>
  <si>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</si>
  <si>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</si>
  <si>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</si>
  <si>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 xml:space="preserve">Director de Investigación y Planeación
Coordinador Grupo de Planeación y Estadística.
Profesional Especializado Grado 17 Grupo de Planeación y Estadística. </t>
  </si>
  <si>
    <r>
      <rPr>
        <sz val="10"/>
        <color rgb="FFFF0000"/>
        <rFont val="Arial Narrow"/>
        <family val="2"/>
      </rPr>
      <t>Posibilidad</t>
    </r>
    <r>
      <rPr>
        <sz val="10"/>
        <color theme="1"/>
        <rFont val="Arial Narrow"/>
        <family val="2"/>
      </rPr>
      <t xml:space="preserve"> de pérdida reputacional</t>
    </r>
  </si>
  <si>
    <r>
      <rPr>
        <sz val="10"/>
        <color rgb="FFFF0000"/>
        <rFont val="Arial Narrow"/>
        <family val="2"/>
      </rPr>
      <t>Posibilidad</t>
    </r>
    <r>
      <rPr>
        <sz val="10"/>
        <color theme="1"/>
        <rFont val="Arial Narrow"/>
        <family val="2"/>
      </rPr>
      <t xml:space="preserve"> de perdida reputacional</t>
    </r>
  </si>
  <si>
    <r>
      <rPr>
        <sz val="10"/>
        <color rgb="FFFF0000"/>
        <rFont val="Arial Narrow"/>
        <family val="2"/>
      </rPr>
      <t>Posibilidad</t>
    </r>
    <r>
      <rPr>
        <sz val="10"/>
        <color theme="1"/>
        <rFont val="Arial Narrow"/>
        <family val="2"/>
      </rPr>
      <t xml:space="preserve"> de incurrir en perdida económica y reputacional</t>
    </r>
  </si>
  <si>
    <t>Actualizado 19 de agosto de 2022</t>
  </si>
  <si>
    <r>
      <t xml:space="preserve">Se aperturó la </t>
    </r>
    <r>
      <rPr>
        <b/>
        <sz val="11"/>
        <color theme="1"/>
        <rFont val="Arial Narrow"/>
        <family val="2"/>
      </rPr>
      <t>Acción de Mejora No.134:</t>
    </r>
    <r>
      <rPr>
        <sz val="11"/>
        <color theme="1"/>
        <rFont val="Arial Narrow"/>
        <family val="2"/>
      </rPr>
      <t xml:space="preserve"> "Existe matriz de riesgos de la UAEOS vigencia 2022, conforme a la Guía de Administración de Riesgos y Diseño de Controles para Entidades Públicas, versión 5 del DAFP, se identificó la necesidad de revisar la matriz en cuanto a las actividades y los controles establecidos a los riesgos."
Se realiza seguimientos a las actividades del Plan de Acción. Presenta un avance del 100%. Fecha de cierre 30 de junio de 2022.
</t>
    </r>
  </si>
  <si>
    <r>
      <t xml:space="preserve">Se aperturó la </t>
    </r>
    <r>
      <rPr>
        <b/>
        <sz val="11"/>
        <color theme="1"/>
        <rFont val="Arial Narrow"/>
        <family val="2"/>
      </rPr>
      <t>Acción de Mejora No.134:</t>
    </r>
    <r>
      <rPr>
        <sz val="11"/>
        <color theme="1"/>
        <rFont val="Arial Narrow"/>
        <family val="2"/>
      </rPr>
      <t xml:space="preserve"> "Existe matriz de riesgos de la UAEOS vigencia 2022, conforme a la Guía de Administración de Riesgos y Diseño de Controles para Entidades Públicas, versión 5 del DAFP, se identifico la necesidad de revisar la matriz en cuanto a las actividades y los controles establecidos a los riesgos."
Se realiza seguimientos a las actividades del Plan de Acción. Presenta un avance del 100%. Fecha de cierre 30 de junio de 2022.
</t>
    </r>
  </si>
  <si>
    <t xml:space="preserve">Publicación en firme del mapa de riesgos de corrupción página Web de la Entidad  teniendo en cuenta las observaciones o  recomendaciones realizadas por la ciudadanía </t>
  </si>
  <si>
    <r>
      <rPr>
        <sz val="11"/>
        <rFont val="Arial Narrow"/>
        <family val="2"/>
      </rPr>
      <t>La    Matriz de Riesgos de la Entidad se encuentra actualizada en:</t>
    </r>
    <r>
      <rPr>
        <u/>
        <sz val="11"/>
        <color theme="10"/>
        <rFont val="Arial Narrow"/>
        <family val="2"/>
      </rPr>
      <t xml:space="preserve">
https://www.uaeos.gov.co/sites/default/files/archivos/MAPA_RIESGOS_UAEOS_2022_V3_0.xlsx</t>
    </r>
  </si>
  <si>
    <t>Se adelantaron  capacitación a todos los lideres de proceso y sus equipos de trabajo  en temas relacionados con  MIPG, haciendo énfasis en riesgos y Producto y servicios no conforme, así mismo se han enviado piezas de comunicación a todo los funcionarios a través de correo electrónico</t>
  </si>
  <si>
    <t xml:space="preserve">3 Monitoreos consolidados y retroalimentado </t>
  </si>
  <si>
    <t>Durante el segundo cuatrimestre de 2022 se dio inicio a las auditorías de evaluación independiente, basadas en riesgos. Con corte a 31 de agosto de 2022 se han emitido los informes correspondientes a los procesos Gestión Humana, gestión informática, gestión jurídica y gestión contractual.</t>
  </si>
  <si>
    <t xml:space="preserve">Acompañamiento y asesoría en la construcción de  mapa de riesgos de corrupción : revisar, actualizar y validar los riesgos de corrupción identificados </t>
  </si>
  <si>
    <t xml:space="preserve">A 30 de abril se adelantaron las siguientes acciones en la unificación y actualización del marco normativo del trámite de acreditación: 
02/02/2022 se remitieron las ayudas de memoria de encuentros sostenidos con la OAJ
14/02/2022 se realizó mesa de trabajo para revisar el concepto emitido por la OAJ  relacionado con la posibilidad de acreditar otros programas educativos
11/03/2022 Se realizó reunión con dirección nacional, direcciones técnicas y oficina asesora jurídica donde se priorizó  la revisión y actualización del marco normativo interno que reglamenta la acreditación, revisando los requisitos y el procedimiento de tal foma que el trámite sea mas ágil y fácil para la ciudadanía.
16/03/2022: Se realizó reunión con la dirección técnica, con el propósito de dar a conocer en más detalle el funcionamiento del trámite, para contribuir a la mejora de actualización normativa.
16/03/2022: Se realizó reunión con la dirección técnica y la OAJ con el propósito de realizar recomendaciones relacionadas con el trámite y su actualización normativa.
18/03/2022: Se realizó reunión de trabajo del grupo base de acreditación para revisar la reglamentación del trámite e iniciar el proceso de actualización.
18/03/2022: Se realizó reunión con la dirección nacional, la dirección técnica, la OAJ y el grupo de planeación, con el objetivo de presentar una propuesta inicial de actualización al trámite que disminuya el número de días de revisión y los requisitos de solicitud. El grupo de educación presento una propuesta inicial.
18/03/2022: reunión con la dirección técnica, OAJ y grupo para realizar recomendaciones frente a la propuesta presentada por el grupo de educación.
22/03//2022:  Se realizó reunión de trabajo del grupo base de acreditación para continuar con la  revisión de la reglamentación del trámite y el proceso de actualización.
24/03/2022: Se realizó reunión con dirección técnica para socializar el avance en la revisión de la reglamentación del trámite y del proceso de actualización.
25/03//2022:  Se realizó reunión de trabajo del grupo base de acreditación para continuar con la  revisión de la reglamentación del trámite y el proceso de actualización.
28/03/2020: Se realizó reunión con la dirección técnica y se presento flujograma del trámite de acreditación
30/03/2022: Se realizó mesa de trabajo con Jurídica y dirección técnica para socializar la propuesta de actualización de la reglamentación del trámite.
31/03/2022 Se realizó reunión de trabajo con jurídica para revisar los aportes realizados por esta dependencia. 
06/04/2022 se remitió versión 5 a la OAJ
07/04/2022 se remitió  versión 6 a la OAJ y DT
08/04/2022 mesa de trabajo con dirección nacional, se aprobó versión 6 como el texto final a publicar y se dio aval para elaborar cronograma de participación ciudadana
08/04/2022 se estructuró plan cronograma de participación ciudadana y se envió a la DT; desde la DT se envió ese mismo día a la OAJ para comentarios
En la 3ra y 4ta semana de abril se trabajó en el anexo técnico que acompaña la resolución </t>
  </si>
  <si>
    <t xml:space="preserve"> A corte de 31 de agosto, se realizó el proceso de actualización, unificación y mejora al marco normativo del trámite de acreditación; para lo cual se desarrolló proceso de participación ciudadana https://www.uaeos.gov.co/participa/Proyectos-Normativos y se expidió la resolución 152 de 2022, publicada en Diario Oficial 52.096 de 2022. 
4/08/2022 Se  hizo la respectiva  actualización de la información del  trámite en el SUIT.
Se espera medir los beneficios en el tercer cuatrimestre del año. </t>
  </si>
  <si>
    <t xml:space="preserve">Grupo de Educación e Investigación - Nidia Yamile Patiño Cortés
Grupo de Tecnologías de la Información y las Telecomunicaciones Tics - Laura Malaver
Oficina Asesora Jurídica - Marlon Torres </t>
  </si>
  <si>
    <t>Actualizar y publicación los sets de datos abiertos de la UAEOS, asegurando su publicación en el sitio web www.datos.gov.co</t>
  </si>
  <si>
    <t>Número de Reportes Actualizados y publicación de los sets de datos abiertos de la UAEOS</t>
  </si>
  <si>
    <t>Se realizó la publicación de los conjuntos de datos abiertos correspondientes a los meses de abril, mayo, junio, julio de la presente vigencia, el portal de datos abiertos incluyo un nuevo proceso de validación de calidad de los datos, al publicar los conjuntos de datos de la vigencia 2022 estos conjuntos fueron rechazados debido al proceso de calidad, para lo cual sugirieron unificar en un solo archivo los datos de (enero, febrero, marzo, abril, mayo, junio y julio) para publicarlos nuevamente el  portal, la publicación se realizó el 29 de agosto de la presente vigencia.
Evidencia: carpeta Publicación Datos Abiertos</t>
  </si>
  <si>
    <t>La Oficina Asesora Jurídica hasta el 31 de agosto, adelantó la contratación de 14 procesos. Que se describen así:  Contrato prestación de servicio:05.  Aceptación de oferta -mínima cuantía:  2 . Contrato de obra: 1. Contrato de Mantenimiento: 1. Colombia compra/orden de compra:5 Que se pueden verificar en el siguiente link https://community.secop.gov.co/Public/Tendering/ContractNoticeManagement/Index?currentLanguage=es-CO&amp;Page=login&amp;Country=CO&amp;SkinName=CCE</t>
  </si>
  <si>
    <t>Durante el segundo cuatrimestre el Grupo de Tecnologías de la Información ha realizado seguimientos al menú de transparencia y acceso a la información pública lo cual se puede validar en el primer informe semestral de seguimiento a la menú de transparencia y acceso a la información pública de la sede electrónica UAEOS
Evidencia: Primer Informe semestral Transparencia.</t>
  </si>
  <si>
    <t xml:space="preserve">Enviar los informes de ejecución contractual para su respectiva publicación en el portal web, de acuerdo a y la Ley 1712 de 2014 transparencia y Acceso a la información publica. </t>
  </si>
  <si>
    <t xml:space="preserve">14 Procesos de contratación en el periodo del 01 de mayo al 31 de agosto de 2022 que fueron publicados en la portal web
Evidencia: imágenes de publicación de contratos </t>
  </si>
  <si>
    <t>Realizar una Encuesta a los funcionarios  de la entidad acerca de la información publicada con el fin medir la satisfacción del contenido de la información para mejorar la calidad de la información</t>
  </si>
  <si>
    <t>Se definió encuesta con el fin de medir el nivel de satisfacción de los usuarios de la entidad frente a la publicación de la información en el menú de Transparencia de la página web institucional, la encuesta se publicará el 31 de agosto por el Grupo de Comunicaciones y se puede consultar a través del siguiente link:
https://forms.office.com/r/G8SFPXV9Yh
Evidencia: Correo publicación Participa en nuestra encuesta.pdf</t>
  </si>
  <si>
    <t xml:space="preserve">Publicación y divulgación de los  informes de avance de la política de gobierno digital. </t>
  </si>
  <si>
    <t>Numero de Reportes de Publicación y divulgación de los  informes de avance de la política de gobierno digital.</t>
  </si>
  <si>
    <t>Se elaboró segundo informe trimestral sobre el avance de implementación de la política de gobierno digital de la UAEOS, este informe se realizo con corte a 31 de Julio de 2022. Evidencia: Segundo informe trimestral avance política de gobierno digital
Evidencia: Correo solicitud de publicación 
https://www.uaeos.gov.co/Planeación-gestión-y-control/Gestión/Informes/Informe-Pol%C3%ADtica-De-Gobierno-Digital-Y-Seguridad-Digital</t>
  </si>
  <si>
    <t xml:space="preserve">A corte de 31 de agosto, se envió el seguimiento de enlaces de los procesos a cargo del grupo de educación a los grupos de Comunicaciones y  Tics (25 julio). Lo que permitió en este periodo  la actualización de  la información de carta de trato digno a la ciudadanía y de canales de atención, principalmente. </t>
  </si>
  <si>
    <t xml:space="preserve">3 piezas de divulgación elaboradas y  socialización </t>
  </si>
  <si>
    <t xml:space="preserve">A corte de 31 de agosto,  en la página institucional se publicó un banner web en el que  finaliza recordando que los servicios de la entidad son gratuitos (19 agosto) en redes sociales se publicaron  piezas comunicativas sobre la gratuidad de los servicio que ofrece la Unidad. Se hizo énfasis en el trámite de acreditación por los cambios originados por los cambios de resolución. (25 agosto)
</t>
  </si>
  <si>
    <t>Registrar en el aplicativo de la SIC las bases de datos con información personal identificadas en la vigencia 2022.</t>
  </si>
  <si>
    <t>Realizar publicación en la intranet y tips enviados por correo electrónico de la entidad para dar a conocer la existencia de la Secretaría de Transparencia</t>
  </si>
  <si>
    <t>1 Pieza de publicación en la intranet y  2 tips enviados por correo electrónico</t>
  </si>
  <si>
    <t>A corte 31 de agosto de 2022: en cumplimiento del cronograma propuesto se han realizado 11 transferencias primarias correspondientes a las áreas de: Gestión Financiera, Desarrollo Asociativo, Gestión Administrativa, Dirección Nacional, Control Interno, Subdirección Nacional, Grupo Tics, Dirección de Planeación, Comunicación, Grupo de Educación y Prensa  y Grupo de Planeación en cumplimiento al cronograma propuesto.</t>
  </si>
  <si>
    <t>Realizar 1 capacitación y publicaciones a funcionarios de la UAEOS sobre ley 1712 ley de transparencia y acceso a la información Pública y Accesibilidad a la Información</t>
  </si>
  <si>
    <t>1 capacitación y  6 tips en la intranet o enviados por  página Web</t>
  </si>
  <si>
    <t>En el mes de mayo Función Pública socializó los resultados de Furag ( Índice de desempeño Institucional) vigencia 2021,  se analizó los resultado y se formulo un plan de mejoramiento con lo lideres de proceso y desde el Grupo de Planeación se realizan los seguimientos al plan</t>
  </si>
  <si>
    <t xml:space="preserve">A corte de 31 de agosto, se realizó el reporte actualizando la información del trámite dada la expedición de la nueva resolución de acreditación  para impartir programas de  educación en economía solidaria.  La evidencia se encuentra en la carpeta interna del grupo. </t>
  </si>
  <si>
    <r>
      <t xml:space="preserve">Componente 4: </t>
    </r>
    <r>
      <rPr>
        <b/>
        <sz val="11"/>
        <rFont val="Arial"/>
        <family val="2"/>
      </rPr>
      <t xml:space="preserve">Mecanismos para mejorar el servicio al ciudadano </t>
    </r>
  </si>
  <si>
    <r>
      <t xml:space="preserve">
</t>
    </r>
    <r>
      <rPr>
        <b/>
        <i/>
        <sz val="11"/>
        <rFont val="Arial Narrow"/>
        <family val="2"/>
      </rPr>
      <t>1. Planeación estratégica del servicio al ciudadano</t>
    </r>
  </si>
  <si>
    <r>
      <t xml:space="preserve">
2.1</t>
    </r>
    <r>
      <rPr>
        <b/>
        <i/>
        <sz val="11"/>
        <color theme="8" tint="-0.249977111117893"/>
        <rFont val="Arial Narrow"/>
        <family val="2"/>
      </rPr>
      <t xml:space="preserve"> </t>
    </r>
  </si>
  <si>
    <r>
      <t xml:space="preserve">
</t>
    </r>
    <r>
      <rPr>
        <b/>
        <i/>
        <sz val="11"/>
        <rFont val="Arial Narrow"/>
        <family val="2"/>
      </rPr>
      <t>4. Conocimiento al servicio del ciudadano</t>
    </r>
    <r>
      <rPr>
        <b/>
        <i/>
        <sz val="11"/>
        <color theme="8" tint="-0.249977111117893"/>
        <rFont val="Arial Narrow"/>
        <family val="2"/>
      </rPr>
      <t xml:space="preserve"> </t>
    </r>
  </si>
  <si>
    <t xml:space="preserve">El informe de rendición de cuentas en el que se identifican acciones de mejora y recomendaciones de la ciudadanía se realizó y reposa en los archivos de comunicaciones de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</si>
</sst>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dd/mm/yyyy;@"/>
  </numFmts>
  <fonts count="64"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8"/>
      <color theme="1"/>
      <name val="Arial"/>
      <family val="2"/>
    </font>
    <font>
      <b/>
      <i/>
      <sz val="10"/>
      <color rgb="FF00000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1"/>
      <color theme="1"/>
      <name val="Calibri"/>
      <family val="2"/>
      <scheme val="minor"/>
    </font>
    <font>
      <i/>
      <sz val="11"/>
      <color theme="1"/>
      <name val="Arial Narrow"/>
      <family val="2"/>
    </font>
    <font>
      <sz val="11"/>
      <color theme="10"/>
      <name val="Calibri"/>
      <family val="2"/>
      <scheme val="minor"/>
    </font>
    <font>
      <u/>
      <sz val="11"/>
      <color theme="10"/>
      <name val="Arial Narrow"/>
      <family val="2"/>
    </font>
    <font>
      <b/>
      <sz val="11"/>
      <color theme="0"/>
      <name val="Arial"/>
      <family val="2"/>
    </font>
    <font>
      <b/>
      <sz val="11"/>
      <color rgb="FF000000"/>
      <name val="Arial"/>
      <family val="2"/>
    </font>
    <font>
      <b/>
      <sz val="11"/>
      <name val="Arial"/>
      <family val="2"/>
    </font>
    <font>
      <b/>
      <i/>
      <sz val="11"/>
      <color rgb="FF000000"/>
      <name val="Arial Narrow"/>
      <family val="2"/>
    </font>
    <font>
      <b/>
      <i/>
      <sz val="11"/>
      <name val="Arial Narrow"/>
      <family val="2"/>
    </font>
    <font>
      <i/>
      <sz val="11"/>
      <name val="Arial Narrow"/>
      <family val="2"/>
    </font>
    <font>
      <b/>
      <i/>
      <sz val="11"/>
      <color theme="8" tint="-0.249977111117893"/>
      <name val="Arial Narrow"/>
      <family val="2"/>
    </font>
  </fonts>
  <fills count="21">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00"/>
        <bgColor indexed="64"/>
      </patternFill>
    </fill>
  </fills>
  <borders count="8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style="medium">
        <color rgb="FF44546A"/>
      </left>
      <right style="medium">
        <color rgb="FF44546A"/>
      </right>
      <top/>
      <bottom/>
      <diagonal/>
    </border>
    <border>
      <left/>
      <right style="medium">
        <color rgb="FF44546A"/>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style="dashed">
        <color theme="9" tint="-0.24994659260841701"/>
      </right>
      <top/>
      <bottom style="dashed">
        <color theme="9" tint="-0.24994659260841701"/>
      </bottom>
      <diagonal/>
    </border>
    <border>
      <left/>
      <right style="dashed">
        <color theme="9" tint="-0.24994659260841701"/>
      </right>
      <top/>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s>
  <cellStyleXfs count="5">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0" fillId="0" borderId="0"/>
    <xf numFmtId="41" fontId="1" fillId="0" borderId="0" applyFont="0" applyFill="0" applyBorder="0" applyAlignment="0" applyProtection="0"/>
  </cellStyleXfs>
  <cellXfs count="632">
    <xf numFmtId="0" fontId="0" fillId="0" borderId="0" xfId="0"/>
    <xf numFmtId="0" fontId="2" fillId="0" borderId="0" xfId="0" applyFont="1"/>
    <xf numFmtId="0" fontId="3" fillId="4" borderId="5" xfId="0" applyFont="1" applyFill="1" applyBorder="1" applyAlignment="1">
      <alignment horizontal="center" vertical="center"/>
    </xf>
    <xf numFmtId="0" fontId="16" fillId="8" borderId="18" xfId="0" applyFont="1" applyFill="1" applyBorder="1"/>
    <xf numFmtId="9" fontId="16" fillId="5" borderId="18" xfId="1" applyFont="1" applyFill="1" applyBorder="1" applyAlignment="1">
      <alignment horizontal="center" vertical="center"/>
    </xf>
    <xf numFmtId="0" fontId="16" fillId="0" borderId="0" xfId="0" applyFont="1"/>
    <xf numFmtId="0" fontId="26" fillId="6" borderId="24" xfId="0" applyFont="1" applyFill="1" applyBorder="1" applyAlignment="1">
      <alignment horizontal="center" vertical="center" wrapText="1"/>
    </xf>
    <xf numFmtId="9" fontId="7" fillId="5" borderId="17" xfId="1" applyFont="1" applyFill="1" applyBorder="1" applyAlignment="1">
      <alignment horizontal="center" vertical="center"/>
    </xf>
    <xf numFmtId="9" fontId="7" fillId="7" borderId="18" xfId="1" applyFont="1" applyFill="1" applyBorder="1" applyAlignment="1">
      <alignment horizontal="center" vertical="center"/>
    </xf>
    <xf numFmtId="9" fontId="7" fillId="5" borderId="18" xfId="1" applyFont="1" applyFill="1" applyBorder="1" applyAlignment="1">
      <alignment horizontal="center" vertical="center"/>
    </xf>
    <xf numFmtId="0" fontId="26" fillId="6" borderId="18" xfId="0" applyFont="1" applyFill="1" applyBorder="1" applyAlignment="1">
      <alignment horizontal="center" vertical="center" wrapText="1"/>
    </xf>
    <xf numFmtId="0" fontId="6" fillId="0" borderId="18" xfId="0" applyFont="1" applyBorder="1" applyAlignment="1">
      <alignment vertical="center" wrapText="1"/>
    </xf>
    <xf numFmtId="0" fontId="27" fillId="0" borderId="18" xfId="0" applyFont="1" applyBorder="1" applyAlignment="1">
      <alignment horizontal="center" vertical="center" wrapText="1"/>
    </xf>
    <xf numFmtId="1" fontId="7" fillId="7" borderId="18" xfId="1" applyNumberFormat="1" applyFont="1" applyFill="1" applyBorder="1" applyAlignment="1">
      <alignment horizontal="center" vertical="center"/>
    </xf>
    <xf numFmtId="9" fontId="7" fillId="5" borderId="18" xfId="0" applyNumberFormat="1" applyFont="1" applyFill="1" applyBorder="1" applyAlignment="1">
      <alignment horizontal="center" vertical="center"/>
    </xf>
    <xf numFmtId="1" fontId="7" fillId="5" borderId="18" xfId="0" applyNumberFormat="1" applyFont="1" applyFill="1" applyBorder="1" applyAlignment="1">
      <alignment horizontal="center" vertical="center"/>
    </xf>
    <xf numFmtId="0" fontId="27" fillId="0" borderId="18" xfId="0" applyFont="1" applyBorder="1" applyAlignment="1">
      <alignment horizontal="justify" vertical="center" wrapText="1"/>
    </xf>
    <xf numFmtId="1" fontId="7" fillId="5" borderId="17" xfId="1" applyNumberFormat="1" applyFont="1" applyFill="1" applyBorder="1" applyAlignment="1">
      <alignment horizontal="center" vertical="center"/>
    </xf>
    <xf numFmtId="1" fontId="7" fillId="5" borderId="18" xfId="1" applyNumberFormat="1" applyFont="1" applyFill="1" applyBorder="1" applyAlignment="1">
      <alignment horizontal="center" vertical="center"/>
    </xf>
    <xf numFmtId="0" fontId="27" fillId="5" borderId="18" xfId="0" applyFont="1" applyFill="1" applyBorder="1" applyAlignment="1">
      <alignment horizontal="center" vertical="center" wrapText="1"/>
    </xf>
    <xf numFmtId="1" fontId="7" fillId="5" borderId="21" xfId="1" applyNumberFormat="1" applyFont="1" applyFill="1" applyBorder="1" applyAlignment="1">
      <alignment horizontal="center" vertical="center"/>
    </xf>
    <xf numFmtId="1" fontId="7" fillId="7" borderId="22" xfId="1" applyNumberFormat="1" applyFont="1" applyFill="1" applyBorder="1" applyAlignment="1">
      <alignment horizontal="center" vertical="center"/>
    </xf>
    <xf numFmtId="1" fontId="7" fillId="5" borderId="22" xfId="0" applyNumberFormat="1" applyFont="1" applyFill="1" applyBorder="1" applyAlignment="1">
      <alignment horizontal="center" vertical="center"/>
    </xf>
    <xf numFmtId="1" fontId="7" fillId="5" borderId="22" xfId="1" applyNumberFormat="1" applyFont="1" applyFill="1" applyBorder="1" applyAlignment="1">
      <alignment horizontal="center" vertical="center"/>
    </xf>
    <xf numFmtId="0" fontId="26" fillId="6" borderId="25"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6" fillId="5" borderId="18" xfId="0" applyFont="1" applyFill="1" applyBorder="1" applyAlignment="1">
      <alignment vertical="center" wrapText="1"/>
    </xf>
    <xf numFmtId="9" fontId="27" fillId="5" borderId="18" xfId="0" applyNumberFormat="1" applyFont="1" applyFill="1" applyBorder="1" applyAlignment="1">
      <alignment horizontal="center" vertical="center" wrapText="1"/>
    </xf>
    <xf numFmtId="0" fontId="26" fillId="5" borderId="22" xfId="0" applyFont="1" applyFill="1" applyBorder="1" applyAlignment="1">
      <alignment horizontal="center" vertical="center" wrapText="1"/>
    </xf>
    <xf numFmtId="0" fontId="26" fillId="5" borderId="24" xfId="0" applyFont="1" applyFill="1" applyBorder="1" applyAlignment="1">
      <alignment horizontal="center" vertical="center" wrapText="1"/>
    </xf>
    <xf numFmtId="0" fontId="7" fillId="5" borderId="40" xfId="0" applyFont="1" applyFill="1" applyBorder="1" applyAlignment="1">
      <alignment horizontal="center" vertical="center"/>
    </xf>
    <xf numFmtId="0" fontId="7" fillId="7" borderId="37" xfId="0" applyFont="1" applyFill="1" applyBorder="1" applyAlignment="1">
      <alignment horizontal="center" vertical="center"/>
    </xf>
    <xf numFmtId="0" fontId="7" fillId="5" borderId="37" xfId="0" applyFont="1" applyFill="1" applyBorder="1" applyAlignment="1">
      <alignment horizontal="center" vertical="center"/>
    </xf>
    <xf numFmtId="0" fontId="27" fillId="5" borderId="18" xfId="0" applyFont="1" applyFill="1" applyBorder="1" applyAlignment="1">
      <alignment vertical="center" wrapText="1"/>
    </xf>
    <xf numFmtId="0" fontId="7" fillId="5" borderId="17" xfId="0" applyFont="1" applyFill="1" applyBorder="1" applyAlignment="1">
      <alignment horizontal="center" vertical="center"/>
    </xf>
    <xf numFmtId="0" fontId="7" fillId="7" borderId="18" xfId="0" applyFont="1" applyFill="1" applyBorder="1" applyAlignment="1">
      <alignment horizontal="center" vertical="center"/>
    </xf>
    <xf numFmtId="0" fontId="7" fillId="5" borderId="18" xfId="0" applyFont="1" applyFill="1" applyBorder="1" applyAlignment="1">
      <alignment horizontal="center" vertical="center"/>
    </xf>
    <xf numFmtId="0" fontId="27" fillId="5" borderId="18" xfId="0" applyFont="1" applyFill="1" applyBorder="1" applyAlignment="1">
      <alignment horizontal="justify" vertical="center" wrapText="1"/>
    </xf>
    <xf numFmtId="0" fontId="27" fillId="0" borderId="18" xfId="0" applyFont="1" applyBorder="1" applyAlignment="1">
      <alignment vertical="center" wrapText="1"/>
    </xf>
    <xf numFmtId="0" fontId="7" fillId="0" borderId="17" xfId="0" applyFont="1" applyBorder="1" applyAlignment="1">
      <alignment horizontal="center" vertical="center"/>
    </xf>
    <xf numFmtId="0" fontId="26" fillId="5" borderId="25" xfId="0" applyFont="1" applyFill="1" applyBorder="1" applyAlignment="1">
      <alignment horizontal="center" vertical="center" wrapText="1"/>
    </xf>
    <xf numFmtId="0" fontId="0" fillId="0" borderId="17" xfId="0" applyBorder="1"/>
    <xf numFmtId="0" fontId="25" fillId="4" borderId="22" xfId="0" applyFont="1" applyFill="1" applyBorder="1" applyAlignment="1">
      <alignment horizontal="center" vertical="center"/>
    </xf>
    <xf numFmtId="0" fontId="25" fillId="4" borderId="22" xfId="0" applyFont="1" applyFill="1" applyBorder="1" applyAlignment="1">
      <alignment horizontal="center" vertical="center" wrapText="1"/>
    </xf>
    <xf numFmtId="0" fontId="14" fillId="8" borderId="18" xfId="0" applyFont="1" applyFill="1" applyBorder="1"/>
    <xf numFmtId="0" fontId="16" fillId="5" borderId="17" xfId="0" applyFont="1" applyFill="1" applyBorder="1" applyAlignment="1">
      <alignment horizontal="center" vertical="center"/>
    </xf>
    <xf numFmtId="0" fontId="16" fillId="7" borderId="18" xfId="0" applyFont="1" applyFill="1" applyBorder="1" applyAlignment="1">
      <alignment horizontal="center" vertical="center"/>
    </xf>
    <xf numFmtId="0" fontId="14" fillId="5" borderId="18" xfId="0" applyFont="1" applyFill="1" applyBorder="1" applyAlignment="1">
      <alignment horizontal="center" vertical="center"/>
    </xf>
    <xf numFmtId="0" fontId="14" fillId="7" borderId="18" xfId="0" applyFont="1" applyFill="1" applyBorder="1" applyAlignment="1">
      <alignment horizontal="center" vertical="center"/>
    </xf>
    <xf numFmtId="0" fontId="16" fillId="5" borderId="18" xfId="0" applyFont="1" applyFill="1" applyBorder="1" applyAlignment="1">
      <alignment horizontal="center" vertical="center"/>
    </xf>
    <xf numFmtId="9" fontId="16" fillId="5" borderId="18" xfId="1" applyFont="1" applyFill="1" applyBorder="1" applyAlignment="1">
      <alignment horizontal="left" vertical="center" wrapText="1"/>
    </xf>
    <xf numFmtId="0" fontId="16" fillId="0" borderId="18" xfId="0" applyFont="1" applyBorder="1" applyAlignment="1">
      <alignment horizontal="left" vertical="center" wrapText="1"/>
    </xf>
    <xf numFmtId="9" fontId="16" fillId="5" borderId="17" xfId="1" applyFont="1" applyFill="1" applyBorder="1" applyAlignment="1">
      <alignment horizontal="center" vertical="center"/>
    </xf>
    <xf numFmtId="1" fontId="16" fillId="7" borderId="18" xfId="1" applyNumberFormat="1" applyFont="1" applyFill="1" applyBorder="1" applyAlignment="1">
      <alignment horizontal="center" vertical="center"/>
    </xf>
    <xf numFmtId="9" fontId="14" fillId="5" borderId="18" xfId="1" applyFont="1" applyFill="1" applyBorder="1" applyAlignment="1">
      <alignment horizontal="center" vertical="center"/>
    </xf>
    <xf numFmtId="9" fontId="14" fillId="7" borderId="18" xfId="1" applyFont="1" applyFill="1" applyBorder="1" applyAlignment="1">
      <alignment horizontal="center" vertical="center"/>
    </xf>
    <xf numFmtId="1" fontId="14" fillId="7" borderId="18" xfId="0" applyNumberFormat="1" applyFont="1" applyFill="1" applyBorder="1" applyAlignment="1">
      <alignment horizontal="center" vertical="center"/>
    </xf>
    <xf numFmtId="9" fontId="16" fillId="7" borderId="18" xfId="1" applyFont="1" applyFill="1" applyBorder="1" applyAlignment="1">
      <alignment horizontal="center" vertical="center"/>
    </xf>
    <xf numFmtId="9" fontId="14" fillId="7" borderId="18" xfId="0" applyNumberFormat="1" applyFont="1" applyFill="1" applyBorder="1" applyAlignment="1">
      <alignment horizontal="center" vertical="center"/>
    </xf>
    <xf numFmtId="0" fontId="16" fillId="0" borderId="18" xfId="0" applyFont="1" applyBorder="1" applyAlignment="1">
      <alignment vertical="center" wrapText="1"/>
    </xf>
    <xf numFmtId="0" fontId="14" fillId="0" borderId="0" xfId="0" applyFont="1"/>
    <xf numFmtId="14" fontId="27" fillId="5" borderId="18" xfId="0" applyNumberFormat="1" applyFont="1" applyFill="1" applyBorder="1" applyAlignment="1">
      <alignment horizontal="center" vertical="center" wrapText="1"/>
    </xf>
    <xf numFmtId="0" fontId="25" fillId="6" borderId="18" xfId="0" applyFont="1" applyFill="1" applyBorder="1" applyAlignment="1">
      <alignment horizontal="center" vertical="center"/>
    </xf>
    <xf numFmtId="0" fontId="25" fillId="6" borderId="24" xfId="0" applyFont="1" applyFill="1" applyBorder="1" applyAlignment="1">
      <alignment horizontal="center" vertical="center"/>
    </xf>
    <xf numFmtId="0" fontId="27" fillId="5" borderId="24" xfId="0" applyFont="1" applyFill="1" applyBorder="1" applyAlignment="1">
      <alignment horizontal="justify" vertical="center" wrapText="1"/>
    </xf>
    <xf numFmtId="0" fontId="27" fillId="5" borderId="24" xfId="0" applyFont="1" applyFill="1" applyBorder="1" applyAlignment="1">
      <alignment vertical="center" wrapText="1"/>
    </xf>
    <xf numFmtId="0" fontId="27" fillId="5" borderId="4" xfId="0" applyFont="1" applyFill="1" applyBorder="1" applyAlignment="1">
      <alignment horizontal="center" vertical="center" wrapText="1"/>
    </xf>
    <xf numFmtId="14" fontId="27" fillId="5" borderId="16" xfId="0" applyNumberFormat="1" applyFont="1" applyFill="1" applyBorder="1" applyAlignment="1">
      <alignment horizontal="center" vertical="center" wrapText="1"/>
    </xf>
    <xf numFmtId="0" fontId="27" fillId="5" borderId="16" xfId="0" applyFont="1" applyFill="1" applyBorder="1" applyAlignment="1">
      <alignment horizontal="center" vertical="center" wrapText="1"/>
    </xf>
    <xf numFmtId="0" fontId="27" fillId="5" borderId="25" xfId="0" applyFont="1" applyFill="1" applyBorder="1" applyAlignment="1">
      <alignment horizontal="justify" vertical="center" wrapText="1"/>
    </xf>
    <xf numFmtId="0" fontId="27" fillId="5" borderId="25" xfId="0" applyFont="1" applyFill="1" applyBorder="1" applyAlignment="1">
      <alignment vertical="center" wrapText="1"/>
    </xf>
    <xf numFmtId="14" fontId="27" fillId="5" borderId="10" xfId="0" applyNumberFormat="1" applyFont="1" applyFill="1" applyBorder="1" applyAlignment="1">
      <alignment horizontal="center" vertical="center" wrapText="1"/>
    </xf>
    <xf numFmtId="0" fontId="0" fillId="5" borderId="0" xfId="0" applyFill="1"/>
    <xf numFmtId="0" fontId="5" fillId="11" borderId="42" xfId="0" applyFont="1" applyFill="1" applyBorder="1" applyAlignment="1">
      <alignment horizontal="center" vertical="center"/>
    </xf>
    <xf numFmtId="0" fontId="5" fillId="11" borderId="0" xfId="0" applyFont="1" applyFill="1" applyAlignment="1">
      <alignment horizontal="center" vertical="center" wrapText="1"/>
    </xf>
    <xf numFmtId="0" fontId="5" fillId="11" borderId="45" xfId="0" applyFont="1" applyFill="1" applyBorder="1" applyAlignment="1">
      <alignment horizontal="center" vertical="center" wrapText="1"/>
    </xf>
    <xf numFmtId="0" fontId="5" fillId="11" borderId="46" xfId="0" applyFont="1" applyFill="1" applyBorder="1" applyAlignment="1">
      <alignment horizontal="center" vertical="center"/>
    </xf>
    <xf numFmtId="0" fontId="29" fillId="5" borderId="18" xfId="0" applyFont="1" applyFill="1" applyBorder="1" applyAlignment="1">
      <alignment horizontal="center" vertical="center" wrapText="1"/>
    </xf>
    <xf numFmtId="0" fontId="30" fillId="5" borderId="18" xfId="0" applyFont="1" applyFill="1" applyBorder="1" applyAlignment="1">
      <alignment horizontal="left" vertical="center" wrapText="1"/>
    </xf>
    <xf numFmtId="0" fontId="30" fillId="5" borderId="22" xfId="0" applyFont="1" applyFill="1" applyBorder="1" applyAlignment="1">
      <alignment horizontal="left" vertical="center" wrapText="1"/>
    </xf>
    <xf numFmtId="0" fontId="30" fillId="5" borderId="18" xfId="0" applyFont="1" applyFill="1" applyBorder="1" applyAlignment="1">
      <alignment horizontal="center" vertical="center" wrapText="1"/>
    </xf>
    <xf numFmtId="14" fontId="27" fillId="5" borderId="18" xfId="0" applyNumberFormat="1" applyFont="1" applyFill="1" applyBorder="1" applyAlignment="1">
      <alignment horizontal="center" vertical="center"/>
    </xf>
    <xf numFmtId="0" fontId="5" fillId="11" borderId="18" xfId="0" applyFont="1" applyFill="1" applyBorder="1" applyAlignment="1">
      <alignment vertical="center" wrapText="1"/>
    </xf>
    <xf numFmtId="0" fontId="30" fillId="5" borderId="18"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18" xfId="0" applyFont="1" applyBorder="1" applyAlignment="1">
      <alignment horizontal="center" vertical="center"/>
    </xf>
    <xf numFmtId="0" fontId="25" fillId="0" borderId="32" xfId="0" applyFont="1" applyBorder="1" applyAlignment="1">
      <alignment horizontal="center" vertical="center" wrapText="1"/>
    </xf>
    <xf numFmtId="1" fontId="27" fillId="0" borderId="18" xfId="0" applyNumberFormat="1" applyFont="1" applyBorder="1" applyAlignment="1">
      <alignment horizontal="center" vertical="center"/>
    </xf>
    <xf numFmtId="0" fontId="27" fillId="0" borderId="18" xfId="0" applyFont="1" applyBorder="1" applyAlignment="1">
      <alignment horizontal="left" vertical="center" wrapText="1"/>
    </xf>
    <xf numFmtId="14" fontId="27" fillId="0" borderId="32" xfId="0" applyNumberFormat="1" applyFont="1" applyBorder="1" applyAlignment="1">
      <alignment horizontal="center" vertical="center"/>
    </xf>
    <xf numFmtId="9" fontId="7" fillId="7" borderId="37" xfId="1" applyFont="1" applyFill="1" applyBorder="1" applyAlignment="1">
      <alignment horizontal="center" vertical="center"/>
    </xf>
    <xf numFmtId="9" fontId="7" fillId="5" borderId="37" xfId="1" applyFont="1" applyFill="1" applyBorder="1" applyAlignment="1">
      <alignment horizontal="center" vertical="center"/>
    </xf>
    <xf numFmtId="1" fontId="7" fillId="5" borderId="37" xfId="1" applyNumberFormat="1" applyFont="1" applyFill="1" applyBorder="1" applyAlignment="1">
      <alignment horizontal="center" vertical="center"/>
    </xf>
    <xf numFmtId="0" fontId="9" fillId="0" borderId="37" xfId="0" applyFont="1" applyBorder="1" applyAlignment="1">
      <alignment wrapText="1"/>
    </xf>
    <xf numFmtId="1" fontId="27" fillId="0" borderId="18" xfId="0" applyNumberFormat="1" applyFont="1" applyBorder="1" applyAlignment="1">
      <alignment horizontal="center" vertical="center" wrapText="1"/>
    </xf>
    <xf numFmtId="14" fontId="27" fillId="5" borderId="32" xfId="0" applyNumberFormat="1" applyFont="1" applyFill="1" applyBorder="1" applyAlignment="1">
      <alignment horizontal="center" vertical="center" wrapText="1"/>
    </xf>
    <xf numFmtId="0" fontId="26" fillId="0" borderId="18" xfId="0" applyFont="1" applyBorder="1" applyAlignment="1">
      <alignment horizontal="center" vertical="center" wrapText="1"/>
    </xf>
    <xf numFmtId="14" fontId="27" fillId="0" borderId="32" xfId="0" applyNumberFormat="1" applyFont="1" applyBorder="1" applyAlignment="1">
      <alignment horizontal="center" vertical="center" wrapText="1"/>
    </xf>
    <xf numFmtId="0" fontId="27" fillId="5" borderId="18" xfId="0" applyFont="1" applyFill="1" applyBorder="1" applyAlignment="1">
      <alignment horizontal="left" vertical="center" wrapText="1"/>
    </xf>
    <xf numFmtId="1" fontId="6" fillId="5" borderId="18" xfId="0" applyNumberFormat="1" applyFont="1" applyFill="1" applyBorder="1" applyAlignment="1">
      <alignment horizontal="center" vertical="center" wrapText="1"/>
    </xf>
    <xf numFmtId="0" fontId="27" fillId="5" borderId="32" xfId="0" applyFont="1" applyFill="1" applyBorder="1" applyAlignment="1">
      <alignment horizontal="center" vertical="center" wrapText="1"/>
    </xf>
    <xf numFmtId="14" fontId="0" fillId="0" borderId="0" xfId="0" applyNumberFormat="1"/>
    <xf numFmtId="0" fontId="31" fillId="0" borderId="0" xfId="0" applyFont="1"/>
    <xf numFmtId="0" fontId="0" fillId="0" borderId="47" xfId="0" applyBorder="1"/>
    <xf numFmtId="0" fontId="0" fillId="0" borderId="48" xfId="0" applyBorder="1"/>
    <xf numFmtId="0" fontId="32" fillId="0" borderId="48" xfId="0" applyFont="1" applyBorder="1"/>
    <xf numFmtId="41" fontId="32" fillId="0" borderId="48" xfId="4" applyFont="1" applyFill="1" applyBorder="1"/>
    <xf numFmtId="41" fontId="32" fillId="0" borderId="49" xfId="4" applyFont="1" applyFill="1" applyBorder="1"/>
    <xf numFmtId="0" fontId="0" fillId="0" borderId="50" xfId="0" applyBorder="1"/>
    <xf numFmtId="0" fontId="0" fillId="0" borderId="51" xfId="0" applyBorder="1"/>
    <xf numFmtId="0" fontId="32" fillId="0" borderId="51" xfId="0" applyFont="1" applyBorder="1"/>
    <xf numFmtId="41" fontId="32" fillId="0" borderId="51" xfId="4" applyFont="1" applyFill="1" applyBorder="1"/>
    <xf numFmtId="41" fontId="32" fillId="0" borderId="52" xfId="4" applyFont="1" applyFill="1" applyBorder="1"/>
    <xf numFmtId="41" fontId="34" fillId="0" borderId="51" xfId="4" applyFont="1" applyFill="1" applyBorder="1" applyAlignment="1">
      <alignment horizontal="center" vertical="center"/>
    </xf>
    <xf numFmtId="41" fontId="0" fillId="0" borderId="51" xfId="4" applyFont="1" applyFill="1" applyBorder="1" applyAlignment="1" applyProtection="1">
      <alignment wrapText="1"/>
      <protection hidden="1"/>
    </xf>
    <xf numFmtId="41" fontId="0" fillId="0" borderId="51" xfId="4" applyFont="1" applyFill="1" applyBorder="1" applyProtection="1">
      <protection hidden="1"/>
    </xf>
    <xf numFmtId="41" fontId="0" fillId="0" borderId="52" xfId="4" applyFont="1" applyFill="1" applyBorder="1" applyProtection="1">
      <protection hidden="1"/>
    </xf>
    <xf numFmtId="41" fontId="0" fillId="0" borderId="51" xfId="4" applyFont="1" applyFill="1" applyBorder="1"/>
    <xf numFmtId="0" fontId="0" fillId="0" borderId="0" xfId="0" applyAlignment="1">
      <alignment wrapText="1"/>
    </xf>
    <xf numFmtId="0" fontId="0" fillId="0" borderId="52" xfId="0" applyBorder="1"/>
    <xf numFmtId="0" fontId="0" fillId="0" borderId="53" xfId="0" applyBorder="1"/>
    <xf numFmtId="0" fontId="0" fillId="0" borderId="54" xfId="0" applyBorder="1"/>
    <xf numFmtId="0" fontId="0" fillId="0" borderId="55" xfId="0" applyBorder="1"/>
    <xf numFmtId="0" fontId="37" fillId="0" borderId="56" xfId="0" applyFont="1" applyBorder="1"/>
    <xf numFmtId="0" fontId="37" fillId="0" borderId="0" xfId="0" applyFont="1"/>
    <xf numFmtId="0" fontId="38" fillId="5" borderId="18" xfId="0" applyFont="1" applyFill="1" applyBorder="1" applyAlignment="1" applyProtection="1">
      <alignment horizontal="left" vertical="center" wrapText="1"/>
      <protection hidden="1"/>
    </xf>
    <xf numFmtId="0" fontId="16" fillId="5" borderId="0" xfId="3" applyFont="1" applyFill="1"/>
    <xf numFmtId="0" fontId="14" fillId="5" borderId="0" xfId="3" applyFont="1" applyFill="1"/>
    <xf numFmtId="0" fontId="14" fillId="5" borderId="11" xfId="3" applyFont="1" applyFill="1" applyBorder="1"/>
    <xf numFmtId="0" fontId="13" fillId="5" borderId="0" xfId="3" applyFont="1" applyFill="1" applyAlignment="1">
      <alignment vertical="center" wrapText="1"/>
    </xf>
    <xf numFmtId="0" fontId="41" fillId="5" borderId="11" xfId="3" applyFont="1" applyFill="1" applyBorder="1" applyAlignment="1">
      <alignment horizontal="justify" vertical="top" wrapText="1"/>
    </xf>
    <xf numFmtId="0" fontId="42" fillId="5" borderId="0" xfId="3" applyFont="1" applyFill="1" applyAlignment="1">
      <alignment horizontal="center" vertical="center" wrapText="1"/>
    </xf>
    <xf numFmtId="0" fontId="13" fillId="5" borderId="0" xfId="3" applyFont="1" applyFill="1" applyAlignment="1">
      <alignment horizontal="right" vertical="center" wrapText="1"/>
    </xf>
    <xf numFmtId="0" fontId="13" fillId="5" borderId="18" xfId="3" applyFont="1" applyFill="1" applyBorder="1" applyAlignment="1">
      <alignment horizontal="center" vertical="center" wrapText="1"/>
    </xf>
    <xf numFmtId="0" fontId="14" fillId="5" borderId="14" xfId="3" applyFont="1" applyFill="1" applyBorder="1"/>
    <xf numFmtId="0" fontId="13" fillId="5" borderId="11" xfId="3" applyFont="1" applyFill="1" applyBorder="1" applyAlignment="1">
      <alignment horizontal="justify" vertical="top" wrapText="1"/>
    </xf>
    <xf numFmtId="0" fontId="13" fillId="5" borderId="0" xfId="3" applyFont="1" applyFill="1" applyAlignment="1">
      <alignment horizontal="left" vertical="center" wrapText="1"/>
    </xf>
    <xf numFmtId="0" fontId="13" fillId="5" borderId="0" xfId="3" applyFont="1" applyFill="1" applyAlignment="1">
      <alignment horizontal="center" vertical="center" wrapText="1"/>
    </xf>
    <xf numFmtId="0" fontId="15" fillId="5" borderId="18" xfId="3" applyFont="1" applyFill="1" applyBorder="1" applyAlignment="1">
      <alignment horizontal="center" vertical="center" wrapText="1"/>
    </xf>
    <xf numFmtId="0" fontId="13" fillId="5" borderId="11" xfId="3" applyFont="1" applyFill="1" applyBorder="1" applyAlignment="1">
      <alignment horizontal="left" vertical="center" wrapText="1"/>
    </xf>
    <xf numFmtId="0" fontId="13" fillId="5" borderId="0" xfId="3" applyFont="1" applyFill="1" applyAlignment="1">
      <alignment horizontal="left" vertical="top" wrapText="1"/>
    </xf>
    <xf numFmtId="0" fontId="17" fillId="5" borderId="36" xfId="3" applyFont="1" applyFill="1" applyBorder="1" applyAlignment="1" applyProtection="1">
      <alignment horizontal="center" vertical="center" wrapText="1"/>
      <protection locked="0"/>
    </xf>
    <xf numFmtId="0" fontId="16" fillId="5" borderId="0" xfId="3" applyFont="1" applyFill="1" applyAlignment="1">
      <alignment horizontal="justify" vertical="top" wrapText="1"/>
    </xf>
    <xf numFmtId="0" fontId="40" fillId="5" borderId="0" xfId="3" applyFont="1" applyFill="1" applyAlignment="1">
      <alignment horizontal="justify" vertical="top" wrapText="1"/>
    </xf>
    <xf numFmtId="0" fontId="40" fillId="5" borderId="0" xfId="3" applyFont="1" applyFill="1" applyAlignment="1">
      <alignment vertical="top" wrapText="1"/>
    </xf>
    <xf numFmtId="0" fontId="40" fillId="5" borderId="14" xfId="3" applyFont="1" applyFill="1" applyBorder="1" applyAlignment="1">
      <alignment vertical="top" wrapText="1"/>
    </xf>
    <xf numFmtId="0" fontId="40" fillId="5" borderId="0" xfId="3" applyFont="1" applyFill="1" applyAlignment="1">
      <alignment horizontal="left" vertical="center" wrapText="1"/>
    </xf>
    <xf numFmtId="0" fontId="16" fillId="5" borderId="0" xfId="3" applyFont="1" applyFill="1" applyAlignment="1" applyProtection="1">
      <alignment horizontal="center" vertical="top" wrapText="1"/>
      <protection locked="0"/>
    </xf>
    <xf numFmtId="0" fontId="43" fillId="5" borderId="0" xfId="3" applyFont="1" applyFill="1" applyAlignment="1">
      <alignment vertical="center" wrapText="1"/>
    </xf>
    <xf numFmtId="0" fontId="41" fillId="5" borderId="0" xfId="3" applyFont="1" applyFill="1" applyAlignment="1">
      <alignment vertical="top" wrapText="1"/>
    </xf>
    <xf numFmtId="0" fontId="13" fillId="5" borderId="0" xfId="3" applyFont="1" applyFill="1" applyAlignment="1">
      <alignment horizontal="right" vertical="top" wrapText="1"/>
    </xf>
    <xf numFmtId="0" fontId="13" fillId="5" borderId="14" xfId="3" applyFont="1" applyFill="1" applyBorder="1" applyAlignment="1">
      <alignment horizontal="right" vertical="top" wrapText="1"/>
    </xf>
    <xf numFmtId="0" fontId="13" fillId="5" borderId="11" xfId="3" applyFont="1" applyFill="1" applyBorder="1" applyAlignment="1">
      <alignment vertical="center" wrapText="1"/>
    </xf>
    <xf numFmtId="0" fontId="41" fillId="5" borderId="0" xfId="3" applyFont="1" applyFill="1" applyAlignment="1" applyProtection="1">
      <alignment horizontal="center" vertical="top" wrapText="1"/>
      <protection locked="0"/>
    </xf>
    <xf numFmtId="0" fontId="15" fillId="5" borderId="28" xfId="3" applyFont="1" applyFill="1" applyBorder="1" applyAlignment="1">
      <alignment horizontal="left"/>
    </xf>
    <xf numFmtId="0" fontId="15" fillId="5" borderId="29" xfId="3" applyFont="1" applyFill="1" applyBorder="1" applyAlignment="1">
      <alignment horizontal="left"/>
    </xf>
    <xf numFmtId="0" fontId="13" fillId="5" borderId="29" xfId="3" applyFont="1" applyFill="1" applyBorder="1" applyAlignment="1">
      <alignment horizontal="left" vertical="top" wrapText="1"/>
    </xf>
    <xf numFmtId="0" fontId="14" fillId="5" borderId="29" xfId="3" applyFont="1" applyFill="1" applyBorder="1"/>
    <xf numFmtId="0" fontId="14" fillId="5" borderId="30" xfId="3" applyFont="1" applyFill="1" applyBorder="1"/>
    <xf numFmtId="0" fontId="15" fillId="5" borderId="0" xfId="3" applyFont="1" applyFill="1" applyAlignment="1">
      <alignment horizontal="left" vertical="center" wrapText="1"/>
    </xf>
    <xf numFmtId="0" fontId="41" fillId="5" borderId="0" xfId="3" applyFont="1" applyFill="1" applyAlignment="1">
      <alignment horizontal="justify" vertical="top" wrapText="1"/>
    </xf>
    <xf numFmtId="0" fontId="41" fillId="5" borderId="0" xfId="3" applyFont="1" applyFill="1" applyAlignment="1">
      <alignment horizontal="left" vertical="top" wrapText="1"/>
    </xf>
    <xf numFmtId="0" fontId="41" fillId="5" borderId="0" xfId="3" applyFont="1" applyFill="1" applyAlignment="1">
      <alignment horizontal="center" vertical="top" wrapText="1"/>
    </xf>
    <xf numFmtId="0" fontId="41" fillId="5" borderId="14" xfId="3" applyFont="1" applyFill="1" applyBorder="1" applyAlignment="1">
      <alignment horizontal="center" vertical="top" wrapText="1"/>
    </xf>
    <xf numFmtId="0" fontId="15" fillId="5" borderId="0" xfId="3" applyFont="1" applyFill="1"/>
    <xf numFmtId="14" fontId="14" fillId="5" borderId="0" xfId="3" applyNumberFormat="1" applyFont="1" applyFill="1" applyAlignment="1">
      <alignment horizontal="left"/>
    </xf>
    <xf numFmtId="0" fontId="14" fillId="5" borderId="28" xfId="3" applyFont="1" applyFill="1" applyBorder="1"/>
    <xf numFmtId="0" fontId="15" fillId="3" borderId="22" xfId="3" applyFont="1" applyFill="1" applyBorder="1" applyAlignment="1">
      <alignment horizontal="center" vertical="center" wrapText="1"/>
    </xf>
    <xf numFmtId="0" fontId="15" fillId="3" borderId="35" xfId="3" applyFont="1" applyFill="1" applyBorder="1" applyAlignment="1">
      <alignment horizontal="center" vertical="center" wrapText="1"/>
    </xf>
    <xf numFmtId="0" fontId="16" fillId="3" borderId="22" xfId="0" applyFont="1" applyFill="1" applyBorder="1"/>
    <xf numFmtId="0" fontId="14" fillId="5" borderId="6" xfId="3" applyFont="1" applyFill="1" applyBorder="1"/>
    <xf numFmtId="0" fontId="13" fillId="5" borderId="27" xfId="3" applyFont="1" applyFill="1" applyBorder="1" applyAlignment="1">
      <alignment vertical="center" wrapText="1"/>
    </xf>
    <xf numFmtId="0" fontId="15" fillId="5" borderId="27" xfId="3" applyFont="1" applyFill="1" applyBorder="1" applyAlignment="1">
      <alignment horizontal="center" vertical="center" wrapText="1"/>
    </xf>
    <xf numFmtId="0" fontId="14" fillId="5" borderId="27" xfId="3" applyFont="1" applyFill="1" applyBorder="1"/>
    <xf numFmtId="0" fontId="14" fillId="5" borderId="13" xfId="3" applyFont="1" applyFill="1" applyBorder="1"/>
    <xf numFmtId="0" fontId="13" fillId="5" borderId="29" xfId="3" applyFont="1" applyFill="1" applyBorder="1" applyAlignment="1">
      <alignment horizontal="center" vertical="top" wrapText="1"/>
    </xf>
    <xf numFmtId="0" fontId="13" fillId="5" borderId="29" xfId="3" applyFont="1" applyFill="1" applyBorder="1" applyAlignment="1">
      <alignment horizontal="justify" vertical="top" wrapText="1"/>
    </xf>
    <xf numFmtId="1" fontId="16" fillId="5" borderId="17" xfId="1" applyNumberFormat="1" applyFont="1" applyFill="1" applyBorder="1" applyAlignment="1">
      <alignment horizontal="center" vertical="center"/>
    </xf>
    <xf numFmtId="1" fontId="14" fillId="5" borderId="18" xfId="1" applyNumberFormat="1" applyFont="1" applyFill="1" applyBorder="1" applyAlignment="1">
      <alignment horizontal="center" vertical="center"/>
    </xf>
    <xf numFmtId="1" fontId="14" fillId="7" borderId="18" xfId="1" applyNumberFormat="1" applyFont="1" applyFill="1" applyBorder="1" applyAlignment="1">
      <alignment horizontal="center" vertical="center"/>
    </xf>
    <xf numFmtId="1" fontId="16" fillId="5" borderId="18" xfId="0" applyNumberFormat="1" applyFont="1" applyFill="1" applyBorder="1" applyAlignment="1">
      <alignment horizontal="center" vertical="center"/>
    </xf>
    <xf numFmtId="0" fontId="18" fillId="13" borderId="18" xfId="3" applyFont="1" applyFill="1" applyBorder="1" applyAlignment="1" applyProtection="1">
      <alignment horizontal="center" vertical="center" wrapText="1"/>
      <protection locked="0"/>
    </xf>
    <xf numFmtId="9" fontId="16" fillId="3" borderId="18" xfId="1" applyFont="1" applyFill="1" applyBorder="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0" fontId="45" fillId="0" borderId="0" xfId="0" applyFont="1" applyAlignment="1">
      <alignment horizontal="left" vertical="center"/>
    </xf>
    <xf numFmtId="0" fontId="16" fillId="5" borderId="59" xfId="0" applyFont="1" applyFill="1" applyBorder="1" applyAlignment="1">
      <alignment horizontal="left" vertical="center"/>
    </xf>
    <xf numFmtId="0" fontId="16" fillId="5" borderId="60" xfId="0" applyFont="1" applyFill="1" applyBorder="1" applyAlignment="1">
      <alignment horizontal="center" vertical="center"/>
    </xf>
    <xf numFmtId="0" fontId="16" fillId="5" borderId="60" xfId="0" applyFont="1" applyFill="1" applyBorder="1"/>
    <xf numFmtId="0" fontId="16" fillId="5" borderId="60" xfId="0" applyFont="1" applyFill="1" applyBorder="1" applyAlignment="1">
      <alignment horizontal="center"/>
    </xf>
    <xf numFmtId="0" fontId="16" fillId="5" borderId="61" xfId="0" applyFont="1" applyFill="1" applyBorder="1"/>
    <xf numFmtId="0" fontId="16" fillId="5" borderId="0" xfId="0" applyFont="1" applyFill="1"/>
    <xf numFmtId="0" fontId="40" fillId="14" borderId="65" xfId="0" applyFont="1" applyFill="1" applyBorder="1" applyAlignment="1">
      <alignment horizontal="center" vertical="center" textRotation="90"/>
    </xf>
    <xf numFmtId="0" fontId="40" fillId="14" borderId="0" xfId="0" applyFont="1" applyFill="1" applyAlignment="1">
      <alignment horizontal="center" vertical="center"/>
    </xf>
    <xf numFmtId="0" fontId="47" fillId="5" borderId="70" xfId="0" applyFont="1" applyFill="1" applyBorder="1" applyAlignment="1">
      <alignment horizontal="center" vertical="center" wrapText="1" readingOrder="1"/>
    </xf>
    <xf numFmtId="9" fontId="16" fillId="5" borderId="65" xfId="1" applyFont="1" applyFill="1" applyBorder="1" applyAlignment="1">
      <alignment horizontal="center" vertical="center" wrapText="1"/>
    </xf>
    <xf numFmtId="0" fontId="23" fillId="5" borderId="71" xfId="0" applyFont="1" applyFill="1" applyBorder="1" applyAlignment="1">
      <alignment horizontal="center" vertical="center" wrapText="1" readingOrder="1"/>
    </xf>
    <xf numFmtId="0" fontId="16" fillId="0" borderId="65" xfId="0" applyFont="1" applyBorder="1" applyAlignment="1">
      <alignment horizontal="center" vertical="center"/>
    </xf>
    <xf numFmtId="0" fontId="7" fillId="0" borderId="65" xfId="0" applyFont="1" applyBorder="1" applyAlignment="1">
      <alignment horizontal="justify" vertical="center" wrapText="1"/>
    </xf>
    <xf numFmtId="9" fontId="16" fillId="0" borderId="65" xfId="1" applyFont="1" applyBorder="1" applyAlignment="1">
      <alignment horizontal="center" vertical="center"/>
    </xf>
    <xf numFmtId="0" fontId="16" fillId="0" borderId="65" xfId="0" applyFont="1" applyBorder="1" applyAlignment="1">
      <alignment horizontal="center" vertical="center" textRotation="90"/>
    </xf>
    <xf numFmtId="10" fontId="16" fillId="5" borderId="65" xfId="1" applyNumberFormat="1" applyFont="1" applyFill="1" applyBorder="1" applyAlignment="1">
      <alignment horizontal="center" vertical="center" wrapText="1"/>
    </xf>
    <xf numFmtId="9" fontId="16" fillId="5" borderId="65" xfId="1" applyFont="1" applyFill="1" applyBorder="1" applyAlignment="1">
      <alignment horizontal="center" vertical="center"/>
    </xf>
    <xf numFmtId="0" fontId="48" fillId="15" borderId="65" xfId="0" applyFont="1" applyFill="1" applyBorder="1" applyAlignment="1">
      <alignment horizontal="center" vertical="center" wrapText="1"/>
    </xf>
    <xf numFmtId="0" fontId="16" fillId="0" borderId="64" xfId="0" applyFont="1" applyBorder="1" applyAlignment="1">
      <alignment horizontal="center" vertical="center" textRotation="90"/>
    </xf>
    <xf numFmtId="0" fontId="38" fillId="0" borderId="65" xfId="0" applyFont="1" applyBorder="1" applyAlignment="1">
      <alignment horizontal="justify" vertical="center" wrapText="1"/>
    </xf>
    <xf numFmtId="0" fontId="7" fillId="0" borderId="65" xfId="0" applyFont="1" applyBorder="1" applyAlignment="1">
      <alignment horizontal="center" vertical="center" wrapText="1"/>
    </xf>
    <xf numFmtId="14" fontId="7" fillId="0" borderId="65" xfId="0" applyNumberFormat="1" applyFont="1" applyBorder="1" applyAlignment="1">
      <alignment horizontal="left" vertical="center" wrapText="1"/>
    </xf>
    <xf numFmtId="0" fontId="16" fillId="0" borderId="65" xfId="0" applyFont="1" applyBorder="1" applyAlignment="1">
      <alignment horizontal="center" vertical="center" wrapText="1"/>
    </xf>
    <xf numFmtId="0" fontId="16" fillId="0" borderId="0" xfId="0" applyFont="1" applyAlignment="1">
      <alignment vertical="center"/>
    </xf>
    <xf numFmtId="9" fontId="16" fillId="5" borderId="65" xfId="0" applyNumberFormat="1" applyFont="1" applyFill="1" applyBorder="1" applyAlignment="1">
      <alignment horizontal="center" vertical="center"/>
    </xf>
    <xf numFmtId="0" fontId="16" fillId="5" borderId="65" xfId="0" applyFont="1" applyFill="1" applyBorder="1" applyAlignment="1">
      <alignment horizontal="center" vertical="center" wrapText="1"/>
    </xf>
    <xf numFmtId="0" fontId="16" fillId="5" borderId="65" xfId="0" applyFont="1" applyFill="1" applyBorder="1" applyAlignment="1">
      <alignment horizontal="center" vertical="center"/>
    </xf>
    <xf numFmtId="0" fontId="16" fillId="0" borderId="65" xfId="0" applyFont="1" applyBorder="1" applyAlignment="1" applyProtection="1">
      <alignment horizontal="justify" vertical="center" wrapText="1"/>
      <protection locked="0"/>
    </xf>
    <xf numFmtId="0" fontId="46" fillId="5" borderId="64" xfId="0" applyFont="1" applyFill="1" applyBorder="1" applyAlignment="1" applyProtection="1">
      <alignment horizontal="justify" vertical="center" wrapText="1"/>
      <protection locked="0"/>
    </xf>
    <xf numFmtId="0" fontId="7" fillId="5" borderId="64" xfId="0" applyFont="1" applyFill="1" applyBorder="1" applyAlignment="1" applyProtection="1">
      <alignment horizontal="justify" vertical="center" wrapText="1"/>
      <protection locked="0"/>
    </xf>
    <xf numFmtId="0" fontId="7" fillId="0" borderId="65"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9" fontId="16" fillId="5" borderId="65" xfId="1" applyFont="1" applyFill="1" applyBorder="1" applyAlignment="1" applyProtection="1">
      <alignment horizontal="center" vertical="center" wrapText="1"/>
      <protection locked="0"/>
    </xf>
    <xf numFmtId="0" fontId="7" fillId="0" borderId="65" xfId="0" applyFont="1" applyBorder="1" applyAlignment="1" applyProtection="1">
      <alignment horizontal="justify" vertical="center" wrapText="1"/>
      <protection locked="0"/>
    </xf>
    <xf numFmtId="9" fontId="16" fillId="5" borderId="65" xfId="0" applyNumberFormat="1" applyFont="1" applyFill="1" applyBorder="1" applyAlignment="1">
      <alignment horizontal="center" vertical="center" wrapText="1"/>
    </xf>
    <xf numFmtId="14" fontId="16" fillId="0" borderId="65" xfId="0" applyNumberFormat="1" applyFont="1" applyBorder="1" applyAlignment="1">
      <alignment horizontal="left" vertical="center" wrapText="1"/>
    </xf>
    <xf numFmtId="0" fontId="16" fillId="5" borderId="65" xfId="0" applyFont="1" applyFill="1" applyBorder="1" applyAlignment="1" applyProtection="1">
      <alignment horizontal="justify" vertical="center" wrapText="1"/>
      <protection locked="0"/>
    </xf>
    <xf numFmtId="0" fontId="38" fillId="0" borderId="65" xfId="0" applyFont="1" applyBorder="1" applyAlignment="1" applyProtection="1">
      <alignment horizontal="justify" vertical="center" wrapText="1"/>
      <protection locked="0"/>
    </xf>
    <xf numFmtId="9" fontId="16" fillId="5" borderId="0" xfId="1" applyFont="1" applyFill="1" applyBorder="1" applyAlignment="1">
      <alignment horizontal="center" vertical="center" wrapText="1"/>
    </xf>
    <xf numFmtId="0" fontId="16" fillId="0" borderId="65" xfId="0" applyFont="1" applyBorder="1" applyAlignment="1">
      <alignment horizontal="justify" vertical="center" wrapText="1"/>
    </xf>
    <xf numFmtId="0" fontId="7" fillId="5" borderId="65" xfId="0" applyFont="1" applyFill="1" applyBorder="1" applyAlignment="1" applyProtection="1">
      <alignment horizontal="center" vertical="center" wrapText="1"/>
      <protection locked="0"/>
    </xf>
    <xf numFmtId="0" fontId="16" fillId="5" borderId="65" xfId="0" applyFont="1" applyFill="1" applyBorder="1" applyAlignment="1" applyProtection="1">
      <alignment horizontal="center" vertical="center" wrapText="1"/>
      <protection locked="0"/>
    </xf>
    <xf numFmtId="0" fontId="14" fillId="0" borderId="65" xfId="0" applyFont="1" applyBorder="1" applyAlignment="1">
      <alignment horizontal="center" vertical="center" wrapText="1"/>
    </xf>
    <xf numFmtId="9" fontId="16" fillId="0" borderId="65" xfId="0" applyNumberFormat="1" applyFont="1" applyBorder="1" applyAlignment="1">
      <alignment horizontal="center" vertical="center" wrapText="1"/>
    </xf>
    <xf numFmtId="0" fontId="14" fillId="0" borderId="65" xfId="0" applyFont="1" applyBorder="1" applyAlignment="1">
      <alignment horizontal="justify" vertical="center" wrapText="1"/>
    </xf>
    <xf numFmtId="0" fontId="7" fillId="5" borderId="65" xfId="0" applyFont="1" applyFill="1" applyBorder="1" applyAlignment="1">
      <alignment horizontal="justify" vertical="center" wrapText="1"/>
    </xf>
    <xf numFmtId="0" fontId="46" fillId="5" borderId="65" xfId="0" applyFont="1" applyFill="1" applyBorder="1" applyAlignment="1">
      <alignment horizontal="justify" vertical="center" wrapText="1"/>
    </xf>
    <xf numFmtId="9" fontId="14" fillId="5" borderId="71" xfId="1" applyFont="1" applyFill="1" applyBorder="1" applyAlignment="1">
      <alignment horizontal="center" vertical="center" wrapText="1" readingOrder="1"/>
    </xf>
    <xf numFmtId="0" fontId="16" fillId="0" borderId="0" xfId="0" applyFont="1" applyAlignment="1">
      <alignment horizontal="justify" vertical="center" wrapText="1"/>
    </xf>
    <xf numFmtId="0" fontId="46" fillId="0" borderId="65" xfId="0" applyFont="1" applyBorder="1" applyAlignment="1">
      <alignment horizontal="justify" vertical="center" wrapText="1"/>
    </xf>
    <xf numFmtId="0" fontId="7" fillId="0" borderId="65" xfId="0" applyFont="1" applyBorder="1" applyAlignment="1">
      <alignment horizontal="justify" vertical="top" wrapText="1"/>
    </xf>
    <xf numFmtId="9" fontId="16" fillId="0" borderId="65" xfId="1" applyFont="1" applyBorder="1" applyAlignment="1">
      <alignment horizontal="center" vertical="center" wrapText="1"/>
    </xf>
    <xf numFmtId="10" fontId="7" fillId="5" borderId="65" xfId="1" applyNumberFormat="1" applyFont="1" applyFill="1" applyBorder="1" applyAlignment="1">
      <alignment horizontal="center" vertical="center" wrapText="1"/>
    </xf>
    <xf numFmtId="9" fontId="7" fillId="5" borderId="65" xfId="1" applyFont="1" applyFill="1" applyBorder="1" applyAlignment="1">
      <alignment horizontal="center" vertical="center" wrapText="1"/>
    </xf>
    <xf numFmtId="0" fontId="7" fillId="5" borderId="65" xfId="0" applyFont="1" applyFill="1" applyBorder="1" applyAlignment="1">
      <alignment horizontal="center" vertical="center" wrapText="1"/>
    </xf>
    <xf numFmtId="0" fontId="46" fillId="0" borderId="65" xfId="0" applyFont="1" applyBorder="1" applyAlignment="1">
      <alignment horizontal="justify" vertical="top" wrapText="1"/>
    </xf>
    <xf numFmtId="9" fontId="16" fillId="5" borderId="0" xfId="0" applyNumberFormat="1" applyFont="1" applyFill="1" applyAlignment="1">
      <alignment horizontal="center" vertical="center" wrapText="1"/>
    </xf>
    <xf numFmtId="0" fontId="46" fillId="5" borderId="64" xfId="0" applyFont="1" applyFill="1" applyBorder="1" applyAlignment="1">
      <alignment horizontal="justify" vertical="center" wrapText="1"/>
    </xf>
    <xf numFmtId="9" fontId="16" fillId="0" borderId="65" xfId="1" applyFont="1" applyBorder="1" applyAlignment="1">
      <alignment horizontal="center" vertical="center" textRotation="90"/>
    </xf>
    <xf numFmtId="0" fontId="14" fillId="0" borderId="64" xfId="0" applyFont="1" applyBorder="1" applyAlignment="1">
      <alignment horizontal="justify" vertical="center" wrapText="1"/>
    </xf>
    <xf numFmtId="0" fontId="16" fillId="0" borderId="65" xfId="0" applyFont="1" applyBorder="1" applyAlignment="1">
      <alignment horizontal="justify" vertical="top" wrapText="1"/>
    </xf>
    <xf numFmtId="0" fontId="14" fillId="0" borderId="64" xfId="0" applyFont="1" applyBorder="1" applyAlignment="1">
      <alignment horizontal="center" vertical="center" wrapText="1"/>
    </xf>
    <xf numFmtId="10" fontId="14" fillId="5" borderId="62" xfId="1" applyNumberFormat="1" applyFont="1" applyFill="1" applyBorder="1" applyAlignment="1">
      <alignment horizontal="center" vertical="center" wrapText="1" readingOrder="1"/>
    </xf>
    <xf numFmtId="0" fontId="50" fillId="17" borderId="71" xfId="0" applyFont="1" applyFill="1" applyBorder="1" applyAlignment="1">
      <alignment horizontal="center" vertical="center" wrapText="1" readingOrder="1"/>
    </xf>
    <xf numFmtId="9" fontId="7" fillId="5" borderId="65" xfId="1" applyFont="1" applyFill="1" applyBorder="1" applyAlignment="1">
      <alignment horizontal="center" vertical="center"/>
    </xf>
    <xf numFmtId="0" fontId="50" fillId="16" borderId="70" xfId="0" applyFont="1" applyFill="1" applyBorder="1" applyAlignment="1">
      <alignment horizontal="center" vertical="center" wrapText="1" readingOrder="1"/>
    </xf>
    <xf numFmtId="9" fontId="7" fillId="5" borderId="65" xfId="0" applyNumberFormat="1" applyFont="1" applyFill="1" applyBorder="1" applyAlignment="1">
      <alignment horizontal="center" vertical="center"/>
    </xf>
    <xf numFmtId="0" fontId="7" fillId="18" borderId="65" xfId="0" applyFont="1" applyFill="1" applyBorder="1" applyAlignment="1">
      <alignment horizontal="center" vertical="center" wrapText="1"/>
    </xf>
    <xf numFmtId="9" fontId="38" fillId="5" borderId="71" xfId="1" applyFont="1" applyFill="1" applyBorder="1" applyAlignment="1">
      <alignment horizontal="center" vertical="center" wrapText="1" readingOrder="1"/>
    </xf>
    <xf numFmtId="0" fontId="51" fillId="5" borderId="71" xfId="0" applyFont="1" applyFill="1" applyBorder="1" applyAlignment="1">
      <alignment horizontal="center" vertical="center" wrapText="1" readingOrder="1"/>
    </xf>
    <xf numFmtId="9" fontId="16" fillId="5" borderId="65" xfId="1" applyFont="1" applyFill="1" applyBorder="1" applyAlignment="1" applyProtection="1">
      <alignment horizontal="center" vertical="center" wrapText="1"/>
    </xf>
    <xf numFmtId="9" fontId="16" fillId="5" borderId="0" xfId="1" applyFont="1" applyFill="1" applyBorder="1" applyAlignment="1" applyProtection="1">
      <alignment horizontal="center" vertical="center" wrapText="1"/>
    </xf>
    <xf numFmtId="0" fontId="40" fillId="0" borderId="18" xfId="0" applyFont="1" applyBorder="1" applyAlignment="1">
      <alignment horizontal="center" vertical="center" wrapText="1"/>
    </xf>
    <xf numFmtId="0" fontId="40" fillId="0" borderId="18" xfId="0" applyFont="1" applyBorder="1"/>
    <xf numFmtId="0" fontId="47" fillId="16" borderId="18" xfId="0" applyFont="1" applyFill="1" applyBorder="1" applyAlignment="1">
      <alignment horizontal="center" vertical="center" wrapText="1" readingOrder="1"/>
    </xf>
    <xf numFmtId="9" fontId="16" fillId="0" borderId="18" xfId="1" applyFont="1" applyBorder="1"/>
    <xf numFmtId="0" fontId="47" fillId="16" borderId="70" xfId="0" applyFont="1" applyFill="1" applyBorder="1" applyAlignment="1">
      <alignment horizontal="center" vertical="center" wrapText="1" readingOrder="1"/>
    </xf>
    <xf numFmtId="0" fontId="16" fillId="16" borderId="18" xfId="0" applyFont="1" applyFill="1" applyBorder="1"/>
    <xf numFmtId="0" fontId="16" fillId="0" borderId="18" xfId="0" applyFont="1" applyBorder="1"/>
    <xf numFmtId="0" fontId="47" fillId="19" borderId="18" xfId="0" applyFont="1" applyFill="1" applyBorder="1" applyAlignment="1">
      <alignment horizontal="center" vertical="center" wrapText="1" readingOrder="1"/>
    </xf>
    <xf numFmtId="0" fontId="47" fillId="20" borderId="71" xfId="0" applyFont="1" applyFill="1" applyBorder="1" applyAlignment="1">
      <alignment horizontal="center" vertical="center" wrapText="1" readingOrder="1"/>
    </xf>
    <xf numFmtId="0" fontId="16" fillId="18" borderId="18" xfId="0" applyFont="1" applyFill="1" applyBorder="1"/>
    <xf numFmtId="0" fontId="16" fillId="0" borderId="18" xfId="0" applyFont="1" applyBorder="1" applyAlignment="1">
      <alignment vertical="center"/>
    </xf>
    <xf numFmtId="0" fontId="47" fillId="18" borderId="18" xfId="0" applyFont="1" applyFill="1" applyBorder="1" applyAlignment="1">
      <alignment horizontal="center" vertical="center" wrapText="1" readingOrder="1"/>
    </xf>
    <xf numFmtId="0" fontId="47" fillId="18" borderId="71" xfId="0" applyFont="1" applyFill="1" applyBorder="1" applyAlignment="1">
      <alignment horizontal="center" vertical="center" wrapText="1" readingOrder="1"/>
    </xf>
    <xf numFmtId="0" fontId="16" fillId="17" borderId="18" xfId="0" applyFont="1" applyFill="1" applyBorder="1"/>
    <xf numFmtId="0" fontId="47" fillId="17" borderId="18" xfId="0" applyFont="1" applyFill="1" applyBorder="1" applyAlignment="1">
      <alignment horizontal="center" vertical="center" wrapText="1" readingOrder="1"/>
    </xf>
    <xf numFmtId="0" fontId="47" fillId="17" borderId="71" xfId="0" applyFont="1" applyFill="1" applyBorder="1" applyAlignment="1">
      <alignment horizontal="center" vertical="center" wrapText="1" readingOrder="1"/>
    </xf>
    <xf numFmtId="0" fontId="16" fillId="15" borderId="18" xfId="0" applyFont="1" applyFill="1" applyBorder="1"/>
    <xf numFmtId="0" fontId="52" fillId="15" borderId="18" xfId="0" applyFont="1" applyFill="1" applyBorder="1" applyAlignment="1">
      <alignment horizontal="center" vertical="center" wrapText="1" readingOrder="1"/>
    </xf>
    <xf numFmtId="0" fontId="52" fillId="15" borderId="71" xfId="0" applyFont="1" applyFill="1" applyBorder="1" applyAlignment="1">
      <alignment horizontal="center" vertical="center" wrapText="1" readingOrder="1"/>
    </xf>
    <xf numFmtId="0" fontId="0" fillId="0" borderId="56" xfId="0" applyBorder="1"/>
    <xf numFmtId="41" fontId="32" fillId="0" borderId="58" xfId="4" applyFont="1" applyFill="1" applyBorder="1"/>
    <xf numFmtId="0" fontId="0" fillId="0" borderId="58" xfId="0" applyBorder="1"/>
    <xf numFmtId="0" fontId="32" fillId="0" borderId="0" xfId="0" applyFont="1"/>
    <xf numFmtId="0" fontId="25" fillId="0" borderId="11" xfId="0" applyFont="1" applyBorder="1" applyAlignment="1">
      <alignment horizontal="center" vertical="center"/>
    </xf>
    <xf numFmtId="0" fontId="25" fillId="9" borderId="18" xfId="0" applyFont="1" applyFill="1" applyBorder="1" applyAlignment="1">
      <alignment vertical="center" wrapText="1"/>
    </xf>
    <xf numFmtId="0" fontId="25" fillId="9" borderId="18" xfId="0" applyFont="1" applyFill="1" applyBorder="1" applyAlignment="1">
      <alignment horizontal="left" vertical="center" wrapText="1"/>
    </xf>
    <xf numFmtId="0" fontId="27" fillId="0" borderId="18" xfId="0" applyFont="1" applyBorder="1" applyAlignment="1">
      <alignment horizontal="justify" vertical="top" wrapText="1"/>
    </xf>
    <xf numFmtId="0" fontId="27" fillId="5" borderId="18" xfId="0" applyFont="1" applyFill="1" applyBorder="1" applyAlignment="1">
      <alignment horizontal="justify" vertical="top" wrapText="1"/>
    </xf>
    <xf numFmtId="0" fontId="6" fillId="5" borderId="18" xfId="0" applyFont="1" applyFill="1" applyBorder="1" applyAlignment="1">
      <alignment horizontal="justify" vertical="top" wrapText="1"/>
    </xf>
    <xf numFmtId="0" fontId="4" fillId="0" borderId="0" xfId="0" applyFont="1"/>
    <xf numFmtId="0" fontId="26" fillId="6" borderId="18" xfId="0" applyFont="1" applyFill="1" applyBorder="1" applyAlignment="1">
      <alignment horizontal="center" vertical="center" wrapText="1"/>
    </xf>
    <xf numFmtId="0" fontId="16" fillId="11" borderId="7" xfId="0" applyFont="1" applyFill="1" applyBorder="1"/>
    <xf numFmtId="0" fontId="16" fillId="11" borderId="7" xfId="0" applyFont="1" applyFill="1" applyBorder="1" applyAlignment="1">
      <alignment horizontal="center"/>
    </xf>
    <xf numFmtId="0" fontId="16" fillId="11" borderId="7" xfId="0" applyFont="1" applyFill="1" applyBorder="1" applyAlignment="1">
      <alignment horizontal="center" wrapText="1"/>
    </xf>
    <xf numFmtId="0" fontId="16" fillId="11" borderId="7" xfId="0" applyFont="1" applyFill="1" applyBorder="1" applyAlignment="1">
      <alignment horizontal="center" vertical="center" wrapText="1"/>
    </xf>
    <xf numFmtId="0" fontId="16" fillId="11" borderId="8" xfId="0" applyFont="1" applyFill="1" applyBorder="1" applyAlignment="1">
      <alignment horizontal="center" vertical="center" wrapText="1"/>
    </xf>
    <xf numFmtId="0" fontId="23" fillId="13" borderId="18" xfId="3" applyFont="1" applyFill="1" applyBorder="1" applyAlignment="1" applyProtection="1">
      <alignment horizontal="justify" vertical="center" wrapText="1"/>
      <protection locked="0"/>
    </xf>
    <xf numFmtId="0" fontId="51" fillId="6" borderId="18" xfId="0" applyFont="1" applyFill="1" applyBorder="1" applyAlignment="1">
      <alignment horizontal="justify" vertical="center" wrapText="1"/>
    </xf>
    <xf numFmtId="0" fontId="18" fillId="13" borderId="18" xfId="3" applyFont="1" applyFill="1" applyBorder="1" applyAlignment="1" applyProtection="1">
      <alignment horizontal="justify" vertical="center" wrapText="1"/>
      <protection locked="0"/>
    </xf>
    <xf numFmtId="14" fontId="18" fillId="13" borderId="18" xfId="3" applyNumberFormat="1" applyFont="1" applyFill="1" applyBorder="1" applyAlignment="1" applyProtection="1">
      <alignment horizontal="justify" vertical="center" wrapText="1"/>
      <protection locked="0"/>
    </xf>
    <xf numFmtId="0" fontId="16" fillId="5" borderId="18" xfId="0" applyFont="1" applyFill="1" applyBorder="1" applyAlignment="1">
      <alignment horizontal="center" vertical="center" wrapText="1"/>
    </xf>
    <xf numFmtId="0" fontId="7" fillId="8" borderId="18" xfId="0" applyFont="1" applyFill="1" applyBorder="1"/>
    <xf numFmtId="9" fontId="7" fillId="5" borderId="40" xfId="1" applyFont="1" applyFill="1" applyBorder="1" applyAlignment="1">
      <alignment horizontal="center" vertical="center"/>
    </xf>
    <xf numFmtId="0" fontId="25" fillId="0" borderId="22" xfId="0" applyFont="1" applyBorder="1" applyAlignment="1">
      <alignment horizontal="center" vertical="center"/>
    </xf>
    <xf numFmtId="0" fontId="25" fillId="0" borderId="22" xfId="0" applyFont="1" applyBorder="1" applyAlignment="1">
      <alignment horizontal="center" vertical="center" wrapText="1"/>
    </xf>
    <xf numFmtId="0" fontId="14" fillId="0" borderId="24" xfId="0" applyFont="1" applyBorder="1" applyAlignment="1">
      <alignment horizontal="justify" vertical="center" wrapText="1"/>
    </xf>
    <xf numFmtId="9" fontId="16" fillId="0" borderId="24" xfId="0" applyNumberFormat="1" applyFont="1" applyBorder="1" applyAlignment="1">
      <alignment horizontal="center" vertical="center"/>
    </xf>
    <xf numFmtId="0" fontId="16" fillId="0" borderId="24" xfId="0" applyFont="1" applyBorder="1" applyAlignment="1">
      <alignment horizontal="center" vertical="center" wrapText="1"/>
    </xf>
    <xf numFmtId="14" fontId="16" fillId="0" borderId="4" xfId="0" applyNumberFormat="1" applyFont="1" applyBorder="1" applyAlignment="1">
      <alignment horizontal="center" vertical="center" wrapText="1"/>
    </xf>
    <xf numFmtId="0" fontId="14" fillId="0" borderId="18" xfId="0" applyFont="1" applyBorder="1" applyAlignment="1">
      <alignment vertical="center" wrapText="1"/>
    </xf>
    <xf numFmtId="9" fontId="16" fillId="0" borderId="18" xfId="0" applyNumberFormat="1" applyFont="1" applyBorder="1" applyAlignment="1">
      <alignment horizontal="center" vertical="center" wrapText="1"/>
    </xf>
    <xf numFmtId="0" fontId="16" fillId="0" borderId="18" xfId="0" applyFont="1" applyBorder="1" applyAlignment="1">
      <alignment horizontal="center" vertical="center" wrapText="1"/>
    </xf>
    <xf numFmtId="14" fontId="16" fillId="0" borderId="16" xfId="0" applyNumberFormat="1" applyFont="1" applyBorder="1" applyAlignment="1">
      <alignment horizontal="center" vertical="center" wrapText="1"/>
    </xf>
    <xf numFmtId="0" fontId="16" fillId="0" borderId="18" xfId="0" applyFont="1" applyBorder="1" applyAlignment="1">
      <alignment horizontal="justify" vertical="center" wrapText="1"/>
    </xf>
    <xf numFmtId="0" fontId="14" fillId="0" borderId="18" xfId="0" applyFont="1" applyBorder="1" applyAlignment="1">
      <alignment horizontal="justify" vertical="center" wrapText="1"/>
    </xf>
    <xf numFmtId="0" fontId="14" fillId="0" borderId="18" xfId="0" applyFont="1" applyBorder="1" applyAlignment="1">
      <alignment horizontal="center" vertical="center" wrapText="1"/>
    </xf>
    <xf numFmtId="1" fontId="14" fillId="0" borderId="18" xfId="0" applyNumberFormat="1" applyFont="1" applyBorder="1" applyAlignment="1">
      <alignment horizontal="center" vertical="center" wrapText="1"/>
    </xf>
    <xf numFmtId="0" fontId="16" fillId="0" borderId="25" xfId="0" applyFont="1" applyBorder="1" applyAlignment="1">
      <alignment vertical="center" wrapText="1"/>
    </xf>
    <xf numFmtId="9" fontId="16" fillId="0" borderId="25" xfId="0" applyNumberFormat="1" applyFont="1" applyBorder="1" applyAlignment="1">
      <alignment horizontal="center" vertical="center" wrapText="1"/>
    </xf>
    <xf numFmtId="0" fontId="16" fillId="0" borderId="25" xfId="0" applyFont="1" applyBorder="1" applyAlignment="1">
      <alignment horizontal="center" vertical="center" wrapText="1"/>
    </xf>
    <xf numFmtId="14" fontId="16" fillId="0" borderId="10" xfId="0" applyNumberFormat="1" applyFont="1" applyBorder="1" applyAlignment="1">
      <alignment horizontal="center" vertical="center" wrapText="1"/>
    </xf>
    <xf numFmtId="0" fontId="14" fillId="6" borderId="18" xfId="0" applyFont="1" applyFill="1" applyBorder="1" applyAlignment="1">
      <alignment horizontal="center" vertical="center" wrapText="1"/>
    </xf>
    <xf numFmtId="14" fontId="14" fillId="0" borderId="16" xfId="0" applyNumberFormat="1" applyFont="1" applyBorder="1" applyAlignment="1">
      <alignment horizontal="center" vertical="center" wrapText="1"/>
    </xf>
    <xf numFmtId="0" fontId="14" fillId="5" borderId="18" xfId="0" applyFont="1" applyFill="1" applyBorder="1" applyAlignment="1">
      <alignment vertical="center" wrapText="1"/>
    </xf>
    <xf numFmtId="9" fontId="16" fillId="5" borderId="18" xfId="0" applyNumberFormat="1" applyFont="1" applyFill="1" applyBorder="1" applyAlignment="1">
      <alignment horizontal="center" vertical="center" wrapText="1"/>
    </xf>
    <xf numFmtId="0" fontId="14" fillId="5" borderId="22" xfId="0" applyFont="1" applyFill="1" applyBorder="1" applyAlignment="1">
      <alignment vertical="center" wrapText="1"/>
    </xf>
    <xf numFmtId="0" fontId="14" fillId="5" borderId="22"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5" borderId="22" xfId="0" applyFont="1" applyFill="1" applyBorder="1" applyAlignment="1">
      <alignment horizontal="center" vertical="center" wrapText="1"/>
    </xf>
    <xf numFmtId="14" fontId="16" fillId="0" borderId="20" xfId="0" applyNumberFormat="1" applyFont="1" applyBorder="1" applyAlignment="1">
      <alignment horizontal="center" vertical="center" wrapText="1"/>
    </xf>
    <xf numFmtId="0" fontId="14" fillId="5" borderId="24" xfId="0" applyFont="1" applyFill="1" applyBorder="1" applyAlignment="1">
      <alignment vertical="center" wrapText="1"/>
    </xf>
    <xf numFmtId="0" fontId="16" fillId="5" borderId="24" xfId="0" applyFont="1" applyFill="1" applyBorder="1" applyAlignment="1">
      <alignment horizontal="center" vertical="center" wrapText="1"/>
    </xf>
    <xf numFmtId="0" fontId="16" fillId="5" borderId="18" xfId="0" applyFont="1" applyFill="1" applyBorder="1" applyAlignment="1">
      <alignment vertical="center" wrapText="1"/>
    </xf>
    <xf numFmtId="0" fontId="14" fillId="5" borderId="18" xfId="0" applyFont="1" applyFill="1" applyBorder="1" applyAlignment="1">
      <alignment horizontal="center" vertical="center" wrapText="1"/>
    </xf>
    <xf numFmtId="0" fontId="16" fillId="5" borderId="18" xfId="0" applyFont="1" applyFill="1" applyBorder="1" applyAlignment="1">
      <alignment horizontal="justify" vertical="center" wrapText="1"/>
    </xf>
    <xf numFmtId="0" fontId="16" fillId="5" borderId="25" xfId="0" applyFont="1" applyFill="1" applyBorder="1" applyAlignment="1">
      <alignment horizontal="center" vertical="center" wrapText="1"/>
    </xf>
    <xf numFmtId="0" fontId="16" fillId="5" borderId="18" xfId="0" applyFont="1" applyFill="1" applyBorder="1" applyAlignment="1">
      <alignment horizontal="left" vertical="center" wrapText="1"/>
    </xf>
    <xf numFmtId="0" fontId="7" fillId="5" borderId="18" xfId="0" applyFont="1" applyFill="1" applyBorder="1" applyAlignment="1">
      <alignment horizontal="left" vertical="top" wrapText="1"/>
    </xf>
    <xf numFmtId="0" fontId="2" fillId="0" borderId="0" xfId="0" applyFont="1" applyAlignment="1">
      <alignment horizontal="center" vertical="center"/>
    </xf>
    <xf numFmtId="0" fontId="5" fillId="11" borderId="18" xfId="0" applyFont="1" applyFill="1" applyBorder="1" applyAlignment="1">
      <alignment horizontal="center" vertical="center" wrapText="1"/>
    </xf>
    <xf numFmtId="0" fontId="16" fillId="3" borderId="22" xfId="0" applyFont="1" applyFill="1" applyBorder="1" applyAlignment="1">
      <alignment horizontal="center" vertical="center"/>
    </xf>
    <xf numFmtId="0" fontId="40" fillId="14" borderId="64" xfId="0" applyFont="1" applyFill="1" applyBorder="1" applyAlignment="1">
      <alignment horizontal="center" vertical="center" textRotation="90"/>
    </xf>
    <xf numFmtId="0" fontId="40" fillId="14" borderId="66" xfId="0" applyFont="1" applyFill="1" applyBorder="1" applyAlignment="1">
      <alignment horizontal="center" vertical="center" textRotation="90"/>
    </xf>
    <xf numFmtId="0" fontId="16" fillId="0" borderId="64" xfId="0" applyFont="1" applyBorder="1" applyAlignment="1">
      <alignment horizontal="center" vertical="center"/>
    </xf>
    <xf numFmtId="0" fontId="16" fillId="0" borderId="66" xfId="0" applyFont="1" applyBorder="1" applyAlignment="1">
      <alignment horizontal="center" vertical="center"/>
    </xf>
    <xf numFmtId="0" fontId="16" fillId="0" borderId="64" xfId="0" applyFont="1" applyBorder="1" applyAlignment="1">
      <alignment horizontal="justify" vertical="center" wrapText="1"/>
    </xf>
    <xf numFmtId="0" fontId="7" fillId="5" borderId="64" xfId="0" applyFont="1" applyFill="1" applyBorder="1" applyAlignment="1">
      <alignment horizontal="justify" vertical="center" wrapText="1"/>
    </xf>
    <xf numFmtId="0" fontId="7" fillId="0" borderId="64" xfId="0" applyFont="1" applyBorder="1" applyAlignment="1">
      <alignment horizontal="center" vertical="center" wrapText="1"/>
    </xf>
    <xf numFmtId="0" fontId="16" fillId="0" borderId="64" xfId="0" applyFont="1" applyBorder="1" applyAlignment="1">
      <alignment horizontal="center" vertical="center" wrapText="1"/>
    </xf>
    <xf numFmtId="0" fontId="40" fillId="14" borderId="65" xfId="0" applyFont="1" applyFill="1" applyBorder="1" applyAlignment="1">
      <alignment horizontal="center" vertical="center" textRotation="90" wrapText="1"/>
    </xf>
    <xf numFmtId="0" fontId="47" fillId="5" borderId="64" xfId="0" applyFont="1" applyFill="1" applyBorder="1" applyAlignment="1">
      <alignment horizontal="center" vertical="center" wrapText="1" readingOrder="1"/>
    </xf>
    <xf numFmtId="9" fontId="16" fillId="5" borderId="64" xfId="1" applyFont="1" applyFill="1" applyBorder="1" applyAlignment="1">
      <alignment horizontal="center" vertical="center" wrapText="1"/>
    </xf>
    <xf numFmtId="0" fontId="14" fillId="5" borderId="64" xfId="0" applyFont="1" applyFill="1" applyBorder="1" applyAlignment="1">
      <alignment horizontal="center" vertical="center" wrapText="1"/>
    </xf>
    <xf numFmtId="0" fontId="7" fillId="0" borderId="64" xfId="0" applyFont="1" applyBorder="1" applyAlignment="1">
      <alignment horizontal="justify" vertical="center" wrapText="1"/>
    </xf>
    <xf numFmtId="0" fontId="47" fillId="5" borderId="67" xfId="0" applyFont="1" applyFill="1" applyBorder="1" applyAlignment="1">
      <alignment horizontal="center" vertical="center" wrapText="1" readingOrder="1"/>
    </xf>
    <xf numFmtId="0" fontId="7" fillId="0" borderId="64" xfId="0" applyFont="1" applyBorder="1" applyAlignment="1">
      <alignment horizontal="center" vertical="center" textRotation="90"/>
    </xf>
    <xf numFmtId="9" fontId="16" fillId="5" borderId="64" xfId="0" applyNumberFormat="1" applyFont="1" applyFill="1" applyBorder="1" applyAlignment="1">
      <alignment horizontal="center" vertical="center" wrapText="1"/>
    </xf>
    <xf numFmtId="0" fontId="0" fillId="0" borderId="18" xfId="0" applyBorder="1" applyAlignment="1">
      <alignment wrapText="1"/>
    </xf>
    <xf numFmtId="0" fontId="16" fillId="0" borderId="15" xfId="0" applyFont="1" applyBorder="1" applyAlignment="1">
      <alignment horizontal="justify" vertical="top" wrapText="1"/>
    </xf>
    <xf numFmtId="0" fontId="16" fillId="0" borderId="9" xfId="0" applyFont="1" applyBorder="1" applyAlignment="1">
      <alignment horizontal="justify" vertical="top" wrapText="1"/>
    </xf>
    <xf numFmtId="0" fontId="9" fillId="0" borderId="18" xfId="0" applyFont="1" applyBorder="1" applyAlignment="1">
      <alignment wrapText="1"/>
    </xf>
    <xf numFmtId="0" fontId="9" fillId="0" borderId="22" xfId="0" applyFont="1" applyBorder="1" applyAlignment="1">
      <alignment wrapText="1"/>
    </xf>
    <xf numFmtId="0" fontId="0" fillId="0" borderId="37" xfId="0" applyBorder="1" applyAlignment="1">
      <alignment wrapText="1"/>
    </xf>
    <xf numFmtId="41" fontId="33" fillId="0" borderId="51" xfId="4" applyFont="1" applyFill="1" applyBorder="1" applyAlignment="1">
      <alignment horizontal="center" vertical="center" wrapText="1"/>
    </xf>
    <xf numFmtId="41" fontId="33" fillId="0" borderId="52" xfId="4" applyFont="1" applyFill="1" applyBorder="1" applyAlignment="1">
      <alignment horizontal="center" vertical="center" wrapText="1"/>
    </xf>
    <xf numFmtId="41" fontId="35" fillId="0" borderId="51" xfId="4" applyFont="1" applyFill="1" applyBorder="1" applyAlignment="1">
      <alignment horizontal="center" vertical="center"/>
    </xf>
    <xf numFmtId="0" fontId="36" fillId="0" borderId="51" xfId="0" applyFont="1" applyBorder="1" applyAlignment="1" applyProtection="1">
      <alignment horizontal="left" vertical="center"/>
      <protection hidden="1"/>
    </xf>
    <xf numFmtId="0" fontId="36" fillId="0" borderId="52" xfId="0" applyFont="1" applyBorder="1" applyAlignment="1" applyProtection="1">
      <alignment horizontal="left" vertical="center"/>
      <protection hidden="1"/>
    </xf>
    <xf numFmtId="0" fontId="44" fillId="0" borderId="56" xfId="0" applyFont="1" applyBorder="1" applyAlignment="1">
      <alignment horizontal="center"/>
    </xf>
    <xf numFmtId="0" fontId="0" fillId="0" borderId="0" xfId="0" applyAlignment="1">
      <alignment horizontal="center"/>
    </xf>
    <xf numFmtId="0" fontId="0" fillId="0" borderId="58" xfId="0" applyBorder="1" applyAlignment="1">
      <alignment horizontal="center"/>
    </xf>
    <xf numFmtId="0" fontId="0" fillId="0" borderId="56" xfId="0" applyBorder="1" applyAlignment="1">
      <alignment horizontal="center"/>
    </xf>
    <xf numFmtId="0" fontId="5" fillId="11" borderId="18" xfId="0" applyFont="1" applyFill="1" applyBorder="1" applyAlignment="1">
      <alignment horizontal="center" vertical="center" wrapText="1"/>
    </xf>
    <xf numFmtId="0" fontId="28" fillId="11" borderId="1" xfId="0" applyFont="1" applyFill="1" applyBorder="1" applyAlignment="1">
      <alignment horizontal="center" vertical="center"/>
    </xf>
    <xf numFmtId="0" fontId="28" fillId="11" borderId="2" xfId="0" applyFont="1" applyFill="1" applyBorder="1" applyAlignment="1">
      <alignment horizontal="center" vertical="center"/>
    </xf>
    <xf numFmtId="0" fontId="5" fillId="11" borderId="43" xfId="0" applyFont="1" applyFill="1" applyBorder="1" applyAlignment="1">
      <alignment horizontal="center" vertical="center"/>
    </xf>
    <xf numFmtId="0" fontId="5" fillId="11" borderId="44" xfId="0" applyFont="1" applyFill="1" applyBorder="1" applyAlignment="1">
      <alignment horizontal="center" vertical="center"/>
    </xf>
    <xf numFmtId="0" fontId="28" fillId="11" borderId="1" xfId="0" applyFont="1" applyFill="1" applyBorder="1" applyAlignment="1">
      <alignment horizontal="center" vertical="center" wrapText="1"/>
    </xf>
    <xf numFmtId="0" fontId="28" fillId="11" borderId="2" xfId="0" applyFont="1" applyFill="1" applyBorder="1" applyAlignment="1">
      <alignment horizontal="center" vertical="center" wrapText="1"/>
    </xf>
    <xf numFmtId="0" fontId="13" fillId="5" borderId="34" xfId="3" applyFont="1" applyFill="1" applyBorder="1" applyAlignment="1">
      <alignment horizontal="center" vertical="center" wrapText="1"/>
    </xf>
    <xf numFmtId="0" fontId="13" fillId="5" borderId="57" xfId="3" applyFont="1" applyFill="1" applyBorder="1" applyAlignment="1">
      <alignment horizontal="center" vertical="center" wrapText="1"/>
    </xf>
    <xf numFmtId="0" fontId="13" fillId="5" borderId="23" xfId="3" applyFont="1" applyFill="1" applyBorder="1" applyAlignment="1">
      <alignment horizontal="center" vertical="center" wrapText="1"/>
    </xf>
    <xf numFmtId="0" fontId="12" fillId="11" borderId="1" xfId="3" applyFont="1" applyFill="1" applyBorder="1" applyAlignment="1">
      <alignment horizontal="center" vertical="center" wrapText="1"/>
    </xf>
    <xf numFmtId="0" fontId="12" fillId="11" borderId="2" xfId="3" applyFont="1" applyFill="1" applyBorder="1" applyAlignment="1">
      <alignment horizontal="center" vertical="center" wrapText="1"/>
    </xf>
    <xf numFmtId="0" fontId="12" fillId="11" borderId="31" xfId="3" applyFont="1" applyFill="1" applyBorder="1" applyAlignment="1">
      <alignment horizontal="center" vertical="center" wrapText="1"/>
    </xf>
    <xf numFmtId="0" fontId="15" fillId="3" borderId="1" xfId="3" applyFont="1" applyFill="1" applyBorder="1" applyAlignment="1">
      <alignment horizontal="center" vertical="center" wrapText="1"/>
    </xf>
    <xf numFmtId="0" fontId="15" fillId="3" borderId="2" xfId="3" applyFont="1" applyFill="1" applyBorder="1" applyAlignment="1">
      <alignment horizontal="center" vertical="center" wrapText="1"/>
    </xf>
    <xf numFmtId="0" fontId="15" fillId="3" borderId="31" xfId="3" applyFont="1" applyFill="1" applyBorder="1" applyAlignment="1">
      <alignment horizontal="center" vertical="center" wrapText="1"/>
    </xf>
    <xf numFmtId="0" fontId="16" fillId="5" borderId="0" xfId="0" applyFont="1" applyFill="1" applyAlignment="1">
      <alignment horizontal="center"/>
    </xf>
    <xf numFmtId="0" fontId="39" fillId="5" borderId="0" xfId="0" applyFont="1" applyFill="1" applyAlignment="1">
      <alignment horizontal="center" vertical="center" wrapText="1"/>
    </xf>
    <xf numFmtId="0" fontId="13" fillId="5" borderId="32" xfId="3" applyFont="1" applyFill="1" applyBorder="1" applyAlignment="1">
      <alignment horizontal="center" vertical="center" wrapText="1"/>
    </xf>
    <xf numFmtId="0" fontId="13" fillId="5" borderId="33" xfId="3" applyFont="1" applyFill="1" applyBorder="1" applyAlignment="1">
      <alignment horizontal="center" vertical="center" wrapText="1"/>
    </xf>
    <xf numFmtId="0" fontId="13" fillId="5" borderId="17" xfId="3" applyFont="1" applyFill="1" applyBorder="1" applyAlignment="1">
      <alignment horizontal="center" vertical="center" wrapText="1"/>
    </xf>
    <xf numFmtId="0" fontId="15" fillId="5" borderId="36" xfId="3" applyFont="1" applyFill="1" applyBorder="1" applyAlignment="1">
      <alignment horizontal="center" vertical="center" wrapText="1"/>
    </xf>
    <xf numFmtId="0" fontId="15" fillId="5" borderId="19" xfId="3" applyFont="1" applyFill="1" applyBorder="1" applyAlignment="1">
      <alignment horizontal="center" vertical="center" wrapText="1"/>
    </xf>
    <xf numFmtId="0" fontId="15" fillId="5" borderId="37" xfId="3" applyFont="1" applyFill="1" applyBorder="1" applyAlignment="1">
      <alignment horizontal="center" vertical="center" wrapText="1"/>
    </xf>
    <xf numFmtId="0" fontId="15" fillId="5" borderId="22" xfId="3" applyFont="1" applyFill="1" applyBorder="1" applyAlignment="1">
      <alignment horizontal="center" vertical="center" wrapText="1"/>
    </xf>
    <xf numFmtId="0" fontId="15" fillId="5" borderId="12" xfId="3" applyFont="1" applyFill="1" applyBorder="1" applyAlignment="1">
      <alignment horizontal="center" vertical="center" wrapText="1"/>
    </xf>
    <xf numFmtId="0" fontId="15" fillId="3" borderId="12" xfId="3" applyFont="1" applyFill="1" applyBorder="1" applyAlignment="1">
      <alignment horizontal="center" vertical="center" wrapText="1"/>
    </xf>
    <xf numFmtId="0" fontId="16" fillId="3" borderId="37"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5" fillId="3" borderId="37" xfId="3" applyFont="1" applyFill="1" applyBorder="1" applyAlignment="1">
      <alignment horizontal="center" vertical="center" wrapText="1"/>
    </xf>
    <xf numFmtId="0" fontId="15" fillId="3" borderId="22" xfId="3" applyFont="1" applyFill="1" applyBorder="1" applyAlignment="1">
      <alignment horizontal="center" vertical="center" wrapText="1"/>
    </xf>
    <xf numFmtId="0" fontId="15" fillId="3" borderId="41" xfId="3" applyFont="1" applyFill="1" applyBorder="1" applyAlignment="1">
      <alignment horizontal="center" vertical="center" wrapText="1"/>
    </xf>
    <xf numFmtId="0" fontId="16" fillId="3" borderId="37" xfId="0" applyFont="1" applyFill="1" applyBorder="1" applyAlignment="1">
      <alignment horizontal="center"/>
    </xf>
    <xf numFmtId="0" fontId="16" fillId="3" borderId="22" xfId="0" applyFont="1" applyFill="1" applyBorder="1" applyAlignment="1">
      <alignment horizontal="center"/>
    </xf>
    <xf numFmtId="0" fontId="16" fillId="3" borderId="37" xfId="0" applyFont="1" applyFill="1" applyBorder="1" applyAlignment="1">
      <alignment horizontal="center" vertical="center"/>
    </xf>
    <xf numFmtId="0" fontId="16" fillId="3" borderId="22" xfId="0" applyFont="1" applyFill="1" applyBorder="1" applyAlignment="1">
      <alignment horizontal="center" vertical="center"/>
    </xf>
    <xf numFmtId="0" fontId="15" fillId="5" borderId="11" xfId="3" applyFont="1" applyFill="1" applyBorder="1" applyAlignment="1">
      <alignment horizontal="left" vertical="center" wrapText="1"/>
    </xf>
    <xf numFmtId="0" fontId="15" fillId="5" borderId="0" xfId="3" applyFont="1" applyFill="1" applyAlignment="1">
      <alignment horizontal="left" vertical="center" wrapText="1"/>
    </xf>
    <xf numFmtId="0" fontId="14" fillId="5" borderId="0" xfId="3" applyFont="1" applyFill="1" applyAlignment="1">
      <alignment horizontal="left" wrapText="1"/>
    </xf>
    <xf numFmtId="0" fontId="13" fillId="11" borderId="26" xfId="3" applyFont="1" applyFill="1" applyBorder="1" applyAlignment="1">
      <alignment horizontal="center" vertical="center" wrapText="1"/>
    </xf>
    <xf numFmtId="0" fontId="13" fillId="11" borderId="7" xfId="3" applyFont="1" applyFill="1" applyBorder="1" applyAlignment="1">
      <alignment horizontal="center" vertical="center" wrapText="1"/>
    </xf>
    <xf numFmtId="0" fontId="16" fillId="5" borderId="32" xfId="3" applyFont="1" applyFill="1" applyBorder="1" applyAlignment="1">
      <alignment horizontal="left" vertical="center" wrapText="1"/>
    </xf>
    <xf numFmtId="0" fontId="16" fillId="5" borderId="33" xfId="3" applyFont="1" applyFill="1" applyBorder="1" applyAlignment="1">
      <alignment horizontal="left" vertical="center" wrapText="1"/>
    </xf>
    <xf numFmtId="0" fontId="16" fillId="5" borderId="17" xfId="3" applyFont="1" applyFill="1" applyBorder="1" applyAlignment="1">
      <alignment horizontal="left" vertical="center" wrapText="1"/>
    </xf>
    <xf numFmtId="0" fontId="40" fillId="5" borderId="0" xfId="3" applyFont="1" applyFill="1" applyAlignment="1">
      <alignment horizontal="right" vertical="center" wrapText="1"/>
    </xf>
    <xf numFmtId="0" fontId="40" fillId="5" borderId="38" xfId="3" applyFont="1" applyFill="1" applyBorder="1" applyAlignment="1">
      <alignment horizontal="right" vertical="center" wrapText="1"/>
    </xf>
    <xf numFmtId="164" fontId="16" fillId="5" borderId="32" xfId="3" applyNumberFormat="1" applyFont="1" applyFill="1" applyBorder="1" applyAlignment="1" applyProtection="1">
      <alignment horizontal="center" vertical="center" wrapText="1"/>
      <protection locked="0"/>
    </xf>
    <xf numFmtId="164" fontId="16" fillId="5" borderId="39" xfId="3" applyNumberFormat="1" applyFont="1" applyFill="1" applyBorder="1" applyAlignment="1" applyProtection="1">
      <alignment horizontal="center" vertical="center" wrapText="1"/>
      <protection locked="0"/>
    </xf>
    <xf numFmtId="0" fontId="8" fillId="5" borderId="18" xfId="2" applyFill="1" applyBorder="1" applyAlignment="1"/>
    <xf numFmtId="0" fontId="14" fillId="5" borderId="18" xfId="0" applyFont="1" applyFill="1" applyBorder="1" applyAlignment="1"/>
    <xf numFmtId="0" fontId="13" fillId="5" borderId="0" xfId="3" applyFont="1" applyFill="1" applyAlignment="1">
      <alignment horizontal="right" vertical="center" wrapText="1"/>
    </xf>
    <xf numFmtId="0" fontId="13" fillId="5" borderId="38" xfId="3" applyFont="1" applyFill="1" applyBorder="1" applyAlignment="1">
      <alignment horizontal="right" vertical="center" wrapText="1"/>
    </xf>
    <xf numFmtId="164" fontId="41" fillId="5" borderId="32" xfId="3" applyNumberFormat="1" applyFont="1" applyFill="1" applyBorder="1" applyAlignment="1" applyProtection="1">
      <alignment horizontal="center" vertical="center" wrapText="1"/>
      <protection locked="0"/>
    </xf>
    <xf numFmtId="164" fontId="41" fillId="5" borderId="39" xfId="3" applyNumberFormat="1" applyFont="1" applyFill="1" applyBorder="1" applyAlignment="1" applyProtection="1">
      <alignment horizontal="center" vertical="center" wrapText="1"/>
      <protection locked="0"/>
    </xf>
    <xf numFmtId="0" fontId="14" fillId="0" borderId="0" xfId="0" applyFont="1" applyAlignment="1">
      <alignment horizontal="center" vertical="center"/>
    </xf>
    <xf numFmtId="16" fontId="14" fillId="0" borderId="0" xfId="0" applyNumberFormat="1" applyFont="1" applyAlignment="1">
      <alignment horizontal="center" vertical="center" wrapText="1"/>
    </xf>
    <xf numFmtId="0" fontId="26" fillId="6" borderId="18" xfId="0" applyFont="1" applyFill="1" applyBorder="1" applyAlignment="1">
      <alignment horizontal="center" vertical="center" wrapText="1"/>
    </xf>
    <xf numFmtId="0" fontId="14" fillId="8" borderId="18" xfId="0" applyFont="1" applyFill="1" applyBorder="1" applyAlignment="1">
      <alignment horizontal="center"/>
    </xf>
    <xf numFmtId="0" fontId="16" fillId="8" borderId="18" xfId="0" applyFont="1" applyFill="1" applyBorder="1" applyAlignment="1">
      <alignment horizontal="center"/>
    </xf>
    <xf numFmtId="0" fontId="16" fillId="8" borderId="18" xfId="0" applyFont="1" applyFill="1" applyBorder="1" applyAlignment="1">
      <alignment horizontal="center" vertical="center" wrapText="1"/>
    </xf>
    <xf numFmtId="0" fontId="26" fillId="10" borderId="18" xfId="0" applyFont="1" applyFill="1" applyBorder="1" applyAlignment="1">
      <alignment horizontal="center" vertical="center"/>
    </xf>
    <xf numFmtId="0" fontId="25" fillId="4" borderId="22" xfId="0" applyFont="1" applyFill="1" applyBorder="1" applyAlignment="1">
      <alignment horizontal="center" vertical="center"/>
    </xf>
    <xf numFmtId="0" fontId="25" fillId="10" borderId="3" xfId="0" applyFont="1" applyFill="1" applyBorder="1" applyAlignment="1">
      <alignment horizontal="center" vertical="center" wrapText="1"/>
    </xf>
    <xf numFmtId="0" fontId="25" fillId="10" borderId="15" xfId="0" applyFont="1" applyFill="1" applyBorder="1" applyAlignment="1">
      <alignment horizontal="center" vertical="center" wrapText="1"/>
    </xf>
    <xf numFmtId="0" fontId="25" fillId="10" borderId="9" xfId="0" applyFont="1" applyFill="1" applyBorder="1" applyAlignment="1">
      <alignment horizontal="center" vertical="center" wrapText="1"/>
    </xf>
    <xf numFmtId="0" fontId="16" fillId="8" borderId="18" xfId="0" applyFont="1" applyFill="1" applyBorder="1" applyAlignment="1">
      <alignment horizontal="center" vertical="center"/>
    </xf>
    <xf numFmtId="0" fontId="16" fillId="8" borderId="22" xfId="0" applyFont="1" applyFill="1" applyBorder="1" applyAlignment="1">
      <alignment horizontal="center" vertical="center" wrapText="1"/>
    </xf>
    <xf numFmtId="0" fontId="14" fillId="8" borderId="18" xfId="0" applyFont="1" applyFill="1" applyBorder="1" applyAlignment="1">
      <alignment horizontal="center" vertical="center"/>
    </xf>
    <xf numFmtId="0" fontId="53" fillId="3" borderId="15" xfId="0" applyFont="1" applyFill="1" applyBorder="1" applyAlignment="1">
      <alignment horizontal="center" vertical="center" wrapText="1"/>
    </xf>
    <xf numFmtId="0" fontId="16" fillId="8" borderId="22" xfId="0" applyFont="1" applyFill="1" applyBorder="1" applyAlignment="1">
      <alignment horizontal="center" vertical="center"/>
    </xf>
    <xf numFmtId="0" fontId="11" fillId="8" borderId="18" xfId="0" applyFont="1" applyFill="1" applyBorder="1" applyAlignment="1">
      <alignment horizontal="center" vertical="center" wrapText="1"/>
    </xf>
    <xf numFmtId="0" fontId="24" fillId="9" borderId="18" xfId="0" applyFont="1" applyFill="1" applyBorder="1" applyAlignment="1">
      <alignment horizontal="center" vertical="center"/>
    </xf>
    <xf numFmtId="0" fontId="25" fillId="0" borderId="22" xfId="0" applyFont="1" applyBorder="1" applyAlignment="1">
      <alignment horizontal="center" vertical="center"/>
    </xf>
    <xf numFmtId="0" fontId="24" fillId="0" borderId="18" xfId="0" applyFont="1" applyBorder="1" applyAlignment="1">
      <alignment horizontal="center" vertical="center"/>
    </xf>
    <xf numFmtId="0" fontId="7" fillId="8" borderId="18" xfId="0" applyFont="1" applyFill="1" applyBorder="1" applyAlignment="1">
      <alignment horizontal="center"/>
    </xf>
    <xf numFmtId="0" fontId="7" fillId="8" borderId="18" xfId="0" applyFont="1" applyFill="1" applyBorder="1" applyAlignment="1">
      <alignment horizontal="center" vertical="center"/>
    </xf>
    <xf numFmtId="0" fontId="25" fillId="9" borderId="3" xfId="0" applyFont="1" applyFill="1" applyBorder="1" applyAlignment="1">
      <alignment horizontal="center" vertical="center" wrapText="1"/>
    </xf>
    <xf numFmtId="0" fontId="25" fillId="9" borderId="15" xfId="0" applyFont="1" applyFill="1" applyBorder="1" applyAlignment="1">
      <alignment horizontal="center" vertical="center" wrapText="1"/>
    </xf>
    <xf numFmtId="0" fontId="25" fillId="9" borderId="9" xfId="0" applyFont="1" applyFill="1" applyBorder="1" applyAlignment="1">
      <alignment horizontal="center" vertical="center" wrapText="1"/>
    </xf>
    <xf numFmtId="0" fontId="25" fillId="9" borderId="19" xfId="0" applyFont="1" applyFill="1" applyBorder="1" applyAlignment="1">
      <alignment horizontal="center" vertical="center" wrapText="1"/>
    </xf>
    <xf numFmtId="0" fontId="25" fillId="0" borderId="18" xfId="0" applyFont="1" applyBorder="1" applyAlignment="1">
      <alignment horizontal="center" vertical="center"/>
    </xf>
    <xf numFmtId="0" fontId="25" fillId="9" borderId="18" xfId="0" applyFont="1" applyFill="1" applyBorder="1" applyAlignment="1">
      <alignment horizontal="center" vertical="center" wrapText="1"/>
    </xf>
    <xf numFmtId="0" fontId="25" fillId="9" borderId="18" xfId="0" applyFont="1" applyFill="1" applyBorder="1" applyAlignment="1">
      <alignment horizontal="left" vertical="center" wrapText="1"/>
    </xf>
    <xf numFmtId="0" fontId="24" fillId="9" borderId="1" xfId="0" applyFont="1" applyFill="1" applyBorder="1" applyAlignment="1">
      <alignment horizontal="center" vertical="center"/>
    </xf>
    <xf numFmtId="0" fontId="24" fillId="9" borderId="27" xfId="0" applyFont="1" applyFill="1" applyBorder="1" applyAlignment="1">
      <alignment horizontal="center" vertical="center"/>
    </xf>
    <xf numFmtId="0" fontId="7" fillId="8" borderId="3" xfId="0" applyFont="1" applyFill="1" applyBorder="1" applyAlignment="1">
      <alignment horizontal="center"/>
    </xf>
    <xf numFmtId="0" fontId="7" fillId="8" borderId="24" xfId="0" applyFont="1" applyFill="1" applyBorder="1" applyAlignment="1">
      <alignment horizontal="center"/>
    </xf>
    <xf numFmtId="0" fontId="7" fillId="8" borderId="24" xfId="0" applyFont="1" applyFill="1" applyBorder="1" applyAlignment="1">
      <alignment horizontal="center" vertical="center"/>
    </xf>
    <xf numFmtId="0" fontId="7" fillId="8" borderId="4" xfId="0" applyFont="1" applyFill="1" applyBorder="1" applyAlignment="1">
      <alignment horizontal="center" vertical="center"/>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14" fontId="16" fillId="0" borderId="64" xfId="0" applyNumberFormat="1" applyFont="1" applyBorder="1" applyAlignment="1">
      <alignment horizontal="center" vertical="center" wrapText="1"/>
    </xf>
    <xf numFmtId="14" fontId="16" fillId="0" borderId="66" xfId="0" applyNumberFormat="1" applyFont="1" applyBorder="1" applyAlignment="1">
      <alignment horizontal="center" vertical="center" wrapText="1"/>
    </xf>
    <xf numFmtId="0" fontId="40" fillId="0" borderId="18" xfId="0" applyFont="1" applyBorder="1" applyAlignment="1">
      <alignment horizontal="center" vertical="top" wrapText="1"/>
    </xf>
    <xf numFmtId="0" fontId="40" fillId="0" borderId="18" xfId="0" applyFont="1" applyBorder="1" applyAlignment="1">
      <alignment horizontal="center" vertical="center"/>
    </xf>
    <xf numFmtId="9" fontId="16" fillId="5" borderId="64" xfId="1" applyFont="1" applyFill="1" applyBorder="1" applyAlignment="1">
      <alignment horizontal="center" vertical="center" wrapText="1"/>
    </xf>
    <xf numFmtId="9" fontId="16" fillId="5" borderId="66" xfId="1" applyFont="1" applyFill="1" applyBorder="1" applyAlignment="1">
      <alignment horizontal="center" vertical="center" wrapText="1"/>
    </xf>
    <xf numFmtId="0" fontId="23" fillId="5" borderId="72" xfId="0" applyFont="1" applyFill="1" applyBorder="1" applyAlignment="1">
      <alignment horizontal="center" vertical="center" wrapText="1" readingOrder="1"/>
    </xf>
    <xf numFmtId="0" fontId="23" fillId="5" borderId="66" xfId="0" applyFont="1" applyFill="1" applyBorder="1" applyAlignment="1">
      <alignment horizontal="center" vertical="center" wrapText="1" readingOrder="1"/>
    </xf>
    <xf numFmtId="9" fontId="16" fillId="0" borderId="64" xfId="0" applyNumberFormat="1" applyFont="1" applyBorder="1" applyAlignment="1">
      <alignment horizontal="center" vertical="center" wrapText="1"/>
    </xf>
    <xf numFmtId="9" fontId="16" fillId="0" borderId="66" xfId="0" applyNumberFormat="1" applyFont="1" applyBorder="1" applyAlignment="1">
      <alignment horizontal="center" vertical="center" wrapText="1"/>
    </xf>
    <xf numFmtId="0" fontId="14" fillId="5" borderId="64"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50" fillId="16" borderId="72" xfId="0" applyFont="1" applyFill="1" applyBorder="1" applyAlignment="1">
      <alignment horizontal="center" vertical="center" wrapText="1" readingOrder="1"/>
    </xf>
    <xf numFmtId="0" fontId="50" fillId="16" borderId="73" xfId="0" applyFont="1" applyFill="1" applyBorder="1" applyAlignment="1">
      <alignment horizontal="center" vertical="center" wrapText="1" readingOrder="1"/>
    </xf>
    <xf numFmtId="14" fontId="16" fillId="0" borderId="64" xfId="0" applyNumberFormat="1" applyFont="1" applyBorder="1" applyAlignment="1">
      <alignment horizontal="left" vertical="center" wrapText="1"/>
    </xf>
    <xf numFmtId="14" fontId="16" fillId="0" borderId="66" xfId="0" applyNumberFormat="1" applyFont="1" applyBorder="1" applyAlignment="1">
      <alignment horizontal="left" vertical="center" wrapText="1"/>
    </xf>
    <xf numFmtId="0" fontId="47" fillId="5" borderId="72" xfId="0" applyFont="1" applyFill="1" applyBorder="1" applyAlignment="1">
      <alignment horizontal="center" vertical="center" wrapText="1" readingOrder="1"/>
    </xf>
    <xf numFmtId="0" fontId="47" fillId="5" borderId="73" xfId="0" applyFont="1" applyFill="1" applyBorder="1" applyAlignment="1">
      <alignment horizontal="center" vertical="center" wrapText="1" readingOrder="1"/>
    </xf>
    <xf numFmtId="9" fontId="16" fillId="5" borderId="74" xfId="0" applyNumberFormat="1" applyFont="1" applyFill="1" applyBorder="1" applyAlignment="1">
      <alignment horizontal="center" vertical="center" wrapText="1"/>
    </xf>
    <xf numFmtId="9" fontId="16" fillId="5" borderId="63" xfId="0" applyNumberFormat="1" applyFont="1" applyFill="1" applyBorder="1" applyAlignment="1">
      <alignment horizontal="center" vertical="center" wrapText="1"/>
    </xf>
    <xf numFmtId="9" fontId="16" fillId="5" borderId="75" xfId="1" applyFont="1" applyFill="1" applyBorder="1" applyAlignment="1">
      <alignment horizontal="center" vertical="center" wrapText="1"/>
    </xf>
    <xf numFmtId="9" fontId="16" fillId="5" borderId="76" xfId="1" applyFont="1" applyFill="1" applyBorder="1" applyAlignment="1">
      <alignment horizontal="center" vertical="center" wrapText="1"/>
    </xf>
    <xf numFmtId="0" fontId="7" fillId="0" borderId="64" xfId="0" applyFont="1" applyBorder="1" applyAlignment="1">
      <alignment horizontal="center" vertical="center" textRotation="90"/>
    </xf>
    <xf numFmtId="0" fontId="7" fillId="0" borderId="66" xfId="0" applyFont="1" applyBorder="1" applyAlignment="1">
      <alignment horizontal="center" vertical="center" textRotation="90"/>
    </xf>
    <xf numFmtId="0" fontId="7" fillId="0" borderId="64" xfId="0" applyFont="1" applyBorder="1" applyAlignment="1">
      <alignment horizontal="center" vertical="center" wrapText="1"/>
    </xf>
    <xf numFmtId="0" fontId="7" fillId="0" borderId="66" xfId="0" applyFont="1" applyBorder="1" applyAlignment="1">
      <alignment horizontal="center" vertical="center" wrapText="1"/>
    </xf>
    <xf numFmtId="0" fontId="16" fillId="0" borderId="64" xfId="0" applyFont="1" applyBorder="1" applyAlignment="1">
      <alignment horizontal="center" vertical="center" wrapText="1"/>
    </xf>
    <xf numFmtId="0" fontId="16" fillId="0" borderId="66" xfId="0" applyFont="1" applyBorder="1" applyAlignment="1">
      <alignment horizontal="center" vertical="center" wrapText="1"/>
    </xf>
    <xf numFmtId="0" fontId="16" fillId="0" borderId="64" xfId="0" applyFont="1" applyBorder="1" applyAlignment="1">
      <alignment horizontal="center" vertical="center"/>
    </xf>
    <xf numFmtId="0" fontId="16" fillId="0" borderId="66" xfId="0" applyFont="1" applyBorder="1" applyAlignment="1">
      <alignment horizontal="center" vertical="center"/>
    </xf>
    <xf numFmtId="0" fontId="7" fillId="0" borderId="64" xfId="0" applyFont="1" applyBorder="1" applyAlignment="1">
      <alignment horizontal="justify" vertical="center" wrapText="1"/>
    </xf>
    <xf numFmtId="0" fontId="7" fillId="0" borderId="66" xfId="0" applyFont="1" applyBorder="1" applyAlignment="1">
      <alignment horizontal="justify" vertical="center" wrapText="1"/>
    </xf>
    <xf numFmtId="9" fontId="16" fillId="5" borderId="64" xfId="0" applyNumberFormat="1" applyFont="1" applyFill="1" applyBorder="1" applyAlignment="1">
      <alignment horizontal="center" vertical="center" wrapText="1"/>
    </xf>
    <xf numFmtId="9" fontId="16" fillId="5" borderId="66" xfId="0" applyNumberFormat="1" applyFont="1" applyFill="1" applyBorder="1" applyAlignment="1">
      <alignment horizontal="center" vertical="center" wrapText="1"/>
    </xf>
    <xf numFmtId="0" fontId="16" fillId="0" borderId="64" xfId="0" applyFont="1" applyBorder="1" applyAlignment="1">
      <alignment horizontal="justify" vertical="center" wrapText="1"/>
    </xf>
    <xf numFmtId="0" fontId="16" fillId="0" borderId="66" xfId="0" applyFont="1" applyBorder="1" applyAlignment="1">
      <alignment horizontal="justify" vertical="center" wrapText="1"/>
    </xf>
    <xf numFmtId="0" fontId="23" fillId="5" borderId="73" xfId="0" applyFont="1" applyFill="1" applyBorder="1" applyAlignment="1">
      <alignment horizontal="center" vertical="center" wrapText="1" readingOrder="1"/>
    </xf>
    <xf numFmtId="0" fontId="7" fillId="0" borderId="67" xfId="0" applyFont="1" applyBorder="1" applyAlignment="1">
      <alignment horizontal="justify" vertical="center" wrapText="1"/>
    </xf>
    <xf numFmtId="0" fontId="7" fillId="5" borderId="64" xfId="0" applyFont="1" applyFill="1" applyBorder="1" applyAlignment="1">
      <alignment horizontal="justify" vertical="center" wrapText="1"/>
    </xf>
    <xf numFmtId="0" fontId="7" fillId="5" borderId="67" xfId="0" applyFont="1" applyFill="1" applyBorder="1" applyAlignment="1">
      <alignment horizontal="justify" vertical="center" wrapText="1"/>
    </xf>
    <xf numFmtId="0" fontId="16" fillId="0" borderId="67" xfId="0" applyFont="1" applyBorder="1" applyAlignment="1">
      <alignment horizontal="center" vertical="center" wrapText="1"/>
    </xf>
    <xf numFmtId="0" fontId="47" fillId="5" borderId="67" xfId="0" applyFont="1" applyFill="1" applyBorder="1" applyAlignment="1">
      <alignment horizontal="center" vertical="center" wrapText="1" readingOrder="1"/>
    </xf>
    <xf numFmtId="9" fontId="16" fillId="0" borderId="67" xfId="0" applyNumberFormat="1" applyFont="1" applyBorder="1" applyAlignment="1">
      <alignment horizontal="center" vertical="center" wrapText="1"/>
    </xf>
    <xf numFmtId="0" fontId="7" fillId="5" borderId="66" xfId="0" applyFont="1" applyFill="1" applyBorder="1" applyAlignment="1">
      <alignment horizontal="justify" vertical="center" wrapText="1"/>
    </xf>
    <xf numFmtId="0" fontId="40" fillId="14" borderId="65" xfId="0" applyFont="1" applyFill="1" applyBorder="1" applyAlignment="1">
      <alignment horizontal="center" vertical="center" textRotation="90" wrapText="1"/>
    </xf>
    <xf numFmtId="0" fontId="40" fillId="14" borderId="65" xfId="0" applyFont="1" applyFill="1" applyBorder="1" applyAlignment="1">
      <alignment horizontal="center" vertical="center" wrapText="1"/>
    </xf>
    <xf numFmtId="0" fontId="40" fillId="14" borderId="59" xfId="0" applyFont="1" applyFill="1" applyBorder="1" applyAlignment="1">
      <alignment horizontal="center" vertical="center" wrapText="1"/>
    </xf>
    <xf numFmtId="0" fontId="40" fillId="14" borderId="60" xfId="0" applyFont="1" applyFill="1" applyBorder="1" applyAlignment="1">
      <alignment horizontal="center" vertical="center" wrapText="1"/>
    </xf>
    <xf numFmtId="0" fontId="40" fillId="14" borderId="61" xfId="0" applyFont="1" applyFill="1" applyBorder="1" applyAlignment="1">
      <alignment horizontal="center" vertical="center" wrapText="1"/>
    </xf>
    <xf numFmtId="0" fontId="40" fillId="14" borderId="69" xfId="0" applyFont="1" applyFill="1" applyBorder="1" applyAlignment="1">
      <alignment horizontal="center" vertical="center" textRotation="90" wrapText="1"/>
    </xf>
    <xf numFmtId="0" fontId="40" fillId="14" borderId="62" xfId="0" applyFont="1" applyFill="1" applyBorder="1" applyAlignment="1">
      <alignment horizontal="center" vertical="center" textRotation="90" wrapText="1"/>
    </xf>
    <xf numFmtId="0" fontId="16" fillId="14" borderId="69" xfId="0" applyFont="1" applyFill="1" applyBorder="1" applyAlignment="1">
      <alignment horizontal="center" vertical="center" textRotation="90" wrapText="1"/>
    </xf>
    <xf numFmtId="0" fontId="16" fillId="14" borderId="62" xfId="0" applyFont="1" applyFill="1" applyBorder="1" applyAlignment="1">
      <alignment horizontal="center" vertical="center" textRotation="90" wrapText="1"/>
    </xf>
    <xf numFmtId="0" fontId="40" fillId="14" borderId="68" xfId="0" applyFont="1" applyFill="1" applyBorder="1" applyAlignment="1">
      <alignment horizontal="center" vertical="center"/>
    </xf>
    <xf numFmtId="0" fontId="40" fillId="14" borderId="62" xfId="0" applyFont="1" applyFill="1" applyBorder="1" applyAlignment="1">
      <alignment horizontal="center" vertical="center"/>
    </xf>
    <xf numFmtId="0" fontId="40" fillId="14" borderId="68" xfId="0" applyFont="1" applyFill="1" applyBorder="1" applyAlignment="1">
      <alignment horizontal="center" vertical="center" wrapText="1"/>
    </xf>
    <xf numFmtId="0" fontId="47" fillId="5" borderId="64" xfId="0" applyFont="1" applyFill="1" applyBorder="1" applyAlignment="1">
      <alignment horizontal="center" vertical="center" wrapText="1" readingOrder="1"/>
    </xf>
    <xf numFmtId="0" fontId="47" fillId="5" borderId="66" xfId="0" applyFont="1" applyFill="1" applyBorder="1" applyAlignment="1">
      <alignment horizontal="center" vertical="center" wrapText="1" readingOrder="1"/>
    </xf>
    <xf numFmtId="0" fontId="40" fillId="14" borderId="63" xfId="0" applyFont="1" applyFill="1" applyBorder="1" applyAlignment="1">
      <alignment horizontal="center" vertical="center"/>
    </xf>
    <xf numFmtId="0" fontId="40" fillId="14" borderId="64" xfId="0" applyFont="1" applyFill="1" applyBorder="1" applyAlignment="1">
      <alignment horizontal="center" vertical="center" textRotation="90"/>
    </xf>
    <xf numFmtId="0" fontId="40" fillId="14" borderId="66" xfId="0" applyFont="1" applyFill="1" applyBorder="1" applyAlignment="1">
      <alignment horizontal="center" vertical="center" textRotation="90"/>
    </xf>
    <xf numFmtId="0" fontId="40" fillId="14" borderId="65" xfId="0" applyFont="1" applyFill="1" applyBorder="1" applyAlignment="1">
      <alignment horizontal="center" vertical="center"/>
    </xf>
    <xf numFmtId="0" fontId="40" fillId="14" borderId="66" xfId="0" applyFont="1" applyFill="1" applyBorder="1" applyAlignment="1">
      <alignment horizontal="center" vertical="center" wrapText="1"/>
    </xf>
    <xf numFmtId="0" fontId="40" fillId="14" borderId="66" xfId="0" applyFont="1" applyFill="1" applyBorder="1" applyAlignment="1">
      <alignment horizontal="center" vertical="center"/>
    </xf>
    <xf numFmtId="0" fontId="40" fillId="14" borderId="64" xfId="0" applyFont="1" applyFill="1" applyBorder="1" applyAlignment="1">
      <alignment horizontal="center" vertical="center" wrapText="1"/>
    </xf>
    <xf numFmtId="0" fontId="40" fillId="14" borderId="67" xfId="0" applyFont="1" applyFill="1" applyBorder="1" applyAlignment="1">
      <alignment horizontal="center" vertical="center" wrapText="1"/>
    </xf>
    <xf numFmtId="0" fontId="40" fillId="14" borderId="64" xfId="0" applyFont="1" applyFill="1" applyBorder="1" applyAlignment="1">
      <alignment horizontal="center" vertical="center" textRotation="90" wrapText="1"/>
    </xf>
    <xf numFmtId="0" fontId="40" fillId="14" borderId="66" xfId="0" applyFont="1" applyFill="1" applyBorder="1" applyAlignment="1">
      <alignment horizontal="center" vertical="center" textRotation="90" wrapText="1"/>
    </xf>
    <xf numFmtId="0" fontId="40" fillId="14" borderId="59" xfId="0" applyFont="1" applyFill="1" applyBorder="1" applyAlignment="1">
      <alignment horizontal="left" vertical="center"/>
    </xf>
    <xf numFmtId="0" fontId="40" fillId="14" borderId="60" xfId="0" applyFont="1" applyFill="1" applyBorder="1" applyAlignment="1">
      <alignment horizontal="left" vertical="center"/>
    </xf>
    <xf numFmtId="0" fontId="40" fillId="14" borderId="61" xfId="0" applyFont="1" applyFill="1" applyBorder="1" applyAlignment="1">
      <alignment horizontal="left" vertical="center"/>
    </xf>
    <xf numFmtId="0" fontId="16" fillId="5" borderId="59" xfId="0" applyFont="1" applyFill="1" applyBorder="1" applyAlignment="1">
      <alignment horizontal="left" vertical="center" wrapText="1"/>
    </xf>
    <xf numFmtId="0" fontId="16" fillId="5" borderId="60" xfId="0" applyFont="1" applyFill="1" applyBorder="1" applyAlignment="1">
      <alignment horizontal="left" vertical="center" wrapText="1"/>
    </xf>
    <xf numFmtId="0" fontId="16" fillId="5" borderId="61" xfId="0" applyFont="1" applyFill="1" applyBorder="1" applyAlignment="1">
      <alignment horizontal="left" vertical="center" wrapText="1"/>
    </xf>
    <xf numFmtId="0" fontId="40" fillId="14" borderId="59" xfId="0" applyFont="1" applyFill="1" applyBorder="1" applyAlignment="1">
      <alignment horizontal="center" vertical="center"/>
    </xf>
    <xf numFmtId="0" fontId="40" fillId="14" borderId="60" xfId="0" applyFont="1" applyFill="1" applyBorder="1" applyAlignment="1">
      <alignment horizontal="center" vertical="center"/>
    </xf>
    <xf numFmtId="0" fontId="16" fillId="5" borderId="18" xfId="0" applyFont="1" applyFill="1" applyBorder="1" applyAlignment="1">
      <alignment horizontal="justify" vertical="top" wrapText="1"/>
    </xf>
    <xf numFmtId="9" fontId="16" fillId="5" borderId="18" xfId="1" applyFont="1" applyFill="1" applyBorder="1" applyAlignment="1">
      <alignment horizontal="justify" vertical="top" wrapText="1"/>
    </xf>
    <xf numFmtId="0" fontId="16" fillId="0" borderId="18" xfId="0" applyFont="1" applyBorder="1" applyAlignment="1">
      <alignment horizontal="justify" vertical="top" wrapText="1"/>
    </xf>
    <xf numFmtId="9" fontId="16" fillId="0" borderId="0" xfId="1" applyFont="1"/>
    <xf numFmtId="0" fontId="9" fillId="0" borderId="37" xfId="0" applyFont="1" applyBorder="1" applyAlignment="1">
      <alignment horizontal="justify" vertical="top" wrapText="1"/>
    </xf>
    <xf numFmtId="0" fontId="9" fillId="0" borderId="18" xfId="0" applyFont="1" applyBorder="1" applyAlignment="1">
      <alignment horizontal="justify" vertical="top" wrapText="1"/>
    </xf>
    <xf numFmtId="0" fontId="9" fillId="0" borderId="22" xfId="0" applyFont="1" applyBorder="1" applyAlignment="1">
      <alignment horizontal="justify" vertical="top" wrapText="1"/>
    </xf>
    <xf numFmtId="0" fontId="0" fillId="0" borderId="18" xfId="0" applyBorder="1" applyAlignment="1">
      <alignment horizontal="justify" vertical="top" wrapText="1"/>
    </xf>
    <xf numFmtId="0" fontId="0" fillId="0" borderId="37" xfId="0" applyBorder="1" applyAlignment="1">
      <alignment horizontal="justify" vertical="top" wrapText="1"/>
    </xf>
    <xf numFmtId="0" fontId="16" fillId="5" borderId="15" xfId="0" applyFont="1" applyFill="1" applyBorder="1" applyAlignment="1">
      <alignment horizontal="justify" vertical="top" wrapText="1"/>
    </xf>
    <xf numFmtId="0" fontId="16" fillId="0" borderId="0" xfId="0" applyFont="1" applyFill="1"/>
    <xf numFmtId="0" fontId="40" fillId="14" borderId="76" xfId="0" applyFont="1" applyFill="1" applyBorder="1" applyAlignment="1">
      <alignment horizontal="center" vertical="center"/>
    </xf>
    <xf numFmtId="0" fontId="40" fillId="0" borderId="0" xfId="0" applyFont="1" applyFill="1" applyAlignment="1">
      <alignment horizontal="center" vertical="center"/>
    </xf>
    <xf numFmtId="0" fontId="16" fillId="0" borderId="0" xfId="0" applyFont="1" applyFill="1" applyAlignment="1">
      <alignment vertical="center"/>
    </xf>
    <xf numFmtId="0" fontId="16" fillId="0" borderId="0" xfId="0" applyFont="1" applyFill="1" applyAlignment="1">
      <alignment horizontal="center" vertical="center" wrapText="1"/>
    </xf>
    <xf numFmtId="0" fontId="38" fillId="0" borderId="65" xfId="0" applyFont="1" applyBorder="1" applyAlignment="1">
      <alignment horizontal="center" vertical="center" wrapText="1"/>
    </xf>
    <xf numFmtId="14" fontId="16" fillId="0" borderId="65" xfId="0" applyNumberFormat="1" applyFont="1" applyBorder="1" applyAlignment="1">
      <alignment horizontal="center" vertical="center"/>
    </xf>
    <xf numFmtId="0" fontId="55" fillId="0" borderId="65" xfId="2" quotePrefix="1" applyFont="1" applyBorder="1" applyAlignment="1">
      <alignment horizontal="justify" vertical="center" wrapText="1"/>
    </xf>
    <xf numFmtId="0" fontId="16" fillId="0" borderId="0" xfId="0" applyFont="1" applyFill="1" applyAlignment="1">
      <alignment wrapText="1"/>
    </xf>
    <xf numFmtId="0" fontId="8" fillId="0" borderId="0" xfId="2" applyBorder="1" applyAlignment="1">
      <alignment vertical="center"/>
    </xf>
    <xf numFmtId="0" fontId="8" fillId="0" borderId="68" xfId="2" applyBorder="1" applyAlignment="1">
      <alignment vertical="center"/>
    </xf>
    <xf numFmtId="0" fontId="8" fillId="0" borderId="77" xfId="2" applyBorder="1" applyAlignment="1">
      <alignment vertical="center"/>
    </xf>
    <xf numFmtId="0" fontId="16" fillId="18" borderId="68" xfId="0" applyFont="1" applyFill="1" applyBorder="1" applyAlignment="1">
      <alignment horizontal="center" vertical="center"/>
    </xf>
    <xf numFmtId="0" fontId="16" fillId="18" borderId="0" xfId="0" applyFont="1" applyFill="1" applyBorder="1" applyAlignment="1">
      <alignment horizontal="center" vertical="center"/>
    </xf>
    <xf numFmtId="0" fontId="16" fillId="12" borderId="35" xfId="0" applyFont="1" applyFill="1" applyBorder="1" applyAlignment="1">
      <alignment horizontal="center"/>
    </xf>
    <xf numFmtId="0" fontId="16" fillId="12" borderId="21" xfId="0" applyFont="1" applyFill="1" applyBorder="1" applyAlignment="1">
      <alignment horizontal="center"/>
    </xf>
    <xf numFmtId="0" fontId="16" fillId="12" borderId="18" xfId="0" applyFont="1" applyFill="1" applyBorder="1"/>
    <xf numFmtId="0" fontId="16" fillId="5" borderId="22" xfId="0" applyFont="1" applyFill="1" applyBorder="1" applyAlignment="1">
      <alignment horizontal="center" vertical="center" wrapText="1"/>
    </xf>
    <xf numFmtId="0" fontId="16" fillId="12" borderId="41" xfId="0" applyFont="1" applyFill="1" applyBorder="1" applyAlignment="1">
      <alignment horizontal="center"/>
    </xf>
    <xf numFmtId="0" fontId="16" fillId="12" borderId="40" xfId="0" applyFont="1" applyFill="1" applyBorder="1" applyAlignment="1">
      <alignment horizontal="center"/>
    </xf>
    <xf numFmtId="0" fontId="16" fillId="12" borderId="18" xfId="0" applyFont="1" applyFill="1" applyBorder="1" applyAlignment="1">
      <alignment horizontal="center" vertical="center" wrapText="1"/>
    </xf>
    <xf numFmtId="0" fontId="16" fillId="12" borderId="18" xfId="0" applyFont="1" applyFill="1" applyBorder="1" applyAlignment="1">
      <alignment horizontal="center" vertical="center"/>
    </xf>
    <xf numFmtId="0" fontId="16" fillId="5" borderId="12" xfId="0" applyFont="1" applyFill="1" applyBorder="1" applyAlignment="1">
      <alignment horizontal="center" vertical="center" wrapText="1"/>
    </xf>
    <xf numFmtId="0" fontId="16" fillId="12" borderId="22" xfId="0" applyFont="1" applyFill="1" applyBorder="1"/>
    <xf numFmtId="0" fontId="16" fillId="12" borderId="22" xfId="0" applyFont="1" applyFill="1" applyBorder="1" applyAlignment="1">
      <alignment horizontal="center" vertical="center" wrapText="1"/>
    </xf>
    <xf numFmtId="0" fontId="16" fillId="12" borderId="22" xfId="0" applyFont="1" applyFill="1" applyBorder="1" applyAlignment="1">
      <alignment horizontal="center" vertical="center"/>
    </xf>
    <xf numFmtId="0" fontId="16" fillId="5" borderId="37" xfId="0" applyFont="1" applyFill="1" applyBorder="1" applyAlignment="1">
      <alignment horizontal="center" vertical="center" wrapText="1"/>
    </xf>
    <xf numFmtId="0" fontId="16" fillId="5" borderId="18" xfId="0" applyFont="1" applyFill="1" applyBorder="1"/>
    <xf numFmtId="1" fontId="16" fillId="7" borderId="18" xfId="0" applyNumberFormat="1" applyFont="1" applyFill="1" applyBorder="1" applyAlignment="1">
      <alignment horizontal="center" vertical="center"/>
    </xf>
    <xf numFmtId="0" fontId="56" fillId="5" borderId="18" xfId="2" applyFont="1" applyFill="1" applyBorder="1" applyAlignment="1">
      <alignment horizontal="justify" vertical="center" wrapText="1"/>
    </xf>
    <xf numFmtId="9" fontId="16" fillId="5" borderId="18" xfId="0" applyNumberFormat="1" applyFont="1" applyFill="1" applyBorder="1" applyAlignment="1">
      <alignment horizontal="center" vertical="center"/>
    </xf>
    <xf numFmtId="9" fontId="16" fillId="7" borderId="18"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18" xfId="0" applyFont="1" applyFill="1" applyBorder="1" applyAlignment="1">
      <alignment horizontal="left" vertical="top" wrapText="1"/>
    </xf>
    <xf numFmtId="9" fontId="2" fillId="5" borderId="18" xfId="1" applyFont="1" applyFill="1" applyBorder="1" applyAlignment="1">
      <alignment horizontal="center" vertical="center"/>
    </xf>
    <xf numFmtId="0" fontId="2" fillId="0" borderId="18" xfId="0" applyFont="1" applyBorder="1"/>
    <xf numFmtId="0" fontId="2" fillId="0" borderId="18" xfId="0" applyFont="1" applyBorder="1" applyAlignment="1">
      <alignment vertical="center"/>
    </xf>
    <xf numFmtId="0" fontId="7" fillId="8" borderId="19" xfId="0" applyFont="1" applyFill="1" applyBorder="1"/>
    <xf numFmtId="0" fontId="7" fillId="8" borderId="22" xfId="0" applyFont="1" applyFill="1" applyBorder="1"/>
    <xf numFmtId="0" fontId="7" fillId="8" borderId="22" xfId="0" applyFont="1" applyFill="1" applyBorder="1" applyAlignment="1">
      <alignment horizontal="center" vertical="center"/>
    </xf>
    <xf numFmtId="0" fontId="7" fillId="8" borderId="20" xfId="0" applyFont="1" applyFill="1" applyBorder="1" applyAlignment="1">
      <alignment horizontal="center" vertical="center"/>
    </xf>
    <xf numFmtId="0" fontId="9" fillId="0" borderId="79" xfId="0" applyFont="1" applyBorder="1" applyAlignment="1">
      <alignment horizontal="center" vertical="center" wrapText="1"/>
    </xf>
    <xf numFmtId="0" fontId="9" fillId="0" borderId="14" xfId="0" applyFont="1" applyBorder="1" applyAlignment="1">
      <alignment horizontal="center" vertical="center" wrapText="1"/>
    </xf>
    <xf numFmtId="9" fontId="7" fillId="5" borderId="18" xfId="1" applyNumberFormat="1" applyFont="1" applyFill="1" applyBorder="1" applyAlignment="1">
      <alignment horizontal="center" vertical="center"/>
    </xf>
    <xf numFmtId="0" fontId="0" fillId="0" borderId="18" xfId="0" applyBorder="1"/>
    <xf numFmtId="9" fontId="16" fillId="0" borderId="18" xfId="1" applyFont="1" applyBorder="1" applyAlignment="1">
      <alignment horizontal="justify" vertical="top"/>
    </xf>
    <xf numFmtId="0" fontId="16" fillId="0" borderId="18" xfId="0" applyFont="1" applyBorder="1" applyAlignment="1">
      <alignment horizontal="justify" vertical="top"/>
    </xf>
    <xf numFmtId="0" fontId="54" fillId="0" borderId="18" xfId="0" applyFont="1" applyBorder="1" applyAlignment="1">
      <alignment horizontal="justify" vertical="top" wrapText="1"/>
    </xf>
    <xf numFmtId="9" fontId="16" fillId="5" borderId="18" xfId="1" applyFont="1" applyFill="1" applyBorder="1" applyAlignment="1">
      <alignment horizontal="justify" vertical="top"/>
    </xf>
    <xf numFmtId="0" fontId="57" fillId="2" borderId="1" xfId="0" applyFont="1" applyFill="1" applyBorder="1" applyAlignment="1">
      <alignment horizontal="center" vertical="center"/>
    </xf>
    <xf numFmtId="0" fontId="57" fillId="2" borderId="2" xfId="0" applyFont="1" applyFill="1" applyBorder="1" applyAlignment="1">
      <alignment horizontal="center" vertical="center"/>
    </xf>
    <xf numFmtId="0" fontId="58" fillId="3" borderId="1" xfId="0" applyFont="1" applyFill="1" applyBorder="1" applyAlignment="1">
      <alignment horizontal="center" vertical="center"/>
    </xf>
    <xf numFmtId="0" fontId="58" fillId="3" borderId="2" xfId="0" applyFont="1" applyFill="1" applyBorder="1" applyAlignment="1">
      <alignment horizontal="center" vertical="center"/>
    </xf>
    <xf numFmtId="0" fontId="3" fillId="4" borderId="6" xfId="0" applyFont="1" applyFill="1" applyBorder="1" applyAlignment="1">
      <alignment horizontal="left" vertical="center" indent="1"/>
    </xf>
    <xf numFmtId="0" fontId="3" fillId="4" borderId="6" xfId="0" applyFont="1" applyFill="1" applyBorder="1" applyAlignment="1">
      <alignment horizontal="center" vertical="center"/>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14" fillId="3" borderId="22" xfId="0" applyFont="1" applyFill="1" applyBorder="1" applyAlignment="1">
      <alignment horizontal="center" vertical="center"/>
    </xf>
    <xf numFmtId="0" fontId="60" fillId="3" borderId="3" xfId="0" applyFont="1" applyFill="1" applyBorder="1" applyAlignment="1">
      <alignment horizontal="center" vertical="center" wrapText="1"/>
    </xf>
    <xf numFmtId="0" fontId="61" fillId="5" borderId="24" xfId="0" applyFont="1" applyFill="1" applyBorder="1" applyAlignment="1">
      <alignment horizontal="center" vertical="center"/>
    </xf>
    <xf numFmtId="0" fontId="62" fillId="5" borderId="24" xfId="0" applyFont="1" applyFill="1" applyBorder="1" applyAlignment="1">
      <alignment horizontal="justify" vertical="center" wrapText="1"/>
    </xf>
    <xf numFmtId="0" fontId="62" fillId="5" borderId="24" xfId="0" applyFont="1" applyFill="1" applyBorder="1" applyAlignment="1">
      <alignment horizontal="center" vertical="center" wrapText="1"/>
    </xf>
    <xf numFmtId="0" fontId="62" fillId="6" borderId="24" xfId="0" applyFont="1" applyFill="1" applyBorder="1" applyAlignment="1">
      <alignment horizontal="center" vertical="center" wrapText="1"/>
    </xf>
    <xf numFmtId="14" fontId="62" fillId="0" borderId="34" xfId="0" applyNumberFormat="1" applyFont="1" applyBorder="1" applyAlignment="1">
      <alignment horizontal="center" vertical="center" wrapText="1"/>
    </xf>
    <xf numFmtId="0" fontId="16" fillId="0" borderId="18" xfId="0" applyFont="1" applyBorder="1" applyAlignment="1">
      <alignment horizontal="center" vertical="center"/>
    </xf>
    <xf numFmtId="0" fontId="60" fillId="3" borderId="15" xfId="0" applyFont="1" applyFill="1" applyBorder="1" applyAlignment="1">
      <alignment horizontal="center" vertical="center" wrapText="1"/>
    </xf>
    <xf numFmtId="0" fontId="61" fillId="5" borderId="18" xfId="0" applyFont="1" applyFill="1" applyBorder="1" applyAlignment="1">
      <alignment horizontal="center" vertical="center"/>
    </xf>
    <xf numFmtId="0" fontId="62" fillId="5" borderId="18" xfId="0" applyFont="1" applyFill="1" applyBorder="1" applyAlignment="1">
      <alignment horizontal="left" vertical="center" wrapText="1"/>
    </xf>
    <xf numFmtId="0" fontId="62" fillId="5" borderId="18" xfId="0" applyFont="1" applyFill="1" applyBorder="1" applyAlignment="1">
      <alignment horizontal="center" vertical="center" wrapText="1"/>
    </xf>
    <xf numFmtId="0" fontId="62" fillId="6" borderId="18" xfId="0" applyFont="1" applyFill="1" applyBorder="1" applyAlignment="1">
      <alignment horizontal="center" vertical="center" wrapText="1"/>
    </xf>
    <xf numFmtId="14" fontId="62" fillId="0" borderId="32" xfId="0" applyNumberFormat="1" applyFont="1" applyBorder="1" applyAlignment="1">
      <alignment horizontal="center" vertical="center" wrapText="1"/>
    </xf>
    <xf numFmtId="0" fontId="61" fillId="3" borderId="15" xfId="0" applyFont="1" applyFill="1" applyBorder="1" applyAlignment="1">
      <alignment horizontal="center" vertical="center" wrapText="1"/>
    </xf>
    <xf numFmtId="0" fontId="61" fillId="0" borderId="18" xfId="0" applyFont="1" applyBorder="1" applyAlignment="1">
      <alignment horizontal="center" vertical="center" wrapText="1"/>
    </xf>
    <xf numFmtId="0" fontId="62" fillId="0" borderId="18" xfId="0" applyFont="1" applyBorder="1" applyAlignment="1">
      <alignment horizontal="justify" vertical="center" wrapText="1"/>
    </xf>
    <xf numFmtId="0" fontId="62" fillId="0" borderId="18" xfId="0" applyFont="1" applyBorder="1" applyAlignment="1">
      <alignment horizontal="center" vertical="center" wrapText="1"/>
    </xf>
    <xf numFmtId="0" fontId="61" fillId="3" borderId="15" xfId="0" applyFont="1" applyFill="1" applyBorder="1" applyAlignment="1">
      <alignment horizontal="center" vertical="center" wrapText="1"/>
    </xf>
    <xf numFmtId="9" fontId="16" fillId="0" borderId="18" xfId="0" applyNumberFormat="1" applyFont="1" applyBorder="1" applyAlignment="1">
      <alignment horizontal="center" vertical="center"/>
    </xf>
    <xf numFmtId="0" fontId="62" fillId="5" borderId="18" xfId="0" applyFont="1" applyFill="1" applyBorder="1" applyAlignment="1">
      <alignment horizontal="justify" vertical="top" wrapText="1"/>
    </xf>
    <xf numFmtId="0" fontId="61" fillId="5" borderId="18" xfId="0" applyFont="1" applyFill="1" applyBorder="1" applyAlignment="1">
      <alignment horizontal="center" vertical="center" wrapText="1"/>
    </xf>
    <xf numFmtId="0" fontId="61" fillId="3" borderId="9" xfId="0" applyFont="1" applyFill="1" applyBorder="1" applyAlignment="1">
      <alignment horizontal="center" vertical="center" wrapText="1"/>
    </xf>
    <xf numFmtId="0" fontId="61" fillId="5" borderId="25" xfId="0" applyFont="1" applyFill="1" applyBorder="1" applyAlignment="1">
      <alignment horizontal="center" vertical="center"/>
    </xf>
    <xf numFmtId="0" fontId="62" fillId="5" borderId="25" xfId="0" applyFont="1" applyFill="1" applyBorder="1" applyAlignment="1">
      <alignment horizontal="justify" vertical="center" wrapText="1"/>
    </xf>
    <xf numFmtId="0" fontId="62" fillId="5" borderId="25" xfId="0" applyFont="1" applyFill="1" applyBorder="1" applyAlignment="1">
      <alignment horizontal="center" vertical="center" wrapText="1"/>
    </xf>
    <xf numFmtId="0" fontId="62" fillId="5" borderId="78" xfId="0" applyFont="1" applyFill="1" applyBorder="1" applyAlignment="1">
      <alignment horizontal="center" vertical="center" wrapText="1"/>
    </xf>
  </cellXfs>
  <cellStyles count="5">
    <cellStyle name="Hipervínculo" xfId="2" builtinId="8"/>
    <cellStyle name="Millares [0]" xfId="4" builtinId="6"/>
    <cellStyle name="Normal" xfId="0" builtinId="0"/>
    <cellStyle name="Normal 3" xfId="3" xr:uid="{00000000-0005-0000-0000-000003000000}"/>
    <cellStyle name="Porcentaje" xfId="1" builtinId="5"/>
  </cellStyles>
  <dxfs count="1213">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2 Racionalizac'!A1"/><Relationship Id="rId7" Type="http://schemas.openxmlformats.org/officeDocument/2006/relationships/hyperlink" Target="#'MAPA RIESGOS UAEOS'!A1"/><Relationship Id="rId12" Type="http://schemas.openxmlformats.org/officeDocument/2006/relationships/image" Target="../media/image5.png"/><Relationship Id="rId2" Type="http://schemas.openxmlformats.org/officeDocument/2006/relationships/hyperlink" Target="#'Componente 1 Riesgos'!A1"/><Relationship Id="rId1" Type="http://schemas.openxmlformats.org/officeDocument/2006/relationships/image" Target="../media/image1.png"/><Relationship Id="rId6" Type="http://schemas.openxmlformats.org/officeDocument/2006/relationships/hyperlink" Target="#'Componente 5  Transparencia '!A1"/><Relationship Id="rId11" Type="http://schemas.openxmlformats.org/officeDocument/2006/relationships/image" Target="../media/image4.png"/><Relationship Id="rId5" Type="http://schemas.openxmlformats.org/officeDocument/2006/relationships/hyperlink" Target="#'Componente 4  Atenci&#243;n al Ciuda'!A1"/><Relationship Id="rId10" Type="http://schemas.openxmlformats.org/officeDocument/2006/relationships/hyperlink" Target="#'Integridad- Gesti&#243;n de Conflict'!A1"/><Relationship Id="rId4" Type="http://schemas.openxmlformats.org/officeDocument/2006/relationships/hyperlink" Target="#'Componente 3  Rendici&#243;n'!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AAC!A1"/><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2</xdr:col>
      <xdr:colOff>440532</xdr:colOff>
      <xdr:row>3</xdr:row>
      <xdr:rowOff>392908</xdr:rowOff>
    </xdr:from>
    <xdr:to>
      <xdr:col>7</xdr:col>
      <xdr:colOff>50007</xdr:colOff>
      <xdr:row>3</xdr:row>
      <xdr:rowOff>757239</xdr:rowOff>
    </xdr:to>
    <xdr:pic>
      <xdr:nvPicPr>
        <xdr:cNvPr id="3" name="Imagen 2" descr="¡Compras Públicas Locales!">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38" t="81538" r="56020" b="10381"/>
        <a:stretch/>
      </xdr:blipFill>
      <xdr:spPr bwMode="auto">
        <a:xfrm>
          <a:off x="1964532" y="1381127"/>
          <a:ext cx="3419475" cy="36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7"/>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2022</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9"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0</xdr:colOff>
      <xdr:row>5</xdr:row>
      <xdr:rowOff>59532</xdr:rowOff>
    </xdr:from>
    <xdr:to>
      <xdr:col>9</xdr:col>
      <xdr:colOff>655579</xdr:colOff>
      <xdr:row>35</xdr:row>
      <xdr:rowOff>190499</xdr:rowOff>
    </xdr:to>
    <xdr:pic>
      <xdr:nvPicPr>
        <xdr:cNvPr id="2" name="Imagen 1">
          <a:extLst>
            <a:ext uri="{FF2B5EF4-FFF2-40B4-BE49-F238E27FC236}">
              <a16:creationId xmlns:a16="http://schemas.microsoft.com/office/drawing/2014/main" id="{C119FE0E-F63F-4807-9FA7-3CC33BA7114E}"/>
            </a:ext>
          </a:extLst>
        </xdr:cNvPr>
        <xdr:cNvPicPr>
          <a:picLocks noChangeAspect="1"/>
        </xdr:cNvPicPr>
      </xdr:nvPicPr>
      <xdr:blipFill>
        <a:blip xmlns:r="http://schemas.openxmlformats.org/officeDocument/2006/relationships" r:embed="rId11"/>
        <a:stretch>
          <a:fillRect/>
        </a:stretch>
      </xdr:blipFill>
      <xdr:spPr>
        <a:xfrm>
          <a:off x="0" y="2166938"/>
          <a:ext cx="7513579" cy="6167436"/>
        </a:xfrm>
        <a:prstGeom prst="rect">
          <a:avLst/>
        </a:prstGeom>
      </xdr:spPr>
    </xdr:pic>
    <xdr:clientData/>
  </xdr:twoCellAnchor>
  <xdr:twoCellAnchor editAs="oneCell">
    <xdr:from>
      <xdr:col>0</xdr:col>
      <xdr:colOff>190499</xdr:colOff>
      <xdr:row>0</xdr:row>
      <xdr:rowOff>142875</xdr:rowOff>
    </xdr:from>
    <xdr:to>
      <xdr:col>4</xdr:col>
      <xdr:colOff>710346</xdr:colOff>
      <xdr:row>2</xdr:row>
      <xdr:rowOff>154782</xdr:rowOff>
    </xdr:to>
    <xdr:pic>
      <xdr:nvPicPr>
        <xdr:cNvPr id="16" name="Imagen 15">
          <a:extLst>
            <a:ext uri="{FF2B5EF4-FFF2-40B4-BE49-F238E27FC236}">
              <a16:creationId xmlns:a16="http://schemas.microsoft.com/office/drawing/2014/main" id="{EF24F0A7-B3EE-4CA5-B81E-531202DBFC0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0499" y="142875"/>
          <a:ext cx="3567847" cy="60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84756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0</xdr:col>
      <xdr:colOff>1</xdr:colOff>
      <xdr:row>0</xdr:row>
      <xdr:rowOff>57150</xdr:rowOff>
    </xdr:from>
    <xdr:to>
      <xdr:col>2</xdr:col>
      <xdr:colOff>992162</xdr:colOff>
      <xdr:row>2</xdr:row>
      <xdr:rowOff>161925</xdr:rowOff>
    </xdr:to>
    <xdr:pic>
      <xdr:nvPicPr>
        <xdr:cNvPr id="6" name="Imagen 5">
          <a:extLst>
            <a:ext uri="{FF2B5EF4-FFF2-40B4-BE49-F238E27FC236}">
              <a16:creationId xmlns:a16="http://schemas.microsoft.com/office/drawing/2014/main" id="{10C5EB49-574C-41CE-95EB-76A3668850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57150"/>
          <a:ext cx="3078136" cy="52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44824</xdr:colOff>
      <xdr:row>2</xdr:row>
      <xdr:rowOff>0</xdr:rowOff>
    </xdr:from>
    <xdr:to>
      <xdr:col>3</xdr:col>
      <xdr:colOff>26789</xdr:colOff>
      <xdr:row>2</xdr:row>
      <xdr:rowOff>607220</xdr:rowOff>
    </xdr:to>
    <xdr:pic>
      <xdr:nvPicPr>
        <xdr:cNvPr id="6" name="Imagen 5">
          <a:extLst>
            <a:ext uri="{FF2B5EF4-FFF2-40B4-BE49-F238E27FC236}">
              <a16:creationId xmlns:a16="http://schemas.microsoft.com/office/drawing/2014/main" id="{66DBCF72-F24B-490D-A711-AA9FDB80D1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24" y="313765"/>
          <a:ext cx="3567847" cy="6072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57151</xdr:colOff>
      <xdr:row>0</xdr:row>
      <xdr:rowOff>0</xdr:rowOff>
    </xdr:from>
    <xdr:to>
      <xdr:col>2</xdr:col>
      <xdr:colOff>400051</xdr:colOff>
      <xdr:row>2</xdr:row>
      <xdr:rowOff>99646</xdr:rowOff>
    </xdr:to>
    <xdr:pic>
      <xdr:nvPicPr>
        <xdr:cNvPr id="5" name="Imagen 4">
          <a:extLst>
            <a:ext uri="{FF2B5EF4-FFF2-40B4-BE49-F238E27FC236}">
              <a16:creationId xmlns:a16="http://schemas.microsoft.com/office/drawing/2014/main" id="{FAC17720-80FE-4901-9A2E-1BBF728678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0"/>
          <a:ext cx="3048000" cy="518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0</xdr:colOff>
      <xdr:row>0</xdr:row>
      <xdr:rowOff>59532</xdr:rowOff>
    </xdr:from>
    <xdr:to>
      <xdr:col>2</xdr:col>
      <xdr:colOff>1246128</xdr:colOff>
      <xdr:row>3</xdr:row>
      <xdr:rowOff>130971</xdr:rowOff>
    </xdr:to>
    <xdr:pic>
      <xdr:nvPicPr>
        <xdr:cNvPr id="10" name="Imagen 9">
          <a:extLst>
            <a:ext uri="{FF2B5EF4-FFF2-40B4-BE49-F238E27FC236}">
              <a16:creationId xmlns:a16="http://schemas.microsoft.com/office/drawing/2014/main" id="{BEF5CDD5-A21A-4FAD-8B99-DACEB899A3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9532"/>
          <a:ext cx="3567847" cy="6072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63500</xdr:rowOff>
    </xdr:from>
    <xdr:to>
      <xdr:col>2</xdr:col>
      <xdr:colOff>773847</xdr:colOff>
      <xdr:row>3</xdr:row>
      <xdr:rowOff>51595</xdr:rowOff>
    </xdr:to>
    <xdr:pic>
      <xdr:nvPicPr>
        <xdr:cNvPr id="8" name="Imagen 7">
          <a:extLst>
            <a:ext uri="{FF2B5EF4-FFF2-40B4-BE49-F238E27FC236}">
              <a16:creationId xmlns:a16="http://schemas.microsoft.com/office/drawing/2014/main" id="{4F1AA82B-D4FE-4AFF-9173-06F8DBF805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63500"/>
          <a:ext cx="3567847" cy="6072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14</xdr:col>
      <xdr:colOff>154932</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editAs="oneCell">
    <xdr:from>
      <xdr:col>0</xdr:col>
      <xdr:colOff>0</xdr:colOff>
      <xdr:row>0</xdr:row>
      <xdr:rowOff>142875</xdr:rowOff>
    </xdr:from>
    <xdr:to>
      <xdr:col>2</xdr:col>
      <xdr:colOff>1103253</xdr:colOff>
      <xdr:row>0</xdr:row>
      <xdr:rowOff>750095</xdr:rowOff>
    </xdr:to>
    <xdr:pic>
      <xdr:nvPicPr>
        <xdr:cNvPr id="6" name="Imagen 5">
          <a:extLst>
            <a:ext uri="{FF2B5EF4-FFF2-40B4-BE49-F238E27FC236}">
              <a16:creationId xmlns:a16="http://schemas.microsoft.com/office/drawing/2014/main" id="{73D6D496-C7A6-4B65-AB88-DF8D20B82B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2875"/>
          <a:ext cx="3567847" cy="6072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0</xdr:row>
      <xdr:rowOff>116417</xdr:rowOff>
    </xdr:from>
    <xdr:to>
      <xdr:col>4</xdr:col>
      <xdr:colOff>1418166</xdr:colOff>
      <xdr:row>1</xdr:row>
      <xdr:rowOff>390128</xdr:rowOff>
    </xdr:to>
    <xdr:pic>
      <xdr:nvPicPr>
        <xdr:cNvPr id="2" name="Imagen 1">
          <a:extLst>
            <a:ext uri="{FF2B5EF4-FFF2-40B4-BE49-F238E27FC236}">
              <a16:creationId xmlns:a16="http://schemas.microsoft.com/office/drawing/2014/main" id="{FA899D21-4968-4B23-8459-FF9235AE5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16417"/>
          <a:ext cx="5075766" cy="8642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COMUNICACION_PRENSA_UAEOS_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2020-11-10_Propuesta_Mapa_riesgos_RH_UAE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SEGUIMIENTO%20Y%20MEDICION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PROGRAMAS%20Y%20PROYECTOS_UAEOS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AEOS/TRABAJO%20EN%20CASA/MAPAS%20DE%20RIESGOS/RIESGOS%202021/MAPAS%20DE%20RIESGOS%20DE%20PROCESO%202021/MAPAS%20DE%20RIESGOS%20GUIA%202021/MAPA_RIESGOS_PROGRAMAS%20Y%20PROYECTOS_UAEOS_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marisol.viveros/Desktop/Trabajo%20en%20casa/3.%20Marisol%20Viveros%202022/Gestion%20del%20Mejoramiento/Riesgos/MAPA_RIESGOS_UAEOS_2022_V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G_CONOCIMIENTO_CIUDADANO_UAEO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G_OCI_UAE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OCI_UAE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MEJORAMIENTO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CONTRACTUAL%20%20JURIDICA_UAEOS_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INFORMATICA_UAEOS_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orge/Documents/UAEOS/TRABAJO%20EN%20CASA/MAPAS%20DE%20RIESGOS/RIESGOS%202021/MAPAS%20DE%20RIESGOS%20DE%20PROCESO%202021/MAPAS%20DE%20RIESGOS%20GUIA%202021/MAPA_RIESGOS_G_CONOCIMIENTO_CIUDADANO_UAE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CRITERIO CAL IMPACTO CORRUPCIÓN"/>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Tabla probabiidad"/>
      <sheetName val="Tabla impacto"/>
      <sheetName val="Matriz calor_RI"/>
      <sheetName val="Matriz calor RR"/>
      <sheetName val="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 val="Atributos controles"/>
      <sheetName val="Clasificacion riesgo"/>
      <sheetName val="Observaciones caracterizacion"/>
      <sheetName val="Factores Riesgo"/>
      <sheetName val="Hoja1"/>
      <sheetName val="Mapa riesgos propuesto"/>
      <sheetName val="Mapa de Riesgo"/>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Hoja3"/>
      <sheetName val="RESUMEN"/>
      <sheetName val="Calculos Control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C6">
            <v>0.12</v>
          </cell>
        </row>
        <row r="15">
          <cell r="C15">
            <v>0.14000000000000001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Atributos 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CONTROL DE LA EVALUACIÓN"/>
      <sheetName val="Tabla probabiidad"/>
      <sheetName val="CRITERIO CAL IMPACTO CORRUPCIÓN"/>
      <sheetName val="Tabla impacto"/>
      <sheetName val="Matriz calor_RI"/>
      <sheetName val="Matriz calor RR"/>
      <sheetName val="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MR G CONTRACTUAL"/>
      <sheetName val="Hoja1"/>
      <sheetName val="MR G JURÍDICA"/>
      <sheetName val="Mapa de Riesgo"/>
      <sheetName val="Tabla probabiidad"/>
      <sheetName val="Tabla impacto"/>
      <sheetName val="CRITERIO CAL IMPACTO CORRUPCIÓN"/>
      <sheetName val="Matriz calor_RI"/>
      <sheetName val="Matriz calor RR"/>
      <sheetName val="Tabla Valoración Controles"/>
      <sheetName val="ValoraciónControles Contractual"/>
      <sheetName val="Calculo Controles G Contractual"/>
      <sheetName val="ValoraciónControles Jurídica"/>
      <sheetName val="Calculos Controles Jurídica"/>
    </sheetNames>
    <sheetDataSet>
      <sheetData sheetId="0"/>
      <sheetData sheetId="1"/>
      <sheetData sheetId="2"/>
      <sheetData sheetId="3"/>
      <sheetData sheetId="4"/>
      <sheetData sheetId="5"/>
      <sheetData sheetId="6">
        <row r="13">
          <cell r="F13" t="str">
            <v>Posibilidad de perdida reputacional, debido a vinculos de parentesco, cosanguineo, civil, o legal entre un apoderado judicial y la parte demandante o demandada en acciones que insidan directamente en su configuración.</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DE RIESGOS CPR"/>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aeos.gov.co/sites/default/files/archivos/MAPA_RIESGOS_UAEOS_2022_V3_0.xlsx"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nidia.patino@uaeo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80" zoomScaleNormal="80" zoomScaleSheetLayoutView="80" zoomScalePageLayoutView="70" workbookViewId="0">
      <selection activeCell="T13" sqref="T13"/>
    </sheetView>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103"/>
      <c r="B1" s="104"/>
      <c r="C1" s="104"/>
      <c r="D1" s="104"/>
      <c r="E1" s="104"/>
      <c r="F1" s="104"/>
      <c r="G1" s="104"/>
      <c r="H1" s="105"/>
      <c r="I1" s="106"/>
      <c r="J1" s="106"/>
      <c r="K1" s="106"/>
      <c r="L1" s="106"/>
      <c r="M1" s="106"/>
      <c r="N1" s="106"/>
      <c r="O1" s="106"/>
      <c r="P1" s="107"/>
    </row>
    <row r="2" spans="1:16" ht="30.75" customHeight="1" x14ac:dyDescent="0.25">
      <c r="A2" s="108"/>
      <c r="B2" s="109"/>
      <c r="C2" s="109"/>
      <c r="D2" s="109"/>
      <c r="E2" s="109"/>
      <c r="F2" s="109"/>
      <c r="G2" s="109"/>
      <c r="H2" s="110"/>
      <c r="I2" s="111"/>
      <c r="J2" s="111"/>
      <c r="K2" s="111"/>
      <c r="L2" s="111"/>
      <c r="M2" s="111"/>
      <c r="N2" s="111"/>
      <c r="O2" s="111"/>
      <c r="P2" s="112"/>
    </row>
    <row r="3" spans="1:16" ht="30.75" customHeight="1" x14ac:dyDescent="0.25">
      <c r="A3" s="108"/>
      <c r="B3" s="109"/>
      <c r="C3" s="109"/>
      <c r="D3" s="109"/>
      <c r="E3" s="109"/>
      <c r="F3" s="109"/>
      <c r="G3" s="109"/>
      <c r="H3" s="110"/>
      <c r="I3" s="111"/>
      <c r="J3" s="111"/>
      <c r="K3" s="111"/>
      <c r="L3" s="111"/>
      <c r="M3" s="111"/>
      <c r="N3" s="111"/>
      <c r="O3" s="111"/>
      <c r="P3" s="112"/>
    </row>
    <row r="4" spans="1:16" ht="72.75" customHeight="1" x14ac:dyDescent="0.25">
      <c r="A4" s="108"/>
      <c r="B4" s="109"/>
      <c r="C4" s="109"/>
      <c r="D4" s="109"/>
      <c r="E4" s="109"/>
      <c r="F4" s="109"/>
      <c r="G4" s="109"/>
      <c r="H4" s="109"/>
      <c r="I4" s="362" t="s">
        <v>0</v>
      </c>
      <c r="J4" s="362"/>
      <c r="K4" s="362"/>
      <c r="L4" s="362"/>
      <c r="M4" s="362"/>
      <c r="N4" s="362"/>
      <c r="O4" s="362"/>
      <c r="P4" s="363"/>
    </row>
    <row r="5" spans="1:16" x14ac:dyDescent="0.25">
      <c r="A5" s="108"/>
      <c r="B5" s="109"/>
      <c r="C5" s="109"/>
      <c r="D5" s="109"/>
      <c r="E5" s="109"/>
      <c r="F5" s="109"/>
      <c r="G5" s="109"/>
      <c r="H5" s="110"/>
      <c r="I5" s="111"/>
      <c r="J5" s="111"/>
      <c r="K5" s="111"/>
      <c r="L5" s="111"/>
      <c r="M5" s="111"/>
      <c r="N5" s="111"/>
      <c r="O5" s="111"/>
      <c r="P5" s="112"/>
    </row>
    <row r="6" spans="1:16" ht="21" x14ac:dyDescent="0.25">
      <c r="A6" s="108"/>
      <c r="B6" s="109"/>
      <c r="C6" s="367"/>
      <c r="D6" s="368"/>
      <c r="E6" s="368"/>
      <c r="F6" s="368"/>
      <c r="G6" s="368"/>
      <c r="H6" s="369"/>
      <c r="I6" s="111"/>
      <c r="J6" s="109"/>
      <c r="K6" s="111"/>
      <c r="L6" s="111"/>
      <c r="M6" s="111"/>
      <c r="N6" s="111"/>
      <c r="O6" s="113"/>
      <c r="P6" s="112"/>
    </row>
    <row r="7" spans="1:16" x14ac:dyDescent="0.25">
      <c r="A7" s="108"/>
      <c r="B7" s="109"/>
      <c r="C7" s="370"/>
      <c r="D7" s="368"/>
      <c r="E7" s="368"/>
      <c r="F7" s="368"/>
      <c r="G7" s="368"/>
      <c r="H7" s="369"/>
      <c r="I7" s="111"/>
      <c r="J7" s="114"/>
      <c r="K7" s="115"/>
      <c r="L7" s="115"/>
      <c r="M7" s="115"/>
      <c r="N7" s="115"/>
      <c r="O7" s="115"/>
      <c r="P7" s="116"/>
    </row>
    <row r="8" spans="1:16" ht="23.25" x14ac:dyDescent="0.25">
      <c r="A8" s="108"/>
      <c r="B8" s="109"/>
      <c r="C8" s="370"/>
      <c r="D8" s="368"/>
      <c r="E8" s="368"/>
      <c r="F8" s="368"/>
      <c r="G8" s="368"/>
      <c r="H8" s="369"/>
      <c r="I8" s="111"/>
      <c r="J8" s="364" t="s">
        <v>1</v>
      </c>
      <c r="K8" s="364"/>
      <c r="L8" s="364"/>
      <c r="M8" s="115"/>
      <c r="N8" s="115"/>
      <c r="O8" s="115"/>
      <c r="P8" s="116"/>
    </row>
    <row r="9" spans="1:16" ht="24" customHeight="1" x14ac:dyDescent="0.25">
      <c r="A9" s="108"/>
      <c r="B9" s="109"/>
      <c r="C9" s="370"/>
      <c r="D9" s="368"/>
      <c r="E9" s="368"/>
      <c r="F9" s="368"/>
      <c r="G9" s="368"/>
      <c r="H9" s="369"/>
      <c r="I9" s="111"/>
      <c r="J9" s="115"/>
      <c r="K9" s="115"/>
      <c r="L9" s="109"/>
      <c r="M9" s="115"/>
      <c r="N9" s="115"/>
      <c r="O9" s="109"/>
      <c r="P9" s="116"/>
    </row>
    <row r="10" spans="1:16" x14ac:dyDescent="0.25">
      <c r="A10" s="108"/>
      <c r="B10" s="109"/>
      <c r="C10" s="370"/>
      <c r="D10" s="368"/>
      <c r="E10" s="368"/>
      <c r="F10" s="368"/>
      <c r="G10" s="368"/>
      <c r="H10" s="369"/>
      <c r="I10" s="111"/>
      <c r="J10" s="115"/>
      <c r="K10" s="115"/>
      <c r="L10" s="115"/>
      <c r="M10" s="115"/>
      <c r="N10" s="115"/>
      <c r="O10" s="115"/>
      <c r="P10" s="116"/>
    </row>
    <row r="11" spans="1:16" x14ac:dyDescent="0.25">
      <c r="A11" s="108"/>
      <c r="B11" s="109"/>
      <c r="C11" s="370"/>
      <c r="D11" s="368"/>
      <c r="E11" s="368"/>
      <c r="F11" s="368"/>
      <c r="G11" s="368"/>
      <c r="H11" s="369"/>
      <c r="I11" s="111"/>
      <c r="J11" s="115"/>
      <c r="K11" s="115"/>
      <c r="L11" s="115"/>
      <c r="M11" s="115"/>
      <c r="N11" s="115"/>
      <c r="O11" s="115"/>
      <c r="P11" s="116"/>
    </row>
    <row r="12" spans="1:16" x14ac:dyDescent="0.25">
      <c r="A12" s="108"/>
      <c r="B12" s="109"/>
      <c r="C12" s="370"/>
      <c r="D12" s="368"/>
      <c r="E12" s="368"/>
      <c r="F12" s="368"/>
      <c r="G12" s="368"/>
      <c r="H12" s="369"/>
      <c r="I12" s="111"/>
      <c r="J12" s="115"/>
      <c r="K12" s="115"/>
      <c r="L12" s="115"/>
      <c r="M12" s="115"/>
      <c r="N12" s="115"/>
      <c r="O12" s="115"/>
      <c r="P12" s="116"/>
    </row>
    <row r="13" spans="1:16" x14ac:dyDescent="0.25">
      <c r="A13" s="108"/>
      <c r="B13" s="109"/>
      <c r="C13" s="370"/>
      <c r="D13" s="368"/>
      <c r="E13" s="368"/>
      <c r="F13" s="368"/>
      <c r="G13" s="368"/>
      <c r="H13" s="369"/>
      <c r="I13" s="111"/>
      <c r="J13" s="115"/>
      <c r="K13" s="115"/>
      <c r="L13" s="115"/>
      <c r="M13" s="115"/>
      <c r="N13" s="115"/>
      <c r="O13" s="115"/>
      <c r="P13" s="116"/>
    </row>
    <row r="14" spans="1:16" x14ac:dyDescent="0.25">
      <c r="A14" s="108"/>
      <c r="B14" s="109"/>
      <c r="C14" s="370"/>
      <c r="D14" s="368"/>
      <c r="E14" s="368"/>
      <c r="F14" s="368"/>
      <c r="G14" s="368"/>
      <c r="H14" s="369"/>
      <c r="I14" s="111"/>
      <c r="J14" s="109"/>
      <c r="K14" s="109"/>
      <c r="L14" s="109"/>
      <c r="M14" s="109"/>
      <c r="N14" s="115"/>
      <c r="O14" s="115"/>
      <c r="P14" s="116"/>
    </row>
    <row r="15" spans="1:16" x14ac:dyDescent="0.25">
      <c r="A15" s="108"/>
      <c r="B15" s="109"/>
      <c r="C15" s="370"/>
      <c r="D15" s="368"/>
      <c r="E15" s="368"/>
      <c r="F15" s="368"/>
      <c r="G15" s="368"/>
      <c r="H15" s="369"/>
      <c r="I15" s="111"/>
      <c r="J15" s="109"/>
      <c r="K15" s="109"/>
      <c r="L15" s="109"/>
      <c r="M15" s="109"/>
      <c r="N15" s="115"/>
      <c r="O15" s="115"/>
      <c r="P15" s="116"/>
    </row>
    <row r="16" spans="1:16" x14ac:dyDescent="0.25">
      <c r="A16" s="108"/>
      <c r="B16" s="109"/>
      <c r="C16" s="370"/>
      <c r="D16" s="368"/>
      <c r="E16" s="368"/>
      <c r="F16" s="368"/>
      <c r="G16" s="368"/>
      <c r="H16" s="369"/>
      <c r="I16" s="111"/>
      <c r="J16" s="117"/>
      <c r="K16" s="109"/>
      <c r="L16" s="109"/>
      <c r="M16" s="109"/>
      <c r="N16" s="115"/>
      <c r="O16" s="115"/>
      <c r="P16" s="116"/>
    </row>
    <row r="17" spans="1:20" x14ac:dyDescent="0.25">
      <c r="A17" s="108"/>
      <c r="B17" s="109"/>
      <c r="C17" s="370"/>
      <c r="D17" s="368"/>
      <c r="E17" s="368"/>
      <c r="F17" s="368"/>
      <c r="G17" s="368"/>
      <c r="H17" s="369"/>
      <c r="I17" s="111"/>
      <c r="J17" s="109"/>
      <c r="K17" s="109"/>
      <c r="L17" s="109"/>
      <c r="M17" s="109"/>
      <c r="N17" s="115"/>
      <c r="O17" s="115"/>
      <c r="P17" s="116"/>
    </row>
    <row r="18" spans="1:20" x14ac:dyDescent="0.25">
      <c r="A18" s="108"/>
      <c r="B18" s="109"/>
      <c r="C18" s="370"/>
      <c r="D18" s="368"/>
      <c r="E18" s="368"/>
      <c r="F18" s="368"/>
      <c r="G18" s="368"/>
      <c r="H18" s="369"/>
      <c r="I18" s="111"/>
      <c r="J18" s="115"/>
      <c r="K18" s="115"/>
      <c r="L18" s="115"/>
      <c r="M18" s="115"/>
      <c r="N18" s="115"/>
      <c r="O18" s="115"/>
      <c r="P18" s="116"/>
    </row>
    <row r="19" spans="1:20" x14ac:dyDescent="0.25">
      <c r="A19" s="108"/>
      <c r="B19" s="109"/>
      <c r="C19" s="370"/>
      <c r="D19" s="368"/>
      <c r="E19" s="368"/>
      <c r="F19" s="368"/>
      <c r="G19" s="368"/>
      <c r="H19" s="369"/>
      <c r="I19" s="111"/>
      <c r="J19" s="115"/>
      <c r="K19" s="115"/>
      <c r="L19" s="115"/>
      <c r="M19" s="115"/>
      <c r="N19" s="115"/>
      <c r="O19" s="115"/>
      <c r="P19" s="116"/>
    </row>
    <row r="20" spans="1:20" x14ac:dyDescent="0.25">
      <c r="A20" s="108"/>
      <c r="B20" s="109"/>
      <c r="C20" s="370"/>
      <c r="D20" s="368"/>
      <c r="E20" s="368"/>
      <c r="F20" s="368"/>
      <c r="G20" s="368"/>
      <c r="H20" s="369"/>
      <c r="I20" s="111"/>
      <c r="J20" s="115"/>
      <c r="K20" s="115"/>
      <c r="L20" s="115"/>
      <c r="M20" s="115"/>
      <c r="N20" s="115"/>
      <c r="O20" s="115"/>
      <c r="P20" s="116"/>
    </row>
    <row r="21" spans="1:20" x14ac:dyDescent="0.25">
      <c r="A21" s="108"/>
      <c r="B21" s="109"/>
      <c r="C21" s="370"/>
      <c r="D21" s="368"/>
      <c r="E21" s="368"/>
      <c r="F21" s="368"/>
      <c r="G21" s="368"/>
      <c r="H21" s="369"/>
      <c r="I21" s="111"/>
      <c r="J21" s="115"/>
      <c r="K21" s="115"/>
      <c r="L21" s="115"/>
      <c r="M21" s="115"/>
      <c r="N21" s="115"/>
      <c r="O21" s="115"/>
      <c r="P21" s="116"/>
    </row>
    <row r="22" spans="1:20" x14ac:dyDescent="0.25">
      <c r="A22" s="108"/>
      <c r="B22" s="109"/>
      <c r="C22" s="109"/>
      <c r="D22" s="109"/>
      <c r="E22" s="109"/>
      <c r="F22" s="109"/>
      <c r="G22" s="109"/>
      <c r="H22" s="110"/>
      <c r="I22" s="111"/>
      <c r="J22" s="115"/>
      <c r="K22" s="115"/>
      <c r="L22" s="115"/>
      <c r="M22" s="115"/>
      <c r="N22" s="115"/>
      <c r="O22" s="115"/>
      <c r="P22" s="116"/>
    </row>
    <row r="23" spans="1:20" x14ac:dyDescent="0.25">
      <c r="A23" s="108"/>
      <c r="B23" s="109"/>
      <c r="C23" s="109"/>
      <c r="D23" s="109"/>
      <c r="E23" s="109"/>
      <c r="F23" s="109"/>
      <c r="G23" s="109"/>
      <c r="H23" s="110"/>
      <c r="I23" s="111"/>
      <c r="J23" s="115"/>
      <c r="K23" s="115"/>
      <c r="L23" s="115"/>
      <c r="M23" s="115"/>
      <c r="N23" s="115"/>
      <c r="O23" s="115"/>
      <c r="P23" s="116"/>
    </row>
    <row r="24" spans="1:20" x14ac:dyDescent="0.25">
      <c r="A24" s="108"/>
      <c r="B24" s="109"/>
      <c r="C24" s="109"/>
      <c r="D24" s="109"/>
      <c r="E24" s="109"/>
      <c r="F24" s="109"/>
      <c r="G24" s="109"/>
      <c r="H24" s="110"/>
      <c r="I24" s="111"/>
      <c r="J24" s="115"/>
      <c r="K24" s="115"/>
      <c r="L24" s="115"/>
      <c r="M24" s="115"/>
      <c r="N24" s="115"/>
      <c r="O24" s="115"/>
      <c r="P24" s="116"/>
    </row>
    <row r="25" spans="1:20" x14ac:dyDescent="0.25">
      <c r="A25" s="108"/>
      <c r="B25" s="109"/>
      <c r="C25" s="109"/>
      <c r="D25" s="109"/>
      <c r="E25" s="109"/>
      <c r="F25" s="109"/>
      <c r="G25" s="109"/>
      <c r="H25" s="110"/>
      <c r="I25" s="111"/>
      <c r="J25" s="111"/>
      <c r="K25" s="111"/>
      <c r="L25" s="111"/>
      <c r="M25" s="111"/>
      <c r="N25" s="111"/>
      <c r="O25" s="111"/>
      <c r="P25" s="112"/>
    </row>
    <row r="26" spans="1:20" x14ac:dyDescent="0.25">
      <c r="A26" s="108"/>
      <c r="B26" s="109"/>
      <c r="C26" s="109"/>
      <c r="D26" s="109"/>
      <c r="E26" s="109"/>
      <c r="F26" s="109"/>
      <c r="G26" s="109"/>
      <c r="H26" s="110"/>
      <c r="I26" s="111"/>
      <c r="J26" s="111"/>
      <c r="K26" s="111"/>
      <c r="L26" s="111"/>
      <c r="M26" s="111"/>
      <c r="N26" s="111"/>
      <c r="O26" s="111"/>
      <c r="P26" s="112"/>
    </row>
    <row r="27" spans="1:20" x14ac:dyDescent="0.25">
      <c r="A27" s="108"/>
      <c r="B27" s="109"/>
      <c r="C27" s="109"/>
      <c r="D27" s="109"/>
      <c r="E27" s="109"/>
      <c r="F27" s="109"/>
      <c r="G27" s="109"/>
      <c r="H27" s="110"/>
      <c r="I27" s="111"/>
      <c r="J27" s="111"/>
      <c r="K27" s="111"/>
      <c r="L27" s="111"/>
      <c r="M27" s="111"/>
      <c r="N27" s="111"/>
      <c r="O27" s="111"/>
      <c r="P27" s="112"/>
      <c r="T27" s="118"/>
    </row>
    <row r="28" spans="1:20" x14ac:dyDescent="0.25">
      <c r="A28" s="108"/>
      <c r="B28" s="109"/>
      <c r="C28" s="109"/>
      <c r="D28" s="109"/>
      <c r="E28" s="109"/>
      <c r="F28" s="109"/>
      <c r="G28" s="109"/>
      <c r="H28" s="110"/>
      <c r="I28" s="111"/>
      <c r="J28" s="111"/>
      <c r="K28" s="111"/>
      <c r="L28" s="111"/>
      <c r="M28" s="111"/>
      <c r="N28" s="111"/>
      <c r="O28" s="111"/>
      <c r="P28" s="112"/>
    </row>
    <row r="29" spans="1:20" x14ac:dyDescent="0.25">
      <c r="A29" s="108"/>
      <c r="B29" s="109"/>
      <c r="C29" s="109"/>
      <c r="D29" s="109"/>
      <c r="E29" s="109"/>
      <c r="F29" s="109"/>
      <c r="G29" s="109"/>
      <c r="H29" s="110"/>
      <c r="I29" s="111"/>
      <c r="J29" s="111"/>
      <c r="K29" s="111"/>
      <c r="L29" s="111"/>
      <c r="M29" s="111"/>
      <c r="N29" s="111"/>
      <c r="O29" s="111"/>
      <c r="P29" s="112"/>
    </row>
    <row r="30" spans="1:20" x14ac:dyDescent="0.25">
      <c r="A30" s="108"/>
      <c r="B30" s="109"/>
      <c r="C30" s="109"/>
      <c r="D30" s="109"/>
      <c r="E30" s="109"/>
      <c r="F30" s="109"/>
      <c r="G30" s="109"/>
      <c r="H30" s="110"/>
      <c r="I30" s="111"/>
      <c r="J30" s="111"/>
      <c r="K30" s="111"/>
      <c r="L30" s="111"/>
      <c r="M30" s="111"/>
      <c r="N30" s="111"/>
      <c r="O30" s="111"/>
      <c r="P30" s="112"/>
    </row>
    <row r="31" spans="1:20" x14ac:dyDescent="0.25">
      <c r="A31" s="108"/>
      <c r="B31" s="109"/>
      <c r="C31" s="109"/>
      <c r="D31" s="109"/>
      <c r="E31" s="109"/>
      <c r="F31" s="109"/>
      <c r="G31" s="109"/>
      <c r="H31" s="110"/>
      <c r="I31" s="111"/>
      <c r="J31" s="111"/>
      <c r="K31" s="111"/>
      <c r="L31" s="111"/>
      <c r="M31" s="111"/>
      <c r="N31" s="111"/>
      <c r="O31" s="111"/>
      <c r="P31" s="112"/>
    </row>
    <row r="32" spans="1:20" x14ac:dyDescent="0.25">
      <c r="A32" s="108"/>
      <c r="B32" s="109"/>
      <c r="C32" s="109"/>
      <c r="D32" s="109"/>
      <c r="E32" s="109"/>
      <c r="F32" s="109"/>
      <c r="G32" s="109"/>
      <c r="H32" s="110"/>
      <c r="I32" s="111"/>
      <c r="J32" s="111"/>
      <c r="K32" s="111"/>
      <c r="L32" s="111"/>
      <c r="M32" s="111"/>
      <c r="N32" s="111"/>
      <c r="O32" s="111"/>
      <c r="P32" s="112"/>
    </row>
    <row r="33" spans="1:16" x14ac:dyDescent="0.25">
      <c r="A33" s="108"/>
      <c r="B33" s="109"/>
      <c r="C33" s="109"/>
      <c r="D33" s="109"/>
      <c r="E33" s="109"/>
      <c r="F33" s="109"/>
      <c r="G33" s="109"/>
      <c r="H33" s="110"/>
      <c r="I33" s="111"/>
      <c r="J33" s="111"/>
      <c r="K33" s="111"/>
      <c r="L33" s="111"/>
      <c r="M33" s="111"/>
      <c r="N33" s="111"/>
      <c r="O33" s="111"/>
      <c r="P33" s="112"/>
    </row>
    <row r="34" spans="1:16" ht="16.5" x14ac:dyDescent="0.25">
      <c r="A34" s="108"/>
      <c r="B34" s="109"/>
      <c r="C34" s="109"/>
      <c r="D34" s="109"/>
      <c r="E34" s="109"/>
      <c r="F34" s="109"/>
      <c r="G34" s="109"/>
      <c r="H34" s="110"/>
      <c r="I34" s="111"/>
      <c r="J34" s="111"/>
      <c r="K34" s="365"/>
      <c r="L34" s="365"/>
      <c r="M34" s="365"/>
      <c r="N34" s="365"/>
      <c r="O34" s="365"/>
      <c r="P34" s="366"/>
    </row>
    <row r="35" spans="1:16" x14ac:dyDescent="0.25">
      <c r="A35" s="108"/>
      <c r="B35" s="109"/>
      <c r="C35" s="109"/>
      <c r="D35" s="109"/>
      <c r="E35" s="109"/>
      <c r="F35" s="109"/>
      <c r="G35" s="109"/>
      <c r="H35" s="110"/>
      <c r="I35" s="111"/>
      <c r="J35" s="111"/>
      <c r="K35" s="111"/>
      <c r="L35" s="111"/>
      <c r="M35" s="111"/>
      <c r="N35" s="111"/>
      <c r="O35" s="111"/>
      <c r="P35" s="112"/>
    </row>
    <row r="36" spans="1:16" x14ac:dyDescent="0.25">
      <c r="A36" s="108"/>
      <c r="B36" s="109"/>
      <c r="C36" s="109"/>
      <c r="D36" s="109"/>
      <c r="E36" s="109"/>
      <c r="F36" s="109"/>
      <c r="G36" s="278"/>
      <c r="H36" s="281"/>
      <c r="I36" s="279"/>
      <c r="J36" s="111"/>
      <c r="K36" s="111"/>
      <c r="L36" s="111"/>
      <c r="M36" s="111"/>
      <c r="N36" s="111"/>
      <c r="O36" s="111"/>
      <c r="P36" s="112"/>
    </row>
    <row r="37" spans="1:16" x14ac:dyDescent="0.25">
      <c r="A37" s="108"/>
      <c r="B37" s="109"/>
      <c r="C37" s="109"/>
      <c r="D37" s="109"/>
      <c r="E37" s="109"/>
      <c r="F37" s="109"/>
      <c r="G37" s="278"/>
      <c r="I37" s="280"/>
      <c r="J37" s="109"/>
      <c r="K37" s="109"/>
      <c r="L37" s="109"/>
      <c r="M37" s="109"/>
      <c r="N37" s="109"/>
      <c r="O37" s="109"/>
      <c r="P37" s="119"/>
    </row>
    <row r="38" spans="1:16" x14ac:dyDescent="0.25">
      <c r="A38" s="108"/>
      <c r="B38" s="109"/>
      <c r="C38" s="109"/>
      <c r="D38" s="109"/>
      <c r="E38" s="109"/>
      <c r="F38" s="109"/>
      <c r="G38" s="278"/>
      <c r="I38" s="280"/>
      <c r="J38" s="109"/>
      <c r="K38" s="109"/>
      <c r="L38" s="109"/>
      <c r="M38" s="109"/>
      <c r="N38" s="109"/>
      <c r="O38" s="109"/>
      <c r="P38" s="119"/>
    </row>
    <row r="39" spans="1:16" ht="15.75" thickBot="1" x14ac:dyDescent="0.3">
      <c r="A39" s="120"/>
      <c r="B39" s="121"/>
      <c r="C39" s="121"/>
      <c r="D39" s="121"/>
      <c r="E39" s="121"/>
      <c r="F39" s="121"/>
      <c r="G39" s="121"/>
      <c r="H39" s="121"/>
      <c r="I39" s="121"/>
      <c r="J39" s="121"/>
      <c r="K39" s="121"/>
      <c r="L39" s="121"/>
      <c r="M39" s="121"/>
      <c r="N39" s="121"/>
      <c r="O39" s="121"/>
      <c r="P39" s="122"/>
    </row>
    <row r="40" spans="1:16" ht="15.75" thickTop="1" x14ac:dyDescent="0.25">
      <c r="A40" s="123" t="s">
        <v>730</v>
      </c>
      <c r="B40" s="124"/>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5"/>
  <sheetViews>
    <sheetView workbookViewId="0">
      <selection activeCell="D2" sqref="D2"/>
    </sheetView>
  </sheetViews>
  <sheetFormatPr baseColWidth="10" defaultColWidth="11.42578125" defaultRowHeight="15" x14ac:dyDescent="0.25"/>
  <cols>
    <col min="1" max="1" width="23.42578125" style="72" customWidth="1"/>
    <col min="2" max="2" width="7.85546875" style="72" customWidth="1"/>
    <col min="3" max="3" width="25.85546875" style="72" customWidth="1"/>
    <col min="4" max="4" width="18.85546875" style="72" customWidth="1"/>
    <col min="5" max="5" width="20.7109375" style="72" customWidth="1"/>
    <col min="6" max="6" width="23.85546875" style="72" customWidth="1"/>
    <col min="7" max="7" width="18.7109375" style="72" customWidth="1"/>
    <col min="8" max="8" width="11.42578125" style="72" customWidth="1"/>
    <col min="9" max="9" width="10.7109375" style="72" customWidth="1"/>
    <col min="10" max="10" width="11.42578125" style="72" customWidth="1"/>
    <col min="11" max="11" width="10.7109375" style="72" customWidth="1"/>
    <col min="12" max="12" width="11.42578125" style="72" customWidth="1"/>
    <col min="13" max="13" width="10.7109375" style="72" customWidth="1"/>
    <col min="14" max="15" width="11.42578125" style="72" customWidth="1"/>
    <col min="16" max="16" width="14.42578125" style="72" customWidth="1"/>
    <col min="17" max="17" width="47.5703125" style="72" customWidth="1"/>
    <col min="18" max="18" width="45.5703125" style="72" customWidth="1"/>
    <col min="19" max="19" width="29" style="72" customWidth="1"/>
    <col min="20" max="16384" width="11.42578125" style="72"/>
  </cols>
  <sheetData>
    <row r="1" spans="1:19" ht="16.5" x14ac:dyDescent="0.3">
      <c r="A1" s="192"/>
      <c r="B1" s="192"/>
      <c r="C1" s="192"/>
      <c r="D1" s="192"/>
      <c r="E1" s="192"/>
      <c r="F1" s="192"/>
      <c r="G1" s="192"/>
      <c r="H1" s="192"/>
      <c r="I1" s="192"/>
      <c r="J1" s="192"/>
      <c r="K1" s="192"/>
      <c r="L1" s="192"/>
      <c r="M1" s="192"/>
      <c r="N1" s="192"/>
      <c r="O1" s="192"/>
      <c r="P1" s="192"/>
      <c r="Q1" s="192"/>
      <c r="R1" s="192"/>
      <c r="S1" s="192"/>
    </row>
    <row r="2" spans="1:19" ht="16.5" x14ac:dyDescent="0.3">
      <c r="A2" s="192"/>
      <c r="B2" s="192"/>
      <c r="C2" s="192"/>
      <c r="D2" s="192"/>
      <c r="E2" s="192"/>
      <c r="F2" s="192"/>
      <c r="G2" s="192"/>
      <c r="H2" s="192"/>
      <c r="I2" s="192"/>
      <c r="J2" s="192"/>
      <c r="K2" s="192"/>
      <c r="L2" s="192"/>
      <c r="M2" s="192"/>
      <c r="N2" s="192"/>
      <c r="O2" s="192"/>
      <c r="P2" s="192"/>
      <c r="Q2" s="192"/>
      <c r="R2" s="192"/>
      <c r="S2" s="192"/>
    </row>
    <row r="3" spans="1:19" ht="16.5" x14ac:dyDescent="0.3">
      <c r="A3" s="192"/>
      <c r="B3" s="192"/>
      <c r="C3" s="192"/>
      <c r="D3" s="192"/>
      <c r="E3" s="192"/>
      <c r="F3" s="192"/>
      <c r="G3" s="192"/>
      <c r="H3" s="192"/>
      <c r="I3" s="192"/>
      <c r="J3" s="192"/>
      <c r="K3" s="192"/>
      <c r="L3" s="192"/>
      <c r="M3" s="192"/>
      <c r="N3" s="192"/>
      <c r="O3" s="192"/>
      <c r="P3" s="192"/>
      <c r="Q3" s="192"/>
      <c r="R3" s="192"/>
      <c r="S3" s="192"/>
    </row>
    <row r="4" spans="1:19" ht="17.25" thickBot="1" x14ac:dyDescent="0.35">
      <c r="A4" s="192"/>
      <c r="B4" s="192"/>
      <c r="C4" s="192"/>
      <c r="D4" s="192"/>
      <c r="E4" s="192"/>
      <c r="F4" s="192"/>
      <c r="G4" s="192"/>
      <c r="H4" s="192"/>
      <c r="I4" s="192"/>
      <c r="J4" s="192"/>
      <c r="K4" s="192"/>
      <c r="L4" s="192"/>
      <c r="M4" s="192"/>
      <c r="N4" s="192"/>
      <c r="O4" s="192"/>
      <c r="P4" s="192"/>
      <c r="Q4" s="192"/>
      <c r="R4" s="192"/>
      <c r="S4" s="192"/>
    </row>
    <row r="5" spans="1:19" ht="16.5" customHeight="1" thickBot="1" x14ac:dyDescent="0.35">
      <c r="A5" s="376" t="s">
        <v>2</v>
      </c>
      <c r="B5" s="377"/>
      <c r="C5" s="377"/>
      <c r="D5" s="377"/>
      <c r="E5" s="377"/>
      <c r="F5" s="377"/>
      <c r="G5" s="377"/>
      <c r="H5" s="562" t="s">
        <v>3</v>
      </c>
      <c r="I5" s="563"/>
      <c r="J5" s="562" t="s">
        <v>4</v>
      </c>
      <c r="K5" s="563"/>
      <c r="L5" s="562" t="s">
        <v>5</v>
      </c>
      <c r="M5" s="563"/>
      <c r="N5" s="564"/>
      <c r="O5" s="564"/>
      <c r="P5" s="564"/>
      <c r="Q5" s="565" t="s">
        <v>6</v>
      </c>
      <c r="R5" s="565" t="s">
        <v>7</v>
      </c>
      <c r="S5" s="565" t="s">
        <v>8</v>
      </c>
    </row>
    <row r="6" spans="1:19" ht="16.5" customHeight="1" thickBot="1" x14ac:dyDescent="0.3">
      <c r="A6" s="372" t="s">
        <v>9</v>
      </c>
      <c r="B6" s="373"/>
      <c r="C6" s="373"/>
      <c r="D6" s="373"/>
      <c r="E6" s="373"/>
      <c r="F6" s="373"/>
      <c r="G6" s="373"/>
      <c r="H6" s="566"/>
      <c r="I6" s="567"/>
      <c r="J6" s="566"/>
      <c r="K6" s="567"/>
      <c r="L6" s="566"/>
      <c r="M6" s="567"/>
      <c r="N6" s="568" t="s">
        <v>10</v>
      </c>
      <c r="O6" s="569" t="s">
        <v>11</v>
      </c>
      <c r="P6" s="569" t="s">
        <v>12</v>
      </c>
      <c r="Q6" s="570"/>
      <c r="R6" s="570"/>
      <c r="S6" s="570"/>
    </row>
    <row r="7" spans="1:19" ht="16.5" x14ac:dyDescent="0.3">
      <c r="A7" s="73" t="s">
        <v>13</v>
      </c>
      <c r="B7" s="374" t="s">
        <v>14</v>
      </c>
      <c r="C7" s="375"/>
      <c r="D7" s="74" t="s">
        <v>15</v>
      </c>
      <c r="E7" s="75" t="s">
        <v>16</v>
      </c>
      <c r="F7" s="76" t="s">
        <v>17</v>
      </c>
      <c r="G7" s="74" t="s">
        <v>18</v>
      </c>
      <c r="H7" s="571" t="s">
        <v>19</v>
      </c>
      <c r="I7" s="571" t="s">
        <v>20</v>
      </c>
      <c r="J7" s="571" t="s">
        <v>19</v>
      </c>
      <c r="K7" s="571" t="s">
        <v>20</v>
      </c>
      <c r="L7" s="571" t="s">
        <v>19</v>
      </c>
      <c r="M7" s="571" t="s">
        <v>20</v>
      </c>
      <c r="N7" s="572"/>
      <c r="O7" s="573"/>
      <c r="P7" s="573"/>
      <c r="Q7" s="574"/>
      <c r="R7" s="574"/>
      <c r="S7" s="574"/>
    </row>
    <row r="8" spans="1:19" ht="97.5" customHeight="1" x14ac:dyDescent="0.3">
      <c r="A8" s="338" t="s">
        <v>21</v>
      </c>
      <c r="B8" s="77" t="s">
        <v>22</v>
      </c>
      <c r="C8" s="78" t="s">
        <v>23</v>
      </c>
      <c r="D8" s="79" t="s">
        <v>24</v>
      </c>
      <c r="E8" s="33" t="s">
        <v>25</v>
      </c>
      <c r="F8" s="80" t="s">
        <v>26</v>
      </c>
      <c r="G8" s="81">
        <v>44926</v>
      </c>
      <c r="H8" s="45"/>
      <c r="I8" s="46"/>
      <c r="J8" s="49"/>
      <c r="K8" s="46"/>
      <c r="L8" s="49"/>
      <c r="M8" s="46">
        <v>1</v>
      </c>
      <c r="N8" s="49">
        <f>H8+J8+L8</f>
        <v>0</v>
      </c>
      <c r="O8" s="49">
        <f>I8+K8+M8</f>
        <v>1</v>
      </c>
      <c r="P8" s="4">
        <f>N8/O8</f>
        <v>0</v>
      </c>
      <c r="Q8" s="333"/>
      <c r="R8" s="333" t="s">
        <v>797</v>
      </c>
      <c r="S8" s="575"/>
    </row>
    <row r="9" spans="1:19" ht="150" customHeight="1" x14ac:dyDescent="0.3">
      <c r="A9" s="338" t="s">
        <v>27</v>
      </c>
      <c r="B9" s="77" t="s">
        <v>28</v>
      </c>
      <c r="C9" s="78" t="s">
        <v>866</v>
      </c>
      <c r="D9" s="78" t="s">
        <v>29</v>
      </c>
      <c r="E9" s="33" t="s">
        <v>30</v>
      </c>
      <c r="F9" s="80" t="s">
        <v>31</v>
      </c>
      <c r="G9" s="61" t="s">
        <v>32</v>
      </c>
      <c r="H9" s="45">
        <v>1</v>
      </c>
      <c r="I9" s="576">
        <v>1</v>
      </c>
      <c r="J9" s="49"/>
      <c r="K9" s="46"/>
      <c r="L9" s="49"/>
      <c r="M9" s="46"/>
      <c r="N9" s="49">
        <f t="shared" ref="N9:N14" si="0">H9+J9+L9</f>
        <v>1</v>
      </c>
      <c r="O9" s="49">
        <f t="shared" ref="O9:O14" si="1">I9+K9+M9</f>
        <v>1</v>
      </c>
      <c r="P9" s="4">
        <f t="shared" ref="P9:P14" si="2">N9/O9</f>
        <v>1</v>
      </c>
      <c r="Q9" s="333" t="s">
        <v>757</v>
      </c>
      <c r="R9" s="538" t="s">
        <v>859</v>
      </c>
      <c r="S9" s="575"/>
    </row>
    <row r="10" spans="1:19" ht="181.5" x14ac:dyDescent="0.3">
      <c r="A10" s="371" t="s">
        <v>33</v>
      </c>
      <c r="B10" s="77" t="s">
        <v>34</v>
      </c>
      <c r="C10" s="78" t="s">
        <v>861</v>
      </c>
      <c r="D10" s="78" t="s">
        <v>35</v>
      </c>
      <c r="E10" s="33" t="s">
        <v>30</v>
      </c>
      <c r="F10" s="80" t="s">
        <v>31</v>
      </c>
      <c r="G10" s="81">
        <v>44591</v>
      </c>
      <c r="H10" s="45">
        <v>1</v>
      </c>
      <c r="I10" s="576">
        <v>1</v>
      </c>
      <c r="J10" s="49"/>
      <c r="K10" s="46"/>
      <c r="L10" s="49"/>
      <c r="M10" s="46"/>
      <c r="N10" s="49">
        <f t="shared" si="0"/>
        <v>1</v>
      </c>
      <c r="O10" s="49">
        <f t="shared" si="1"/>
        <v>1</v>
      </c>
      <c r="P10" s="4">
        <f t="shared" si="2"/>
        <v>1</v>
      </c>
      <c r="Q10" s="333" t="s">
        <v>799</v>
      </c>
      <c r="R10" s="577" t="s">
        <v>862</v>
      </c>
      <c r="S10" s="575"/>
    </row>
    <row r="11" spans="1:19" ht="99" x14ac:dyDescent="0.3">
      <c r="A11" s="371"/>
      <c r="B11" s="77">
        <v>3.2</v>
      </c>
      <c r="C11" s="78" t="s">
        <v>36</v>
      </c>
      <c r="D11" s="78" t="s">
        <v>37</v>
      </c>
      <c r="E11" s="33" t="s">
        <v>38</v>
      </c>
      <c r="F11" s="80" t="s">
        <v>31</v>
      </c>
      <c r="G11" s="81" t="s">
        <v>39</v>
      </c>
      <c r="H11" s="45"/>
      <c r="I11" s="46"/>
      <c r="J11" s="578">
        <v>0.5</v>
      </c>
      <c r="K11" s="579">
        <v>0.5</v>
      </c>
      <c r="L11" s="49"/>
      <c r="M11" s="579">
        <v>0.5</v>
      </c>
      <c r="N11" s="4">
        <f t="shared" si="0"/>
        <v>0.5</v>
      </c>
      <c r="O11" s="578">
        <f t="shared" si="1"/>
        <v>1</v>
      </c>
      <c r="P11" s="4">
        <f t="shared" si="2"/>
        <v>0.5</v>
      </c>
      <c r="Q11" s="333"/>
      <c r="R11" s="333" t="s">
        <v>863</v>
      </c>
      <c r="S11" s="575"/>
    </row>
    <row r="12" spans="1:19" ht="159" customHeight="1" x14ac:dyDescent="0.3">
      <c r="A12" s="82" t="s">
        <v>40</v>
      </c>
      <c r="B12" s="77" t="s">
        <v>41</v>
      </c>
      <c r="C12" s="78" t="s">
        <v>42</v>
      </c>
      <c r="D12" s="78" t="s">
        <v>43</v>
      </c>
      <c r="E12" s="33" t="s">
        <v>38</v>
      </c>
      <c r="F12" s="83" t="s">
        <v>31</v>
      </c>
      <c r="G12" s="81" t="s">
        <v>39</v>
      </c>
      <c r="H12" s="45"/>
      <c r="I12" s="46"/>
      <c r="J12" s="578">
        <v>0.5</v>
      </c>
      <c r="K12" s="579">
        <v>0.5</v>
      </c>
      <c r="L12" s="49"/>
      <c r="M12" s="579">
        <v>0.5</v>
      </c>
      <c r="N12" s="4">
        <f t="shared" si="0"/>
        <v>0.5</v>
      </c>
      <c r="O12" s="578">
        <f t="shared" si="1"/>
        <v>1</v>
      </c>
      <c r="P12" s="4">
        <f t="shared" si="2"/>
        <v>0.5</v>
      </c>
      <c r="Q12" s="575"/>
      <c r="R12" s="538" t="s">
        <v>860</v>
      </c>
      <c r="S12" s="575"/>
    </row>
    <row r="13" spans="1:19" ht="132" x14ac:dyDescent="0.3">
      <c r="A13" s="371" t="s">
        <v>44</v>
      </c>
      <c r="B13" s="77" t="s">
        <v>45</v>
      </c>
      <c r="C13" s="78" t="s">
        <v>46</v>
      </c>
      <c r="D13" s="78" t="s">
        <v>864</v>
      </c>
      <c r="E13" s="33" t="s">
        <v>47</v>
      </c>
      <c r="F13" s="80" t="s">
        <v>48</v>
      </c>
      <c r="G13" s="61" t="s">
        <v>49</v>
      </c>
      <c r="H13" s="580">
        <v>1</v>
      </c>
      <c r="I13" s="53">
        <v>1</v>
      </c>
      <c r="J13" s="180">
        <v>1</v>
      </c>
      <c r="K13" s="53">
        <v>1</v>
      </c>
      <c r="L13" s="180"/>
      <c r="M13" s="53">
        <v>1</v>
      </c>
      <c r="N13" s="49">
        <f t="shared" si="0"/>
        <v>2</v>
      </c>
      <c r="O13" s="49">
        <f t="shared" si="1"/>
        <v>3</v>
      </c>
      <c r="P13" s="4">
        <f t="shared" si="2"/>
        <v>0.66666666666666663</v>
      </c>
      <c r="Q13" s="538" t="s">
        <v>800</v>
      </c>
      <c r="R13" s="333" t="s">
        <v>798</v>
      </c>
      <c r="S13" s="575"/>
    </row>
    <row r="14" spans="1:19" ht="363" x14ac:dyDescent="0.3">
      <c r="A14" s="371"/>
      <c r="B14" s="77" t="s">
        <v>50</v>
      </c>
      <c r="C14" s="125" t="s">
        <v>51</v>
      </c>
      <c r="D14" s="78" t="s">
        <v>52</v>
      </c>
      <c r="E14" s="33" t="s">
        <v>53</v>
      </c>
      <c r="F14" s="19" t="s">
        <v>54</v>
      </c>
      <c r="G14" s="61" t="s">
        <v>55</v>
      </c>
      <c r="H14" s="580">
        <v>1</v>
      </c>
      <c r="I14" s="53">
        <v>1</v>
      </c>
      <c r="J14" s="180"/>
      <c r="K14" s="53">
        <v>1</v>
      </c>
      <c r="L14" s="180"/>
      <c r="M14" s="53">
        <v>1</v>
      </c>
      <c r="N14" s="49">
        <f t="shared" si="0"/>
        <v>1</v>
      </c>
      <c r="O14" s="49">
        <f t="shared" si="1"/>
        <v>3</v>
      </c>
      <c r="P14" s="4">
        <f t="shared" si="2"/>
        <v>0.33333333333333331</v>
      </c>
      <c r="Q14" s="538" t="s">
        <v>758</v>
      </c>
      <c r="R14" s="581" t="s">
        <v>865</v>
      </c>
      <c r="S14" s="575"/>
    </row>
    <row r="15" spans="1:19" ht="16.5" x14ac:dyDescent="0.3">
      <c r="P15" s="541">
        <f>AVERAGE(P6:P14)</f>
        <v>0.5714285714285714</v>
      </c>
    </row>
  </sheetData>
  <mergeCells count="14">
    <mergeCell ref="A10:A11"/>
    <mergeCell ref="A13:A14"/>
    <mergeCell ref="S5:S7"/>
    <mergeCell ref="A6:G6"/>
    <mergeCell ref="N6:N7"/>
    <mergeCell ref="O6:O7"/>
    <mergeCell ref="P6:P7"/>
    <mergeCell ref="B7:C7"/>
    <mergeCell ref="A5:G5"/>
    <mergeCell ref="H5:I6"/>
    <mergeCell ref="J5:K6"/>
    <mergeCell ref="L5:M6"/>
    <mergeCell ref="Q5:Q7"/>
    <mergeCell ref="R5:R7"/>
  </mergeCells>
  <hyperlinks>
    <hyperlink ref="R10" r:id="rId1" display="https://www.uaeos.gov.co/sites/default/files/archivos/MAPA_RIESGOS_UAEOS_2022_V3_0.xlsx" xr:uid="{2DA8E5D0-BC37-472F-8599-657A2769A495}"/>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50"/>
  <sheetViews>
    <sheetView zoomScale="85" zoomScaleNormal="85" workbookViewId="0">
      <selection activeCell="E1" sqref="E1:J3"/>
    </sheetView>
  </sheetViews>
  <sheetFormatPr baseColWidth="10" defaultColWidth="11.42578125" defaultRowHeight="16.5" zeroHeight="1" x14ac:dyDescent="0.3"/>
  <cols>
    <col min="1" max="1" width="3.28515625" style="127" customWidth="1"/>
    <col min="2" max="2" width="27.5703125" style="127" customWidth="1"/>
    <col min="3" max="3" width="22.85546875" style="127" customWidth="1"/>
    <col min="4" max="4" width="26.85546875" style="127" customWidth="1"/>
    <col min="5" max="5" width="48.85546875" style="127" customWidth="1"/>
    <col min="6" max="6" width="38.42578125" style="127" customWidth="1"/>
    <col min="7" max="7" width="27.140625" style="127" customWidth="1"/>
    <col min="8" max="8" width="19.85546875" style="127" customWidth="1"/>
    <col min="9" max="9" width="13.7109375" style="127" customWidth="1"/>
    <col min="10" max="10" width="20.42578125" style="127" customWidth="1"/>
    <col min="11" max="14" width="11.42578125" style="127"/>
    <col min="15" max="16" width="13" style="127" customWidth="1"/>
    <col min="17" max="17" width="0" style="127" hidden="1" customWidth="1"/>
    <col min="18" max="18" width="11.42578125" style="127"/>
    <col min="19" max="19" width="16.5703125" style="127" customWidth="1"/>
    <col min="20" max="20" width="55.42578125" style="127" customWidth="1"/>
    <col min="21" max="21" width="42.7109375" style="127" customWidth="1"/>
    <col min="22" max="16384" width="11.42578125" style="127"/>
  </cols>
  <sheetData>
    <row r="1" spans="1:21" ht="12.75" customHeight="1" x14ac:dyDescent="0.3">
      <c r="A1" s="387"/>
      <c r="B1" s="387"/>
      <c r="C1" s="387"/>
      <c r="D1" s="387"/>
      <c r="E1" s="388"/>
      <c r="F1" s="388"/>
      <c r="G1" s="388"/>
      <c r="H1" s="388"/>
      <c r="I1" s="388"/>
      <c r="J1" s="388"/>
    </row>
    <row r="2" spans="1:21" ht="12.75" customHeight="1" x14ac:dyDescent="0.3">
      <c r="A2" s="387"/>
      <c r="B2" s="387"/>
      <c r="C2" s="387"/>
      <c r="D2" s="387"/>
      <c r="E2" s="388"/>
      <c r="F2" s="388"/>
      <c r="G2" s="388"/>
      <c r="H2" s="388"/>
      <c r="I2" s="388"/>
      <c r="J2" s="388"/>
    </row>
    <row r="3" spans="1:21" ht="65.25" customHeight="1" thickBot="1" x14ac:dyDescent="0.35">
      <c r="A3" s="387"/>
      <c r="B3" s="387"/>
      <c r="C3" s="387"/>
      <c r="D3" s="387"/>
      <c r="E3" s="388"/>
      <c r="F3" s="388"/>
      <c r="G3" s="388"/>
      <c r="H3" s="388"/>
      <c r="I3" s="388"/>
      <c r="J3" s="388"/>
    </row>
    <row r="4" spans="1:21" ht="39" customHeight="1" thickBot="1" x14ac:dyDescent="0.35">
      <c r="A4" s="384" t="s">
        <v>56</v>
      </c>
      <c r="B4" s="385"/>
      <c r="C4" s="385"/>
      <c r="D4" s="385"/>
      <c r="E4" s="385"/>
      <c r="F4" s="385"/>
      <c r="G4" s="385"/>
      <c r="H4" s="385"/>
      <c r="I4" s="385"/>
      <c r="J4" s="385"/>
      <c r="K4" s="385"/>
      <c r="L4" s="385"/>
      <c r="M4" s="385"/>
      <c r="N4" s="385"/>
      <c r="O4" s="385"/>
      <c r="P4" s="385"/>
      <c r="Q4" s="385"/>
      <c r="R4" s="385"/>
      <c r="S4" s="385"/>
      <c r="T4" s="385"/>
      <c r="U4" s="386"/>
    </row>
    <row r="5" spans="1:21" ht="29.25" customHeight="1" x14ac:dyDescent="0.3">
      <c r="A5" s="170"/>
      <c r="B5" s="171" t="s">
        <v>57</v>
      </c>
      <c r="C5" s="378" t="s">
        <v>58</v>
      </c>
      <c r="D5" s="379"/>
      <c r="E5" s="380"/>
      <c r="F5" s="171"/>
      <c r="G5" s="172"/>
      <c r="H5" s="173"/>
      <c r="I5" s="173"/>
      <c r="J5" s="172"/>
      <c r="K5" s="173"/>
      <c r="L5" s="173"/>
      <c r="M5" s="173"/>
      <c r="N5" s="173"/>
      <c r="O5" s="173"/>
      <c r="P5" s="173"/>
      <c r="Q5" s="173"/>
      <c r="R5" s="173"/>
      <c r="S5" s="173"/>
      <c r="T5" s="173"/>
      <c r="U5" s="174"/>
    </row>
    <row r="6" spans="1:21" ht="7.5" customHeight="1" x14ac:dyDescent="0.3">
      <c r="A6" s="130"/>
      <c r="B6" s="131"/>
      <c r="C6" s="131"/>
      <c r="D6" s="131"/>
      <c r="E6" s="131"/>
      <c r="F6" s="131"/>
      <c r="G6" s="131"/>
      <c r="H6" s="131"/>
      <c r="I6" s="131"/>
      <c r="J6" s="131"/>
      <c r="U6" s="134"/>
    </row>
    <row r="7" spans="1:21" ht="18" customHeight="1" x14ac:dyDescent="0.3">
      <c r="A7" s="128"/>
      <c r="B7" s="129" t="s">
        <v>59</v>
      </c>
      <c r="C7" s="389" t="s">
        <v>60</v>
      </c>
      <c r="D7" s="390"/>
      <c r="E7" s="391"/>
      <c r="G7" s="132" t="s">
        <v>61</v>
      </c>
      <c r="H7" s="133" t="s">
        <v>62</v>
      </c>
      <c r="U7" s="134"/>
    </row>
    <row r="8" spans="1:21" ht="7.5" customHeight="1" x14ac:dyDescent="0.3">
      <c r="A8" s="135"/>
      <c r="B8" s="136"/>
      <c r="C8" s="136"/>
      <c r="D8" s="136"/>
      <c r="E8" s="136"/>
      <c r="F8" s="136"/>
      <c r="G8" s="136"/>
      <c r="H8" s="136"/>
      <c r="J8" s="140"/>
      <c r="U8" s="134"/>
    </row>
    <row r="9" spans="1:21" ht="18" customHeight="1" x14ac:dyDescent="0.3">
      <c r="A9" s="128"/>
      <c r="B9" s="129" t="s">
        <v>63</v>
      </c>
      <c r="C9" s="389" t="s">
        <v>64</v>
      </c>
      <c r="D9" s="390"/>
      <c r="E9" s="391"/>
      <c r="F9" s="137"/>
      <c r="G9" s="132" t="s">
        <v>65</v>
      </c>
      <c r="H9" s="138">
        <v>2022</v>
      </c>
      <c r="I9" s="137"/>
      <c r="U9" s="134"/>
    </row>
    <row r="10" spans="1:21" ht="7.5" customHeight="1" x14ac:dyDescent="0.3">
      <c r="A10" s="139"/>
      <c r="B10" s="136"/>
      <c r="C10" s="136"/>
      <c r="D10" s="136"/>
      <c r="E10" s="136"/>
      <c r="F10" s="137"/>
      <c r="H10" s="132"/>
      <c r="I10" s="137"/>
      <c r="U10" s="134"/>
    </row>
    <row r="11" spans="1:21" ht="18" customHeight="1" x14ac:dyDescent="0.3">
      <c r="A11" s="128"/>
      <c r="B11" s="129" t="s">
        <v>66</v>
      </c>
      <c r="C11" s="389" t="s">
        <v>67</v>
      </c>
      <c r="D11" s="390"/>
      <c r="E11" s="391"/>
      <c r="F11" s="137"/>
      <c r="H11" s="132"/>
      <c r="I11" s="137"/>
      <c r="U11" s="134"/>
    </row>
    <row r="12" spans="1:21" ht="15" customHeight="1" thickBot="1" x14ac:dyDescent="0.35">
      <c r="A12" s="166"/>
      <c r="B12" s="157"/>
      <c r="C12" s="157"/>
      <c r="D12" s="157"/>
      <c r="E12" s="157"/>
      <c r="F12" s="157"/>
      <c r="G12" s="175"/>
      <c r="H12" s="156"/>
      <c r="I12" s="176"/>
      <c r="J12" s="176"/>
      <c r="K12" s="157"/>
      <c r="L12" s="157"/>
      <c r="M12" s="157"/>
      <c r="N12" s="157"/>
      <c r="O12" s="157"/>
      <c r="P12" s="157"/>
      <c r="Q12" s="157"/>
      <c r="R12" s="157"/>
      <c r="S12" s="157"/>
      <c r="T12" s="157"/>
      <c r="U12" s="158"/>
    </row>
    <row r="13" spans="1:21" ht="18" customHeight="1" thickBot="1" x14ac:dyDescent="0.35">
      <c r="A13" s="381" t="s">
        <v>68</v>
      </c>
      <c r="B13" s="382"/>
      <c r="C13" s="382"/>
      <c r="D13" s="382"/>
      <c r="E13" s="382"/>
      <c r="F13" s="382"/>
      <c r="G13" s="382"/>
      <c r="H13" s="382"/>
      <c r="I13" s="382"/>
      <c r="J13" s="382"/>
      <c r="K13" s="382"/>
      <c r="L13" s="382"/>
      <c r="M13" s="382"/>
      <c r="N13" s="382"/>
      <c r="O13" s="382"/>
      <c r="P13" s="382"/>
      <c r="Q13" s="382"/>
      <c r="R13" s="382"/>
      <c r="S13" s="382"/>
      <c r="T13" s="382"/>
      <c r="U13" s="383"/>
    </row>
    <row r="14" spans="1:21" ht="18" customHeight="1" x14ac:dyDescent="0.3">
      <c r="A14" s="392" t="s">
        <v>69</v>
      </c>
      <c r="B14" s="394" t="s">
        <v>70</v>
      </c>
      <c r="C14" s="396" t="s">
        <v>71</v>
      </c>
      <c r="D14" s="396" t="s">
        <v>72</v>
      </c>
      <c r="E14" s="397" t="s">
        <v>73</v>
      </c>
      <c r="F14" s="400" t="s">
        <v>74</v>
      </c>
      <c r="G14" s="397" t="s">
        <v>75</v>
      </c>
      <c r="H14" s="400" t="s">
        <v>76</v>
      </c>
      <c r="I14" s="400" t="s">
        <v>77</v>
      </c>
      <c r="J14" s="402"/>
      <c r="K14" s="403" t="s">
        <v>78</v>
      </c>
      <c r="L14" s="403"/>
      <c r="M14" s="403" t="s">
        <v>4</v>
      </c>
      <c r="N14" s="403"/>
      <c r="O14" s="403" t="s">
        <v>5</v>
      </c>
      <c r="P14" s="403"/>
      <c r="Q14" s="403" t="s">
        <v>79</v>
      </c>
      <c r="R14" s="405" t="s">
        <v>11</v>
      </c>
      <c r="S14" s="398" t="s">
        <v>80</v>
      </c>
      <c r="T14" s="398" t="s">
        <v>6</v>
      </c>
      <c r="U14" s="398" t="s">
        <v>727</v>
      </c>
    </row>
    <row r="15" spans="1:21" ht="33.75" thickBot="1" x14ac:dyDescent="0.35">
      <c r="A15" s="393"/>
      <c r="B15" s="395"/>
      <c r="C15" s="396"/>
      <c r="D15" s="396"/>
      <c r="E15" s="397"/>
      <c r="F15" s="401"/>
      <c r="G15" s="397"/>
      <c r="H15" s="401"/>
      <c r="I15" s="167" t="s">
        <v>81</v>
      </c>
      <c r="J15" s="168" t="s">
        <v>82</v>
      </c>
      <c r="K15" s="169" t="s">
        <v>19</v>
      </c>
      <c r="L15" s="169" t="s">
        <v>20</v>
      </c>
      <c r="M15" s="169" t="s">
        <v>19</v>
      </c>
      <c r="N15" s="169" t="s">
        <v>20</v>
      </c>
      <c r="O15" s="169" t="s">
        <v>19</v>
      </c>
      <c r="P15" s="169" t="s">
        <v>20</v>
      </c>
      <c r="Q15" s="404"/>
      <c r="R15" s="406"/>
      <c r="S15" s="399"/>
      <c r="T15" s="399"/>
      <c r="U15" s="399"/>
    </row>
    <row r="16" spans="1:21" ht="17.25" thickBot="1" x14ac:dyDescent="0.35">
      <c r="A16" s="410" t="s">
        <v>83</v>
      </c>
      <c r="B16" s="411"/>
      <c r="C16" s="411"/>
      <c r="D16" s="411"/>
      <c r="E16" s="411"/>
      <c r="F16" s="411"/>
      <c r="G16" s="411"/>
      <c r="H16" s="411"/>
      <c r="I16" s="411"/>
      <c r="J16" s="411"/>
      <c r="K16" s="290"/>
      <c r="L16" s="290"/>
      <c r="M16" s="290"/>
      <c r="N16" s="290"/>
      <c r="O16" s="290"/>
      <c r="P16" s="290"/>
      <c r="Q16" s="291"/>
      <c r="R16" s="291"/>
      <c r="S16" s="292"/>
      <c r="T16" s="293"/>
      <c r="U16" s="294"/>
    </row>
    <row r="17" spans="1:21" ht="391.5" customHeight="1" x14ac:dyDescent="0.3">
      <c r="A17" s="141">
        <v>1</v>
      </c>
      <c r="B17" s="181" t="s">
        <v>84</v>
      </c>
      <c r="C17" s="181" t="s">
        <v>85</v>
      </c>
      <c r="D17" s="181" t="s">
        <v>86</v>
      </c>
      <c r="E17" s="295" t="s">
        <v>685</v>
      </c>
      <c r="F17" s="295" t="s">
        <v>686</v>
      </c>
      <c r="G17" s="296" t="s">
        <v>687</v>
      </c>
      <c r="H17" s="297" t="s">
        <v>87</v>
      </c>
      <c r="I17" s="298">
        <v>44593</v>
      </c>
      <c r="J17" s="298">
        <v>44915</v>
      </c>
      <c r="K17" s="4">
        <v>0.3</v>
      </c>
      <c r="L17" s="182">
        <v>0.3</v>
      </c>
      <c r="M17" s="4">
        <v>0.6</v>
      </c>
      <c r="N17" s="182">
        <v>0.4</v>
      </c>
      <c r="O17" s="4"/>
      <c r="P17" s="182">
        <v>0.3</v>
      </c>
      <c r="Q17" s="4"/>
      <c r="R17" s="182">
        <f>L17+N17+P17</f>
        <v>1</v>
      </c>
      <c r="S17" s="323">
        <f>K17+M17+O17</f>
        <v>0.89999999999999991</v>
      </c>
      <c r="T17" s="336" t="s">
        <v>867</v>
      </c>
      <c r="U17" s="335" t="s">
        <v>868</v>
      </c>
    </row>
    <row r="18" spans="1:21" ht="21" customHeight="1" x14ac:dyDescent="0.3">
      <c r="A18" s="130"/>
      <c r="B18" s="142"/>
      <c r="C18" s="142"/>
      <c r="D18" s="142"/>
      <c r="E18" s="142"/>
      <c r="F18" s="143"/>
      <c r="G18" s="143"/>
      <c r="H18" s="143"/>
      <c r="I18" s="144"/>
      <c r="J18" s="145"/>
      <c r="S18" s="541">
        <f>AVERAGE(S9:S17)</f>
        <v>0.89999999999999991</v>
      </c>
    </row>
    <row r="19" spans="1:21" ht="66.75" customHeight="1" x14ac:dyDescent="0.3">
      <c r="A19" s="130"/>
      <c r="B19" s="146" t="s">
        <v>88</v>
      </c>
      <c r="C19" s="412" t="s">
        <v>869</v>
      </c>
      <c r="D19" s="413"/>
      <c r="E19" s="414"/>
      <c r="F19" s="147"/>
      <c r="G19" s="415" t="s">
        <v>89</v>
      </c>
      <c r="H19" s="416"/>
      <c r="I19" s="417" t="s">
        <v>90</v>
      </c>
      <c r="J19" s="418"/>
    </row>
    <row r="20" spans="1:21" ht="3" customHeight="1" x14ac:dyDescent="0.3">
      <c r="A20" s="130"/>
      <c r="B20" s="129"/>
      <c r="C20" s="148"/>
      <c r="D20" s="148"/>
      <c r="E20" s="148"/>
      <c r="F20" s="149"/>
      <c r="G20" s="149"/>
      <c r="H20" s="149"/>
      <c r="I20" s="150"/>
      <c r="J20" s="151"/>
    </row>
    <row r="21" spans="1:21" ht="30" customHeight="1" x14ac:dyDescent="0.3">
      <c r="A21" s="152"/>
      <c r="B21" s="136" t="s">
        <v>91</v>
      </c>
      <c r="C21" s="419" t="s">
        <v>688</v>
      </c>
      <c r="D21" s="420"/>
      <c r="E21" s="420"/>
      <c r="F21" s="153"/>
      <c r="G21" s="421" t="s">
        <v>92</v>
      </c>
      <c r="H21" s="422"/>
      <c r="I21" s="423"/>
      <c r="J21" s="424"/>
    </row>
    <row r="22" spans="1:21" ht="8.25" customHeight="1" thickBot="1" x14ac:dyDescent="0.35">
      <c r="A22" s="154"/>
      <c r="B22" s="155"/>
      <c r="C22" s="155"/>
      <c r="D22" s="155"/>
      <c r="E22" s="155"/>
      <c r="F22" s="156"/>
      <c r="G22" s="156"/>
      <c r="H22" s="157"/>
      <c r="I22" s="157"/>
      <c r="J22" s="158"/>
    </row>
    <row r="23" spans="1:21" x14ac:dyDescent="0.3">
      <c r="A23" s="407"/>
      <c r="B23" s="408"/>
      <c r="C23" s="159"/>
      <c r="D23" s="159"/>
      <c r="E23" s="159"/>
      <c r="F23" s="160"/>
      <c r="G23" s="161"/>
      <c r="H23" s="160"/>
      <c r="I23" s="162"/>
      <c r="J23" s="163"/>
    </row>
    <row r="24" spans="1:21" ht="4.5" customHeight="1" x14ac:dyDescent="0.3">
      <c r="A24" s="128"/>
      <c r="J24" s="134"/>
    </row>
    <row r="25" spans="1:21" ht="14.25" customHeight="1" x14ac:dyDescent="0.3">
      <c r="A25" s="128"/>
      <c r="B25" s="164"/>
      <c r="E25" s="164"/>
      <c r="J25" s="134"/>
    </row>
    <row r="26" spans="1:21" ht="14.25" customHeight="1" x14ac:dyDescent="0.3">
      <c r="A26" s="128"/>
      <c r="B26" s="164"/>
      <c r="E26" s="164"/>
      <c r="J26" s="134"/>
    </row>
    <row r="27" spans="1:21" ht="14.25" customHeight="1" x14ac:dyDescent="0.3">
      <c r="A27" s="128"/>
      <c r="B27" s="164"/>
      <c r="C27" s="164"/>
      <c r="D27" s="164"/>
      <c r="E27" s="164"/>
      <c r="F27" s="164"/>
      <c r="G27" s="164"/>
      <c r="J27" s="134"/>
    </row>
    <row r="28" spans="1:21" ht="14.25" customHeight="1" x14ac:dyDescent="0.3">
      <c r="A28" s="128"/>
      <c r="B28" s="409" t="s">
        <v>93</v>
      </c>
      <c r="C28" s="409"/>
      <c r="E28" s="165" t="s">
        <v>94</v>
      </c>
      <c r="F28" s="126"/>
      <c r="G28" s="165"/>
      <c r="J28" s="134"/>
    </row>
    <row r="29" spans="1:21" ht="17.25" thickBot="1" x14ac:dyDescent="0.35">
      <c r="A29" s="166"/>
      <c r="B29" s="157"/>
      <c r="C29" s="157"/>
      <c r="D29" s="157"/>
      <c r="E29" s="157"/>
      <c r="F29" s="157"/>
      <c r="G29" s="157"/>
      <c r="H29" s="157"/>
      <c r="I29" s="157"/>
      <c r="J29" s="158"/>
    </row>
    <row r="30" spans="1:21" x14ac:dyDescent="0.3"/>
    <row r="31" spans="1:21" x14ac:dyDescent="0.3">
      <c r="B31" s="127" t="s">
        <v>699</v>
      </c>
    </row>
    <row r="32" spans="1:21" x14ac:dyDescent="0.3"/>
    <row r="33" spans="5:6" x14ac:dyDescent="0.3">
      <c r="F33" s="165"/>
    </row>
    <row r="34" spans="5:6" x14ac:dyDescent="0.3"/>
    <row r="35" spans="5:6" x14ac:dyDescent="0.3"/>
    <row r="36" spans="5:6" x14ac:dyDescent="0.3"/>
    <row r="37" spans="5:6" x14ac:dyDescent="0.3">
      <c r="E37" s="165"/>
      <c r="F37" s="165"/>
    </row>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A23:B23"/>
    <mergeCell ref="B28:C28"/>
    <mergeCell ref="A16:J16"/>
    <mergeCell ref="C19:E19"/>
    <mergeCell ref="G19:H19"/>
    <mergeCell ref="I19:J19"/>
    <mergeCell ref="C21:E21"/>
    <mergeCell ref="G21:H21"/>
    <mergeCell ref="I21:J21"/>
    <mergeCell ref="U14:U15"/>
    <mergeCell ref="F14:F15"/>
    <mergeCell ref="G14:G15"/>
    <mergeCell ref="H14:H15"/>
    <mergeCell ref="I14:J14"/>
    <mergeCell ref="K14:L14"/>
    <mergeCell ref="M14:N14"/>
    <mergeCell ref="O14:P14"/>
    <mergeCell ref="Q14:Q15"/>
    <mergeCell ref="R14:R15"/>
    <mergeCell ref="S14:S15"/>
    <mergeCell ref="T14:T15"/>
    <mergeCell ref="A14:A15"/>
    <mergeCell ref="B14:B15"/>
    <mergeCell ref="C14:C15"/>
    <mergeCell ref="D14:D15"/>
    <mergeCell ref="E14:E15"/>
    <mergeCell ref="C5:E5"/>
    <mergeCell ref="A13:U13"/>
    <mergeCell ref="A4:U4"/>
    <mergeCell ref="A1:D3"/>
    <mergeCell ref="E1:J3"/>
    <mergeCell ref="C7:E7"/>
    <mergeCell ref="C9:E9"/>
    <mergeCell ref="C11:E11"/>
  </mergeCells>
  <dataValidations count="8">
    <dataValidation type="date" operator="greaterThanOrEqual" allowBlank="1" showInputMessage="1" showErrorMessage="1" sqref="I21" xr:uid="{00000000-0002-0000-0200-000000000000}">
      <formula1>41275</formula1>
    </dataValidation>
    <dataValidation type="list" allowBlank="1" showInputMessage="1" showErrorMessage="1" sqref="H9" xr:uid="{00000000-0002-0000-0200-000001000000}">
      <formula1>vigencias</formula1>
    </dataValidation>
    <dataValidation showInputMessage="1" showErrorMessage="1" sqref="B17:E17 H17:J17" xr:uid="{50AE23CE-ABAD-4E00-867E-FD916D5BE264}"/>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21" r:id="rId1" xr:uid="{00000000-0004-0000-0200-000000000000}"/>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R16"/>
  <sheetViews>
    <sheetView topLeftCell="G2" workbookViewId="0">
      <selection activeCell="P9" sqref="P9"/>
    </sheetView>
  </sheetViews>
  <sheetFormatPr baseColWidth="10" defaultColWidth="11.42578125" defaultRowHeight="16.5" x14ac:dyDescent="0.3"/>
  <cols>
    <col min="1" max="1" width="29.140625" style="5" customWidth="1"/>
    <col min="2" max="2" width="11.42578125" style="5"/>
    <col min="3" max="3" width="45.85546875" style="5" customWidth="1"/>
    <col min="4" max="4" width="31.140625" style="5" customWidth="1"/>
    <col min="5" max="5" width="23.28515625" style="5" customWidth="1"/>
    <col min="6" max="6" width="24.28515625" style="5" customWidth="1"/>
    <col min="7" max="7" width="22" style="5" customWidth="1"/>
    <col min="8" max="12" width="11.42578125" style="60" customWidth="1"/>
    <col min="13" max="15" width="11.42578125" style="5" customWidth="1"/>
    <col min="16" max="16" width="46.28515625" style="5" customWidth="1"/>
    <col min="17" max="17" width="46.5703125" style="5" customWidth="1"/>
    <col min="18" max="18" width="38.42578125" style="5" customWidth="1"/>
    <col min="19" max="19" width="28.140625" style="5" customWidth="1"/>
    <col min="20" max="16384" width="11.42578125" style="5"/>
  </cols>
  <sheetData>
    <row r="3" spans="1:18" x14ac:dyDescent="0.3">
      <c r="H3" s="425" t="s">
        <v>95</v>
      </c>
      <c r="I3" s="425"/>
      <c r="J3" s="425" t="s">
        <v>96</v>
      </c>
      <c r="K3" s="425"/>
      <c r="L3" s="426" t="s">
        <v>97</v>
      </c>
      <c r="M3" s="426"/>
    </row>
    <row r="4" spans="1:18" x14ac:dyDescent="0.3">
      <c r="A4" s="427" t="s">
        <v>98</v>
      </c>
      <c r="B4" s="427"/>
      <c r="C4" s="427"/>
      <c r="D4" s="427"/>
      <c r="E4" s="427"/>
      <c r="F4" s="427"/>
      <c r="G4" s="427"/>
      <c r="H4" s="428" t="s">
        <v>78</v>
      </c>
      <c r="I4" s="428"/>
      <c r="J4" s="428" t="s">
        <v>4</v>
      </c>
      <c r="K4" s="428"/>
      <c r="L4" s="429" t="s">
        <v>5</v>
      </c>
      <c r="M4" s="429"/>
      <c r="N4" s="436" t="s">
        <v>11</v>
      </c>
      <c r="O4" s="436" t="s">
        <v>79</v>
      </c>
      <c r="P4" s="430" t="s">
        <v>6</v>
      </c>
      <c r="Q4" s="430" t="s">
        <v>7</v>
      </c>
      <c r="R4" s="430" t="s">
        <v>8</v>
      </c>
    </row>
    <row r="5" spans="1:18" x14ac:dyDescent="0.3">
      <c r="A5" s="431" t="s">
        <v>99</v>
      </c>
      <c r="B5" s="431"/>
      <c r="C5" s="431"/>
      <c r="D5" s="431"/>
      <c r="E5" s="431"/>
      <c r="F5" s="431"/>
      <c r="G5" s="431"/>
      <c r="H5" s="428"/>
      <c r="I5" s="428"/>
      <c r="J5" s="428"/>
      <c r="K5" s="428"/>
      <c r="L5" s="429"/>
      <c r="M5" s="429"/>
      <c r="N5" s="436"/>
      <c r="O5" s="436"/>
      <c r="P5" s="430"/>
      <c r="Q5" s="430"/>
      <c r="R5" s="430"/>
    </row>
    <row r="6" spans="1:18" ht="17.25" thickBot="1" x14ac:dyDescent="0.35">
      <c r="A6" s="42" t="s">
        <v>100</v>
      </c>
      <c r="B6" s="432" t="s">
        <v>101</v>
      </c>
      <c r="C6" s="432"/>
      <c r="D6" s="43" t="s">
        <v>15</v>
      </c>
      <c r="E6" s="43" t="s">
        <v>102</v>
      </c>
      <c r="F6" s="43" t="s">
        <v>103</v>
      </c>
      <c r="G6" s="43" t="s">
        <v>18</v>
      </c>
      <c r="H6" s="44" t="s">
        <v>19</v>
      </c>
      <c r="I6" s="44" t="s">
        <v>20</v>
      </c>
      <c r="J6" s="44" t="s">
        <v>19</v>
      </c>
      <c r="K6" s="44" t="s">
        <v>20</v>
      </c>
      <c r="L6" s="44" t="s">
        <v>19</v>
      </c>
      <c r="M6" s="3" t="s">
        <v>20</v>
      </c>
      <c r="N6" s="436"/>
      <c r="O6" s="436"/>
      <c r="P6" s="430"/>
      <c r="Q6" s="430"/>
      <c r="R6" s="430"/>
    </row>
    <row r="7" spans="1:18" ht="82.5" x14ac:dyDescent="0.3">
      <c r="A7" s="433" t="s">
        <v>104</v>
      </c>
      <c r="B7" s="63">
        <v>1.1000000000000001</v>
      </c>
      <c r="C7" s="64" t="s">
        <v>105</v>
      </c>
      <c r="D7" s="65" t="s">
        <v>106</v>
      </c>
      <c r="E7" s="65" t="s">
        <v>107</v>
      </c>
      <c r="F7" s="65" t="s">
        <v>108</v>
      </c>
      <c r="G7" s="66" t="s">
        <v>109</v>
      </c>
      <c r="H7" s="45"/>
      <c r="I7" s="46"/>
      <c r="J7" s="47">
        <v>2</v>
      </c>
      <c r="K7" s="48">
        <v>1</v>
      </c>
      <c r="L7" s="47"/>
      <c r="M7" s="46">
        <v>1</v>
      </c>
      <c r="N7" s="49">
        <f>I7+K7+M7</f>
        <v>2</v>
      </c>
      <c r="O7" s="49">
        <f t="shared" ref="O7" si="0">(H7+J7+L7)/N7</f>
        <v>1</v>
      </c>
      <c r="P7" s="539"/>
      <c r="Q7" s="540" t="s">
        <v>759</v>
      </c>
      <c r="R7" s="51"/>
    </row>
    <row r="8" spans="1:18" ht="38.25" x14ac:dyDescent="0.3">
      <c r="A8" s="434"/>
      <c r="B8" s="62" t="s">
        <v>110</v>
      </c>
      <c r="C8" s="37" t="s">
        <v>111</v>
      </c>
      <c r="D8" s="33" t="s">
        <v>112</v>
      </c>
      <c r="E8" s="38" t="s">
        <v>113</v>
      </c>
      <c r="F8" s="33" t="s">
        <v>114</v>
      </c>
      <c r="G8" s="67">
        <v>44834</v>
      </c>
      <c r="H8" s="52"/>
      <c r="I8" s="53"/>
      <c r="J8" s="54"/>
      <c r="K8" s="55"/>
      <c r="L8" s="49"/>
      <c r="M8" s="56">
        <v>1</v>
      </c>
      <c r="N8" s="49">
        <f t="shared" ref="N8:N15" si="1">I8+K8+M8</f>
        <v>1</v>
      </c>
      <c r="O8" s="4">
        <f>(H8+J8+L8)/N8</f>
        <v>0</v>
      </c>
      <c r="P8" s="539"/>
      <c r="Q8" s="540"/>
      <c r="R8" s="51"/>
    </row>
    <row r="9" spans="1:18" ht="181.5" customHeight="1" x14ac:dyDescent="0.3">
      <c r="A9" s="434"/>
      <c r="B9" s="10" t="s">
        <v>115</v>
      </c>
      <c r="C9" s="16" t="s">
        <v>116</v>
      </c>
      <c r="D9" s="11" t="s">
        <v>689</v>
      </c>
      <c r="E9" s="38" t="s">
        <v>117</v>
      </c>
      <c r="F9" s="33" t="s">
        <v>118</v>
      </c>
      <c r="G9" s="67" t="s">
        <v>690</v>
      </c>
      <c r="H9" s="177">
        <v>1</v>
      </c>
      <c r="I9" s="53">
        <v>1</v>
      </c>
      <c r="J9" s="178">
        <v>1</v>
      </c>
      <c r="K9" s="179">
        <v>1</v>
      </c>
      <c r="L9" s="180"/>
      <c r="M9" s="56">
        <v>1</v>
      </c>
      <c r="N9" s="49">
        <f t="shared" si="1"/>
        <v>3</v>
      </c>
      <c r="O9" s="4">
        <f>(H9+J9+L9)/N9</f>
        <v>0.66666666666666663</v>
      </c>
      <c r="P9" s="539" t="s">
        <v>801</v>
      </c>
      <c r="Q9" s="540" t="s">
        <v>731</v>
      </c>
      <c r="R9" s="51"/>
    </row>
    <row r="10" spans="1:18" ht="99" x14ac:dyDescent="0.3">
      <c r="A10" s="434"/>
      <c r="B10" s="10" t="s">
        <v>119</v>
      </c>
      <c r="C10" s="37" t="s">
        <v>120</v>
      </c>
      <c r="D10" s="33" t="s">
        <v>121</v>
      </c>
      <c r="E10" s="33" t="s">
        <v>117</v>
      </c>
      <c r="F10" s="33" t="s">
        <v>122</v>
      </c>
      <c r="G10" s="67" t="s">
        <v>123</v>
      </c>
      <c r="H10" s="52"/>
      <c r="I10" s="53"/>
      <c r="J10" s="178">
        <v>1</v>
      </c>
      <c r="K10" s="179">
        <v>1</v>
      </c>
      <c r="L10" s="180"/>
      <c r="M10" s="56">
        <v>1</v>
      </c>
      <c r="N10" s="49">
        <f t="shared" si="1"/>
        <v>2</v>
      </c>
      <c r="O10" s="4">
        <f>(H10+J10+L10)/N10</f>
        <v>0.5</v>
      </c>
      <c r="P10" s="539"/>
      <c r="Q10" s="539" t="s">
        <v>732</v>
      </c>
      <c r="R10" s="50"/>
    </row>
    <row r="11" spans="1:18" ht="66" x14ac:dyDescent="0.3">
      <c r="A11" s="434"/>
      <c r="B11" s="10" t="s">
        <v>124</v>
      </c>
      <c r="C11" s="37" t="s">
        <v>125</v>
      </c>
      <c r="D11" s="26" t="s">
        <v>126</v>
      </c>
      <c r="E11" s="33" t="s">
        <v>127</v>
      </c>
      <c r="F11" s="33" t="s">
        <v>108</v>
      </c>
      <c r="G11" s="67">
        <v>44926</v>
      </c>
      <c r="H11" s="52">
        <v>0.33</v>
      </c>
      <c r="I11" s="57">
        <v>0.33</v>
      </c>
      <c r="J11" s="54">
        <v>0.33</v>
      </c>
      <c r="K11" s="55">
        <v>0.33</v>
      </c>
      <c r="L11" s="49"/>
      <c r="M11" s="58">
        <v>0.34</v>
      </c>
      <c r="N11" s="49">
        <f t="shared" si="1"/>
        <v>1</v>
      </c>
      <c r="O11" s="49">
        <f t="shared" ref="O11:O15" si="2">(H11+J11+L11)/N11</f>
        <v>0.66</v>
      </c>
      <c r="P11" s="539" t="s">
        <v>802</v>
      </c>
      <c r="Q11" s="539" t="s">
        <v>760</v>
      </c>
      <c r="R11" s="50"/>
    </row>
    <row r="12" spans="1:18" ht="115.5" x14ac:dyDescent="0.3">
      <c r="A12" s="434" t="s">
        <v>128</v>
      </c>
      <c r="B12" s="10" t="s">
        <v>28</v>
      </c>
      <c r="C12" s="37" t="s">
        <v>129</v>
      </c>
      <c r="D12" s="33" t="s">
        <v>130</v>
      </c>
      <c r="E12" s="33" t="s">
        <v>127</v>
      </c>
      <c r="F12" s="33" t="s">
        <v>108</v>
      </c>
      <c r="G12" s="68" t="s">
        <v>109</v>
      </c>
      <c r="H12" s="45">
        <v>1</v>
      </c>
      <c r="I12" s="46">
        <v>1</v>
      </c>
      <c r="J12" s="47">
        <v>2</v>
      </c>
      <c r="K12" s="48">
        <v>2</v>
      </c>
      <c r="L12" s="47"/>
      <c r="M12" s="46">
        <v>1</v>
      </c>
      <c r="N12" s="49">
        <f t="shared" si="1"/>
        <v>4</v>
      </c>
      <c r="O12" s="49">
        <f t="shared" si="2"/>
        <v>0.75</v>
      </c>
      <c r="P12" s="540" t="s">
        <v>803</v>
      </c>
      <c r="Q12" s="539" t="s">
        <v>761</v>
      </c>
      <c r="R12" s="50"/>
    </row>
    <row r="13" spans="1:18" ht="66" x14ac:dyDescent="0.3">
      <c r="A13" s="434"/>
      <c r="B13" s="10" t="s">
        <v>131</v>
      </c>
      <c r="C13" s="37" t="s">
        <v>132</v>
      </c>
      <c r="D13" s="33" t="s">
        <v>133</v>
      </c>
      <c r="E13" s="33" t="s">
        <v>134</v>
      </c>
      <c r="F13" s="33" t="s">
        <v>135</v>
      </c>
      <c r="G13" s="67" t="s">
        <v>136</v>
      </c>
      <c r="H13" s="45"/>
      <c r="I13" s="46"/>
      <c r="J13" s="47">
        <v>1</v>
      </c>
      <c r="K13" s="48"/>
      <c r="L13" s="47"/>
      <c r="M13" s="46">
        <v>1</v>
      </c>
      <c r="N13" s="49">
        <f t="shared" si="1"/>
        <v>1</v>
      </c>
      <c r="O13" s="49">
        <f t="shared" si="2"/>
        <v>1</v>
      </c>
      <c r="P13" s="596"/>
      <c r="Q13" s="539" t="s">
        <v>762</v>
      </c>
      <c r="R13" s="50"/>
    </row>
    <row r="14" spans="1:18" ht="33" x14ac:dyDescent="0.3">
      <c r="A14" s="434" t="s">
        <v>137</v>
      </c>
      <c r="B14" s="10" t="s">
        <v>34</v>
      </c>
      <c r="C14" s="37" t="s">
        <v>138</v>
      </c>
      <c r="D14" s="33" t="s">
        <v>139</v>
      </c>
      <c r="E14" s="33" t="s">
        <v>127</v>
      </c>
      <c r="F14" s="33" t="s">
        <v>108</v>
      </c>
      <c r="G14" s="67">
        <v>44895</v>
      </c>
      <c r="H14" s="45"/>
      <c r="I14" s="46"/>
      <c r="J14" s="47"/>
      <c r="K14" s="48"/>
      <c r="L14" s="47"/>
      <c r="M14" s="46">
        <v>1</v>
      </c>
      <c r="N14" s="49">
        <f t="shared" si="1"/>
        <v>1</v>
      </c>
      <c r="O14" s="49">
        <f t="shared" si="2"/>
        <v>0</v>
      </c>
      <c r="P14" s="596"/>
      <c r="Q14" s="539" t="s">
        <v>763</v>
      </c>
      <c r="R14" s="50"/>
    </row>
    <row r="15" spans="1:18" ht="96" customHeight="1" thickBot="1" x14ac:dyDescent="0.35">
      <c r="A15" s="435"/>
      <c r="B15" s="24" t="s">
        <v>140</v>
      </c>
      <c r="C15" s="69" t="s">
        <v>141</v>
      </c>
      <c r="D15" s="70" t="s">
        <v>142</v>
      </c>
      <c r="E15" s="70" t="s">
        <v>127</v>
      </c>
      <c r="F15" s="70" t="s">
        <v>143</v>
      </c>
      <c r="G15" s="71" t="s">
        <v>144</v>
      </c>
      <c r="H15" s="45"/>
      <c r="I15" s="46"/>
      <c r="J15" s="47">
        <v>1</v>
      </c>
      <c r="K15" s="48">
        <v>1</v>
      </c>
      <c r="L15" s="47"/>
      <c r="M15" s="46">
        <v>1</v>
      </c>
      <c r="N15" s="49">
        <f t="shared" si="1"/>
        <v>2</v>
      </c>
      <c r="O15" s="49">
        <f t="shared" si="2"/>
        <v>0.5</v>
      </c>
      <c r="P15" s="596"/>
      <c r="Q15" s="539" t="s">
        <v>897</v>
      </c>
      <c r="R15" s="50"/>
    </row>
    <row r="16" spans="1:18" x14ac:dyDescent="0.3">
      <c r="A16" s="288" t="s">
        <v>699</v>
      </c>
      <c r="O16" s="541">
        <f>AVERAGE(O7:O15)</f>
        <v>0.56407407407407406</v>
      </c>
    </row>
  </sheetData>
  <autoFilter ref="A6:S16" xr:uid="{D2785043-6AB0-45E5-90B1-CC48536DB371}">
    <filterColumn colId="1" showButton="0"/>
  </autoFilter>
  <mergeCells count="17">
    <mergeCell ref="A7:A11"/>
    <mergeCell ref="A12:A13"/>
    <mergeCell ref="A14:A15"/>
    <mergeCell ref="N4:N6"/>
    <mergeCell ref="O4:O6"/>
    <mergeCell ref="P4:P6"/>
    <mergeCell ref="Q4:Q6"/>
    <mergeCell ref="R4:R6"/>
    <mergeCell ref="A5:G5"/>
    <mergeCell ref="B6:C6"/>
    <mergeCell ref="H3:I3"/>
    <mergeCell ref="J3:K3"/>
    <mergeCell ref="L3:M3"/>
    <mergeCell ref="A4:G4"/>
    <mergeCell ref="H4:I5"/>
    <mergeCell ref="J4:K5"/>
    <mergeCell ref="L4:M5"/>
  </mergeCells>
  <conditionalFormatting sqref="P10:Q10 P9 P13:Q15 Q11:Q12">
    <cfRule type="cellIs" dxfId="1212" priority="4" operator="equal">
      <formula>1</formula>
    </cfRule>
  </conditionalFormatting>
  <conditionalFormatting sqref="P7:P8">
    <cfRule type="cellIs" dxfId="1211" priority="3" operator="equal">
      <formula>1</formula>
    </cfRule>
  </conditionalFormatting>
  <conditionalFormatting sqref="R10:R15">
    <cfRule type="cellIs" dxfId="1210" priority="2" operator="equal">
      <formula>1</formula>
    </cfRule>
  </conditionalFormatting>
  <conditionalFormatting sqref="P11">
    <cfRule type="cellIs" dxfId="1209" priority="1" operator="equal">
      <formula>1</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R23"/>
  <sheetViews>
    <sheetView zoomScale="80" zoomScaleNormal="80" workbookViewId="0">
      <selection activeCell="A2" sqref="A2"/>
    </sheetView>
  </sheetViews>
  <sheetFormatPr baseColWidth="10" defaultColWidth="11.42578125" defaultRowHeight="14.25" x14ac:dyDescent="0.2"/>
  <cols>
    <col min="1" max="1" width="26.85546875" style="1" customWidth="1"/>
    <col min="2" max="2" width="8" style="1" customWidth="1"/>
    <col min="3" max="3" width="44" style="1" customWidth="1"/>
    <col min="4" max="4" width="26.5703125" style="1" customWidth="1"/>
    <col min="5" max="5" width="19.5703125" style="1" customWidth="1"/>
    <col min="6" max="6" width="31.28515625" style="1" customWidth="1"/>
    <col min="7" max="7" width="37.42578125" style="1" customWidth="1"/>
    <col min="8" max="8" width="11.42578125" style="337" customWidth="1"/>
    <col min="9" max="9" width="10.7109375" style="337" customWidth="1"/>
    <col min="10" max="10" width="11.42578125" style="337" customWidth="1"/>
    <col min="11" max="11" width="10.7109375" style="337" customWidth="1"/>
    <col min="12" max="12" width="11.42578125" style="337" customWidth="1"/>
    <col min="13" max="13" width="10.7109375" style="337" customWidth="1"/>
    <col min="14" max="15" width="11.42578125" style="337" customWidth="1"/>
    <col min="16" max="16" width="54" style="1" customWidth="1"/>
    <col min="17" max="17" width="52.85546875" style="1" customWidth="1"/>
    <col min="18" max="18" width="32.28515625" style="1" customWidth="1"/>
    <col min="19" max="19" width="12.140625" style="1" customWidth="1"/>
    <col min="20" max="16384" width="11.42578125" style="1"/>
  </cols>
  <sheetData>
    <row r="5" spans="1:18" ht="15" thickBot="1" x14ac:dyDescent="0.25"/>
    <row r="6" spans="1:18" ht="18.75" customHeight="1" thickBot="1" x14ac:dyDescent="0.25">
      <c r="A6" s="597" t="s">
        <v>145</v>
      </c>
      <c r="B6" s="598"/>
      <c r="C6" s="598"/>
      <c r="D6" s="598"/>
      <c r="E6" s="598"/>
      <c r="F6" s="598"/>
      <c r="G6" s="598"/>
      <c r="H6" s="438" t="s">
        <v>78</v>
      </c>
      <c r="I6" s="438"/>
      <c r="J6" s="438" t="s">
        <v>4</v>
      </c>
      <c r="K6" s="438"/>
      <c r="L6" s="436" t="s">
        <v>5</v>
      </c>
      <c r="M6" s="436"/>
      <c r="N6" s="436" t="s">
        <v>11</v>
      </c>
      <c r="O6" s="436" t="s">
        <v>79</v>
      </c>
      <c r="P6" s="430" t="s">
        <v>6</v>
      </c>
      <c r="Q6" s="430" t="s">
        <v>7</v>
      </c>
      <c r="R6" s="430" t="s">
        <v>8</v>
      </c>
    </row>
    <row r="7" spans="1:18" ht="15.75" thickBot="1" x14ac:dyDescent="0.25">
      <c r="A7" s="599" t="s">
        <v>893</v>
      </c>
      <c r="B7" s="600"/>
      <c r="C7" s="600"/>
      <c r="D7" s="600"/>
      <c r="E7" s="600"/>
      <c r="F7" s="600"/>
      <c r="G7" s="600"/>
      <c r="H7" s="438"/>
      <c r="I7" s="438"/>
      <c r="J7" s="438"/>
      <c r="K7" s="438"/>
      <c r="L7" s="436"/>
      <c r="M7" s="436"/>
      <c r="N7" s="436"/>
      <c r="O7" s="436"/>
      <c r="P7" s="430"/>
      <c r="Q7" s="430"/>
      <c r="R7" s="430"/>
    </row>
    <row r="8" spans="1:18" ht="17.25" thickBot="1" x14ac:dyDescent="0.25">
      <c r="A8" s="2" t="s">
        <v>13</v>
      </c>
      <c r="B8" s="601"/>
      <c r="C8" s="602" t="s">
        <v>146</v>
      </c>
      <c r="D8" s="603" t="s">
        <v>15</v>
      </c>
      <c r="E8" s="2" t="s">
        <v>16</v>
      </c>
      <c r="F8" s="2" t="s">
        <v>17</v>
      </c>
      <c r="G8" s="604" t="s">
        <v>18</v>
      </c>
      <c r="H8" s="605" t="s">
        <v>19</v>
      </c>
      <c r="I8" s="605" t="s">
        <v>20</v>
      </c>
      <c r="J8" s="605" t="s">
        <v>19</v>
      </c>
      <c r="K8" s="605" t="s">
        <v>20</v>
      </c>
      <c r="L8" s="605" t="s">
        <v>19</v>
      </c>
      <c r="M8" s="339" t="s">
        <v>20</v>
      </c>
      <c r="N8" s="440"/>
      <c r="O8" s="440"/>
      <c r="P8" s="437"/>
      <c r="Q8" s="437"/>
      <c r="R8" s="437"/>
    </row>
    <row r="9" spans="1:18" ht="78.75" customHeight="1" x14ac:dyDescent="0.3">
      <c r="A9" s="606" t="s">
        <v>894</v>
      </c>
      <c r="B9" s="607" t="s">
        <v>22</v>
      </c>
      <c r="C9" s="608" t="s">
        <v>147</v>
      </c>
      <c r="D9" s="609" t="s">
        <v>148</v>
      </c>
      <c r="E9" s="610" t="s">
        <v>149</v>
      </c>
      <c r="F9" s="609" t="s">
        <v>150</v>
      </c>
      <c r="G9" s="611" t="s">
        <v>728</v>
      </c>
      <c r="H9" s="612">
        <v>4</v>
      </c>
      <c r="I9" s="46">
        <v>4</v>
      </c>
      <c r="J9" s="612">
        <v>4</v>
      </c>
      <c r="K9" s="46">
        <v>4</v>
      </c>
      <c r="L9" s="612"/>
      <c r="M9" s="46">
        <v>3</v>
      </c>
      <c r="N9" s="612">
        <f>I9+K9+M9</f>
        <v>11</v>
      </c>
      <c r="O9" s="4">
        <f>(H9+J9+L9)/N9</f>
        <v>0.72727272727272729</v>
      </c>
      <c r="P9" s="540" t="s">
        <v>734</v>
      </c>
      <c r="Q9" s="540" t="s">
        <v>749</v>
      </c>
      <c r="R9" s="265"/>
    </row>
    <row r="10" spans="1:18" ht="82.5" customHeight="1" x14ac:dyDescent="0.3">
      <c r="A10" s="613"/>
      <c r="B10" s="614" t="s">
        <v>110</v>
      </c>
      <c r="C10" s="615" t="s">
        <v>701</v>
      </c>
      <c r="D10" s="616" t="s">
        <v>702</v>
      </c>
      <c r="E10" s="617" t="s">
        <v>703</v>
      </c>
      <c r="F10" s="616" t="s">
        <v>212</v>
      </c>
      <c r="G10" s="618">
        <v>44803</v>
      </c>
      <c r="H10" s="612"/>
      <c r="I10" s="46"/>
      <c r="J10" s="612">
        <v>1</v>
      </c>
      <c r="K10" s="46">
        <v>1</v>
      </c>
      <c r="L10" s="612"/>
      <c r="M10" s="46"/>
      <c r="N10" s="612">
        <f t="shared" ref="N10:N21" si="0">I10+K10+M10</f>
        <v>1</v>
      </c>
      <c r="O10" s="4">
        <f t="shared" ref="O10:O21" si="1">(H10+J10+L10)/N10</f>
        <v>1</v>
      </c>
      <c r="P10" s="594"/>
      <c r="Q10" s="540" t="s">
        <v>738</v>
      </c>
      <c r="R10" s="265"/>
    </row>
    <row r="11" spans="1:18" ht="105.75" customHeight="1" x14ac:dyDescent="0.3">
      <c r="A11" s="619" t="s">
        <v>704</v>
      </c>
      <c r="B11" s="620" t="s">
        <v>895</v>
      </c>
      <c r="C11" s="621" t="s">
        <v>162</v>
      </c>
      <c r="D11" s="622" t="s">
        <v>163</v>
      </c>
      <c r="E11" s="622" t="s">
        <v>113</v>
      </c>
      <c r="F11" s="616" t="s">
        <v>164</v>
      </c>
      <c r="G11" s="618" t="s">
        <v>165</v>
      </c>
      <c r="H11" s="612">
        <v>0.5</v>
      </c>
      <c r="I11" s="46"/>
      <c r="J11" s="612">
        <v>1</v>
      </c>
      <c r="K11" s="46">
        <v>1</v>
      </c>
      <c r="L11" s="612"/>
      <c r="M11" s="46">
        <v>1</v>
      </c>
      <c r="N11" s="612">
        <f t="shared" si="0"/>
        <v>2</v>
      </c>
      <c r="O11" s="4">
        <f t="shared" si="1"/>
        <v>0.75</v>
      </c>
      <c r="P11" s="540" t="s">
        <v>751</v>
      </c>
      <c r="Q11" s="540" t="s">
        <v>750</v>
      </c>
      <c r="R11" s="265"/>
    </row>
    <row r="12" spans="1:18" ht="88.5" customHeight="1" x14ac:dyDescent="0.3">
      <c r="A12" s="439" t="s">
        <v>726</v>
      </c>
      <c r="B12" s="620" t="s">
        <v>34</v>
      </c>
      <c r="C12" s="621" t="s">
        <v>157</v>
      </c>
      <c r="D12" s="622" t="s">
        <v>152</v>
      </c>
      <c r="E12" s="617" t="s">
        <v>117</v>
      </c>
      <c r="F12" s="616" t="s">
        <v>122</v>
      </c>
      <c r="G12" s="618" t="s">
        <v>153</v>
      </c>
      <c r="H12" s="612">
        <v>1</v>
      </c>
      <c r="I12" s="46">
        <v>1</v>
      </c>
      <c r="J12" s="612">
        <v>1</v>
      </c>
      <c r="K12" s="46">
        <v>1</v>
      </c>
      <c r="L12" s="612"/>
      <c r="M12" s="46">
        <v>1</v>
      </c>
      <c r="N12" s="612">
        <f t="shared" si="0"/>
        <v>3</v>
      </c>
      <c r="O12" s="4">
        <f t="shared" si="1"/>
        <v>0.66666666666666663</v>
      </c>
      <c r="P12" s="540" t="s">
        <v>735</v>
      </c>
      <c r="Q12" s="540" t="s">
        <v>745</v>
      </c>
      <c r="R12" s="265"/>
    </row>
    <row r="13" spans="1:18" ht="78.75" customHeight="1" x14ac:dyDescent="0.3">
      <c r="A13" s="623"/>
      <c r="B13" s="620" t="s">
        <v>158</v>
      </c>
      <c r="C13" s="621" t="s">
        <v>159</v>
      </c>
      <c r="D13" s="622" t="s">
        <v>160</v>
      </c>
      <c r="E13" s="617" t="s">
        <v>117</v>
      </c>
      <c r="F13" s="616" t="s">
        <v>161</v>
      </c>
      <c r="G13" s="618" t="s">
        <v>706</v>
      </c>
      <c r="H13" s="612"/>
      <c r="I13" s="46"/>
      <c r="J13" s="624">
        <v>0.5</v>
      </c>
      <c r="K13" s="579">
        <v>0.5</v>
      </c>
      <c r="L13" s="612"/>
      <c r="M13" s="579">
        <v>0.5</v>
      </c>
      <c r="N13" s="624">
        <f t="shared" si="0"/>
        <v>1</v>
      </c>
      <c r="O13" s="4">
        <f t="shared" si="1"/>
        <v>0.5</v>
      </c>
      <c r="P13" s="594"/>
      <c r="Q13" s="540" t="s">
        <v>752</v>
      </c>
      <c r="R13" s="265"/>
    </row>
    <row r="14" spans="1:18" ht="91.5" customHeight="1" x14ac:dyDescent="0.3">
      <c r="A14" s="623"/>
      <c r="B14" s="614" t="s">
        <v>140</v>
      </c>
      <c r="C14" s="625" t="s">
        <v>707</v>
      </c>
      <c r="D14" s="616" t="s">
        <v>708</v>
      </c>
      <c r="E14" s="617" t="s">
        <v>149</v>
      </c>
      <c r="F14" s="616" t="s">
        <v>150</v>
      </c>
      <c r="G14" s="618">
        <v>44742</v>
      </c>
      <c r="H14" s="612"/>
      <c r="I14" s="46"/>
      <c r="J14" s="612">
        <v>1</v>
      </c>
      <c r="K14" s="46">
        <v>1</v>
      </c>
      <c r="L14" s="612"/>
      <c r="M14" s="46"/>
      <c r="N14" s="612">
        <f t="shared" si="0"/>
        <v>1</v>
      </c>
      <c r="O14" s="4">
        <f t="shared" si="1"/>
        <v>1</v>
      </c>
      <c r="P14" s="594"/>
      <c r="Q14" s="540" t="s">
        <v>753</v>
      </c>
      <c r="R14" s="265"/>
    </row>
    <row r="15" spans="1:18" ht="120" customHeight="1" x14ac:dyDescent="0.3">
      <c r="A15" s="623"/>
      <c r="B15" s="626" t="s">
        <v>230</v>
      </c>
      <c r="C15" s="621" t="s">
        <v>709</v>
      </c>
      <c r="D15" s="622" t="s">
        <v>710</v>
      </c>
      <c r="E15" s="617" t="s">
        <v>703</v>
      </c>
      <c r="F15" s="616" t="s">
        <v>212</v>
      </c>
      <c r="G15" s="618">
        <v>44803</v>
      </c>
      <c r="H15" s="612"/>
      <c r="I15" s="46"/>
      <c r="J15" s="612">
        <v>1</v>
      </c>
      <c r="K15" s="46">
        <v>1</v>
      </c>
      <c r="L15" s="612"/>
      <c r="M15" s="46"/>
      <c r="N15" s="612">
        <f t="shared" si="0"/>
        <v>1</v>
      </c>
      <c r="O15" s="4">
        <f t="shared" si="1"/>
        <v>1</v>
      </c>
      <c r="P15" s="594" t="s">
        <v>744</v>
      </c>
      <c r="Q15" s="540" t="s">
        <v>746</v>
      </c>
      <c r="R15" s="265"/>
    </row>
    <row r="16" spans="1:18" ht="96.75" customHeight="1" x14ac:dyDescent="0.3">
      <c r="A16" s="623"/>
      <c r="B16" s="620" t="s">
        <v>711</v>
      </c>
      <c r="C16" s="621" t="s">
        <v>151</v>
      </c>
      <c r="D16" s="622" t="s">
        <v>152</v>
      </c>
      <c r="E16" s="617" t="s">
        <v>117</v>
      </c>
      <c r="F16" s="616" t="s">
        <v>122</v>
      </c>
      <c r="G16" s="618" t="s">
        <v>153</v>
      </c>
      <c r="H16" s="612">
        <v>1</v>
      </c>
      <c r="I16" s="46">
        <v>1</v>
      </c>
      <c r="J16" s="612">
        <v>1</v>
      </c>
      <c r="K16" s="46">
        <v>1</v>
      </c>
      <c r="L16" s="612"/>
      <c r="M16" s="46">
        <v>1</v>
      </c>
      <c r="N16" s="612">
        <f t="shared" si="0"/>
        <v>3</v>
      </c>
      <c r="O16" s="4">
        <f t="shared" si="1"/>
        <v>0.66666666666666663</v>
      </c>
      <c r="P16" s="540" t="s">
        <v>737</v>
      </c>
      <c r="Q16" s="540" t="s">
        <v>748</v>
      </c>
      <c r="R16" s="265"/>
    </row>
    <row r="17" spans="1:18" ht="128.25" customHeight="1" x14ac:dyDescent="0.3">
      <c r="A17" s="623"/>
      <c r="B17" s="620" t="s">
        <v>712</v>
      </c>
      <c r="C17" s="621" t="s">
        <v>154</v>
      </c>
      <c r="D17" s="622" t="s">
        <v>691</v>
      </c>
      <c r="E17" s="617" t="s">
        <v>117</v>
      </c>
      <c r="F17" s="616" t="s">
        <v>122</v>
      </c>
      <c r="G17" s="618" t="s">
        <v>692</v>
      </c>
      <c r="H17" s="612">
        <v>0.5</v>
      </c>
      <c r="I17" s="46"/>
      <c r="J17" s="612">
        <v>1</v>
      </c>
      <c r="K17" s="46">
        <v>1</v>
      </c>
      <c r="L17" s="612"/>
      <c r="M17" s="46">
        <v>1</v>
      </c>
      <c r="N17" s="612">
        <f t="shared" si="0"/>
        <v>2</v>
      </c>
      <c r="O17" s="4">
        <f t="shared" si="1"/>
        <v>0.75</v>
      </c>
      <c r="P17" s="540" t="s">
        <v>804</v>
      </c>
      <c r="Q17" s="540" t="s">
        <v>754</v>
      </c>
      <c r="R17" s="265"/>
    </row>
    <row r="18" spans="1:18" ht="83.25" customHeight="1" x14ac:dyDescent="0.3">
      <c r="A18" s="623"/>
      <c r="B18" s="620" t="s">
        <v>713</v>
      </c>
      <c r="C18" s="621" t="s">
        <v>156</v>
      </c>
      <c r="D18" s="622" t="s">
        <v>152</v>
      </c>
      <c r="E18" s="617" t="s">
        <v>117</v>
      </c>
      <c r="F18" s="616" t="s">
        <v>122</v>
      </c>
      <c r="G18" s="618" t="s">
        <v>153</v>
      </c>
      <c r="H18" s="612">
        <v>1</v>
      </c>
      <c r="I18" s="46">
        <v>1</v>
      </c>
      <c r="J18" s="612">
        <v>1</v>
      </c>
      <c r="K18" s="46">
        <v>1</v>
      </c>
      <c r="L18" s="612"/>
      <c r="M18" s="46">
        <v>1</v>
      </c>
      <c r="N18" s="49">
        <f t="shared" si="0"/>
        <v>3</v>
      </c>
      <c r="O18" s="4">
        <f t="shared" si="1"/>
        <v>0.66666666666666663</v>
      </c>
      <c r="P18" s="540" t="s">
        <v>740</v>
      </c>
      <c r="Q18" s="540" t="s">
        <v>747</v>
      </c>
      <c r="R18" s="265"/>
    </row>
    <row r="19" spans="1:18" ht="83.25" customHeight="1" x14ac:dyDescent="0.3">
      <c r="A19" s="613" t="s">
        <v>896</v>
      </c>
      <c r="B19" s="614" t="s">
        <v>714</v>
      </c>
      <c r="C19" s="625" t="s">
        <v>715</v>
      </c>
      <c r="D19" s="616" t="s">
        <v>716</v>
      </c>
      <c r="E19" s="617" t="s">
        <v>717</v>
      </c>
      <c r="F19" s="616" t="s">
        <v>212</v>
      </c>
      <c r="G19" s="618" t="s">
        <v>718</v>
      </c>
      <c r="H19" s="624">
        <v>0.33</v>
      </c>
      <c r="I19" s="579">
        <v>0.33</v>
      </c>
      <c r="J19" s="624">
        <v>0.34</v>
      </c>
      <c r="K19" s="579">
        <v>0.34</v>
      </c>
      <c r="L19" s="612"/>
      <c r="M19" s="579">
        <v>0.33</v>
      </c>
      <c r="N19" s="578">
        <f t="shared" si="0"/>
        <v>1</v>
      </c>
      <c r="O19" s="4">
        <f t="shared" si="1"/>
        <v>0.67</v>
      </c>
      <c r="P19" s="540" t="s">
        <v>755</v>
      </c>
      <c r="Q19" s="540" t="s">
        <v>742</v>
      </c>
      <c r="R19" s="265"/>
    </row>
    <row r="20" spans="1:18" ht="100.5" customHeight="1" x14ac:dyDescent="0.2">
      <c r="A20" s="613"/>
      <c r="B20" s="614" t="s">
        <v>272</v>
      </c>
      <c r="C20" s="625" t="s">
        <v>719</v>
      </c>
      <c r="D20" s="616" t="s">
        <v>720</v>
      </c>
      <c r="E20" s="617" t="s">
        <v>721</v>
      </c>
      <c r="F20" s="616" t="s">
        <v>212</v>
      </c>
      <c r="G20" s="618">
        <v>44896</v>
      </c>
      <c r="H20" s="612"/>
      <c r="I20" s="579"/>
      <c r="J20" s="624">
        <v>0.5</v>
      </c>
      <c r="K20" s="579">
        <v>0.5</v>
      </c>
      <c r="L20" s="612"/>
      <c r="M20" s="579">
        <v>0.5</v>
      </c>
      <c r="N20" s="578">
        <f t="shared" si="0"/>
        <v>1</v>
      </c>
      <c r="O20" s="582">
        <f t="shared" si="1"/>
        <v>0.5</v>
      </c>
      <c r="P20" s="540" t="s">
        <v>756</v>
      </c>
      <c r="Q20" s="540" t="s">
        <v>739</v>
      </c>
      <c r="R20" s="583"/>
    </row>
    <row r="21" spans="1:18" ht="99" customHeight="1" thickBot="1" x14ac:dyDescent="0.25">
      <c r="A21" s="627" t="s">
        <v>722</v>
      </c>
      <c r="B21" s="628" t="s">
        <v>45</v>
      </c>
      <c r="C21" s="629" t="s">
        <v>723</v>
      </c>
      <c r="D21" s="630" t="s">
        <v>724</v>
      </c>
      <c r="E21" s="630" t="s">
        <v>236</v>
      </c>
      <c r="F21" s="630" t="s">
        <v>237</v>
      </c>
      <c r="G21" s="631" t="s">
        <v>725</v>
      </c>
      <c r="H21" s="612">
        <v>1</v>
      </c>
      <c r="I21" s="46">
        <v>1</v>
      </c>
      <c r="J21" s="612">
        <v>1</v>
      </c>
      <c r="K21" s="46">
        <v>1</v>
      </c>
      <c r="L21" s="612"/>
      <c r="M21" s="46">
        <v>1</v>
      </c>
      <c r="N21" s="49">
        <f t="shared" si="0"/>
        <v>3</v>
      </c>
      <c r="O21" s="582">
        <f t="shared" si="1"/>
        <v>0.66666666666666663</v>
      </c>
      <c r="P21" s="540" t="s">
        <v>736</v>
      </c>
      <c r="Q21" s="540" t="s">
        <v>741</v>
      </c>
      <c r="R21" s="584"/>
    </row>
    <row r="22" spans="1:18" ht="16.5" x14ac:dyDescent="0.3">
      <c r="O22" s="541">
        <f>AVERAGE(O13:O21)</f>
        <v>0.71333333333333337</v>
      </c>
    </row>
    <row r="23" spans="1:18" x14ac:dyDescent="0.2">
      <c r="A23" s="1" t="s">
        <v>729</v>
      </c>
    </row>
  </sheetData>
  <mergeCells count="13">
    <mergeCell ref="A9:A10"/>
    <mergeCell ref="A12:A18"/>
    <mergeCell ref="A19:A20"/>
    <mergeCell ref="N6:N8"/>
    <mergeCell ref="O6:O8"/>
    <mergeCell ref="P6:P8"/>
    <mergeCell ref="Q6:Q8"/>
    <mergeCell ref="R6:R8"/>
    <mergeCell ref="A6:G6"/>
    <mergeCell ref="H6:I7"/>
    <mergeCell ref="J6:K7"/>
    <mergeCell ref="L6:M7"/>
    <mergeCell ref="A7:G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2"/>
  <sheetViews>
    <sheetView zoomScale="60" zoomScaleNormal="60" workbookViewId="0">
      <selection activeCell="D3" sqref="D3"/>
    </sheetView>
  </sheetViews>
  <sheetFormatPr baseColWidth="10" defaultColWidth="11.42578125" defaultRowHeight="15" x14ac:dyDescent="0.25"/>
  <cols>
    <col min="1" max="1" width="30.42578125" customWidth="1"/>
    <col min="3" max="3" width="53.5703125" customWidth="1"/>
    <col min="4" max="4" width="17.42578125" customWidth="1"/>
    <col min="5" max="5" width="40.7109375" customWidth="1"/>
    <col min="6" max="6" width="26" customWidth="1"/>
    <col min="7" max="7" width="22" customWidth="1"/>
    <col min="8" max="8" width="15.85546875" customWidth="1"/>
    <col min="16" max="16" width="11.42578125" customWidth="1"/>
    <col min="17" max="17" width="61.7109375" customWidth="1"/>
    <col min="18" max="18" width="72.42578125" customWidth="1"/>
    <col min="19" max="19" width="36.42578125" customWidth="1"/>
  </cols>
  <sheetData>
    <row r="1" spans="1:19" ht="16.5" x14ac:dyDescent="0.3">
      <c r="A1" s="5"/>
      <c r="B1" s="5"/>
    </row>
    <row r="2" spans="1:19" ht="16.5" x14ac:dyDescent="0.3">
      <c r="A2" s="5"/>
      <c r="B2" s="5"/>
    </row>
    <row r="3" spans="1:19" ht="16.5" x14ac:dyDescent="0.3">
      <c r="A3" s="5"/>
      <c r="B3" s="5"/>
    </row>
    <row r="5" spans="1:19" ht="20.25" x14ac:dyDescent="0.25">
      <c r="A5" s="444" t="s">
        <v>145</v>
      </c>
      <c r="B5" s="444"/>
      <c r="C5" s="444"/>
      <c r="D5" s="444"/>
      <c r="E5" s="444"/>
      <c r="F5" s="444"/>
      <c r="G5" s="444"/>
      <c r="H5" s="444"/>
      <c r="I5" s="445" t="s">
        <v>78</v>
      </c>
      <c r="J5" s="445"/>
      <c r="K5" s="445" t="s">
        <v>4</v>
      </c>
      <c r="L5" s="445"/>
      <c r="M5" s="445" t="s">
        <v>5</v>
      </c>
      <c r="N5" s="445"/>
      <c r="O5" s="446" t="s">
        <v>246</v>
      </c>
      <c r="P5" s="446" t="s">
        <v>79</v>
      </c>
      <c r="Q5" s="441" t="s">
        <v>6</v>
      </c>
      <c r="R5" s="441" t="s">
        <v>7</v>
      </c>
      <c r="S5" s="441" t="s">
        <v>8</v>
      </c>
    </row>
    <row r="6" spans="1:19" ht="20.25" x14ac:dyDescent="0.25">
      <c r="A6" s="442" t="s">
        <v>166</v>
      </c>
      <c r="B6" s="442"/>
      <c r="C6" s="442"/>
      <c r="D6" s="442"/>
      <c r="E6" s="442"/>
      <c r="F6" s="442"/>
      <c r="G6" s="442"/>
      <c r="H6" s="442"/>
      <c r="I6" s="445"/>
      <c r="J6" s="445"/>
      <c r="K6" s="445"/>
      <c r="L6" s="445"/>
      <c r="M6" s="445"/>
      <c r="N6" s="445"/>
      <c r="O6" s="446"/>
      <c r="P6" s="446"/>
      <c r="Q6" s="441"/>
      <c r="R6" s="441"/>
      <c r="S6" s="441"/>
    </row>
    <row r="7" spans="1:19" ht="38.25" customHeight="1" thickBot="1" x14ac:dyDescent="0.3">
      <c r="A7" s="302" t="s">
        <v>13</v>
      </c>
      <c r="B7" s="443" t="s">
        <v>14</v>
      </c>
      <c r="C7" s="443"/>
      <c r="D7" s="303" t="s">
        <v>15</v>
      </c>
      <c r="E7" s="303" t="s">
        <v>167</v>
      </c>
      <c r="F7" s="303" t="s">
        <v>16</v>
      </c>
      <c r="G7" s="302" t="s">
        <v>17</v>
      </c>
      <c r="H7" s="303" t="s">
        <v>18</v>
      </c>
      <c r="I7" s="300" t="s">
        <v>19</v>
      </c>
      <c r="J7" s="300" t="s">
        <v>20</v>
      </c>
      <c r="K7" s="300" t="s">
        <v>19</v>
      </c>
      <c r="L7" s="300" t="s">
        <v>20</v>
      </c>
      <c r="M7" s="300" t="s">
        <v>19</v>
      </c>
      <c r="N7" s="300" t="s">
        <v>20</v>
      </c>
      <c r="O7" s="446"/>
      <c r="P7" s="446"/>
      <c r="Q7" s="441"/>
      <c r="R7" s="441"/>
      <c r="S7" s="441"/>
    </row>
    <row r="8" spans="1:19" ht="88.5" customHeight="1" x14ac:dyDescent="0.25">
      <c r="A8" s="447" t="s">
        <v>168</v>
      </c>
      <c r="B8" s="6" t="s">
        <v>22</v>
      </c>
      <c r="C8" s="304" t="s">
        <v>169</v>
      </c>
      <c r="D8" s="305">
        <v>1</v>
      </c>
      <c r="E8" s="306" t="s">
        <v>170</v>
      </c>
      <c r="F8" s="306" t="s">
        <v>171</v>
      </c>
      <c r="G8" s="306" t="s">
        <v>54</v>
      </c>
      <c r="H8" s="307" t="s">
        <v>172</v>
      </c>
      <c r="I8" s="301"/>
      <c r="J8" s="90"/>
      <c r="K8" s="91">
        <v>1</v>
      </c>
      <c r="L8" s="90">
        <v>1</v>
      </c>
      <c r="M8" s="91"/>
      <c r="N8" s="90"/>
      <c r="O8" s="91">
        <f>J8+L8+N8</f>
        <v>1</v>
      </c>
      <c r="P8" s="91">
        <f>(I8+K8+M8)/O8</f>
        <v>1</v>
      </c>
      <c r="Q8" s="357"/>
      <c r="R8" s="542" t="s">
        <v>788</v>
      </c>
      <c r="S8" s="93"/>
    </row>
    <row r="9" spans="1:19" ht="77.25" customHeight="1" x14ac:dyDescent="0.25">
      <c r="A9" s="448"/>
      <c r="B9" s="289" t="s">
        <v>110</v>
      </c>
      <c r="C9" s="308" t="s">
        <v>870</v>
      </c>
      <c r="D9" s="309" t="s">
        <v>173</v>
      </c>
      <c r="E9" s="310" t="s">
        <v>871</v>
      </c>
      <c r="F9" s="310" t="s">
        <v>127</v>
      </c>
      <c r="G9" s="310" t="s">
        <v>174</v>
      </c>
      <c r="H9" s="311" t="s">
        <v>175</v>
      </c>
      <c r="I9" s="17">
        <v>1</v>
      </c>
      <c r="J9" s="13">
        <v>1</v>
      </c>
      <c r="K9" s="18">
        <v>1</v>
      </c>
      <c r="L9" s="13">
        <v>1</v>
      </c>
      <c r="M9" s="9"/>
      <c r="N9" s="13">
        <v>1</v>
      </c>
      <c r="O9" s="18">
        <f>J9+L9+N9</f>
        <v>3</v>
      </c>
      <c r="P9" s="91">
        <f t="shared" ref="P9:P30" si="0">(I9+K9+M9)/O9</f>
        <v>0.66666666666666663</v>
      </c>
      <c r="Q9" s="357" t="s">
        <v>776</v>
      </c>
      <c r="R9" s="543" t="s">
        <v>872</v>
      </c>
      <c r="S9" s="359"/>
    </row>
    <row r="10" spans="1:19" ht="108.75" customHeight="1" x14ac:dyDescent="0.25">
      <c r="A10" s="448"/>
      <c r="B10" s="289" t="s">
        <v>115</v>
      </c>
      <c r="C10" s="312" t="s">
        <v>176</v>
      </c>
      <c r="D10" s="309">
        <v>1</v>
      </c>
      <c r="E10" s="310" t="s">
        <v>177</v>
      </c>
      <c r="F10" s="310" t="s">
        <v>178</v>
      </c>
      <c r="G10" s="310" t="s">
        <v>179</v>
      </c>
      <c r="H10" s="311" t="s">
        <v>175</v>
      </c>
      <c r="I10" s="7">
        <v>0.33</v>
      </c>
      <c r="J10" s="8">
        <v>0.33</v>
      </c>
      <c r="K10" s="9">
        <v>0.33</v>
      </c>
      <c r="L10" s="8">
        <v>0.33</v>
      </c>
      <c r="M10" s="9"/>
      <c r="N10" s="8">
        <v>0.33400000000000002</v>
      </c>
      <c r="O10" s="91">
        <f t="shared" ref="O10:O30" si="1">J10+L10+N10</f>
        <v>0.99399999999999999</v>
      </c>
      <c r="P10" s="91">
        <f t="shared" si="0"/>
        <v>0.66398390342052316</v>
      </c>
      <c r="Q10" s="357" t="s">
        <v>777</v>
      </c>
      <c r="R10" s="543" t="s">
        <v>873</v>
      </c>
      <c r="S10" s="359"/>
    </row>
    <row r="11" spans="1:19" ht="93.75" customHeight="1" x14ac:dyDescent="0.25">
      <c r="A11" s="448"/>
      <c r="B11" s="289" t="s">
        <v>119</v>
      </c>
      <c r="C11" s="313" t="s">
        <v>180</v>
      </c>
      <c r="D11" s="309" t="s">
        <v>181</v>
      </c>
      <c r="E11" s="310" t="s">
        <v>182</v>
      </c>
      <c r="F11" s="310"/>
      <c r="G11" s="310" t="s">
        <v>183</v>
      </c>
      <c r="H11" s="311" t="s">
        <v>184</v>
      </c>
      <c r="I11" s="7"/>
      <c r="J11" s="8"/>
      <c r="K11" s="18">
        <v>1</v>
      </c>
      <c r="L11" s="13">
        <v>1</v>
      </c>
      <c r="M11" s="9"/>
      <c r="N11" s="13">
        <v>1</v>
      </c>
      <c r="O11" s="18">
        <f t="shared" si="1"/>
        <v>2</v>
      </c>
      <c r="P11" s="91">
        <f t="shared" si="0"/>
        <v>0.5</v>
      </c>
      <c r="Q11" s="357"/>
      <c r="R11" s="543" t="s">
        <v>874</v>
      </c>
      <c r="S11" s="359"/>
    </row>
    <row r="12" spans="1:19" ht="81" customHeight="1" x14ac:dyDescent="0.25">
      <c r="A12" s="448"/>
      <c r="B12" s="289" t="s">
        <v>124</v>
      </c>
      <c r="C12" s="313" t="s">
        <v>875</v>
      </c>
      <c r="D12" s="309" t="s">
        <v>173</v>
      </c>
      <c r="E12" s="310" t="s">
        <v>185</v>
      </c>
      <c r="F12" s="310" t="s">
        <v>178</v>
      </c>
      <c r="G12" s="310" t="s">
        <v>179</v>
      </c>
      <c r="H12" s="311" t="s">
        <v>175</v>
      </c>
      <c r="I12" s="17">
        <v>1</v>
      </c>
      <c r="J12" s="13">
        <v>1</v>
      </c>
      <c r="K12" s="18">
        <v>1</v>
      </c>
      <c r="L12" s="13">
        <v>1</v>
      </c>
      <c r="M12" s="9"/>
      <c r="N12" s="13">
        <v>1</v>
      </c>
      <c r="O12" s="92">
        <f>J12+L12+N12</f>
        <v>3</v>
      </c>
      <c r="P12" s="91">
        <f t="shared" si="0"/>
        <v>0.66666666666666663</v>
      </c>
      <c r="Q12" s="357" t="s">
        <v>778</v>
      </c>
      <c r="R12" s="543" t="s">
        <v>876</v>
      </c>
      <c r="S12" s="359"/>
    </row>
    <row r="13" spans="1:19" ht="100.5" customHeight="1" x14ac:dyDescent="0.25">
      <c r="A13" s="448"/>
      <c r="B13" s="289" t="s">
        <v>186</v>
      </c>
      <c r="C13" s="313" t="s">
        <v>877</v>
      </c>
      <c r="D13" s="309" t="s">
        <v>187</v>
      </c>
      <c r="E13" s="314" t="s">
        <v>188</v>
      </c>
      <c r="F13" s="310" t="s">
        <v>127</v>
      </c>
      <c r="G13" s="310" t="s">
        <v>174</v>
      </c>
      <c r="H13" s="311" t="s">
        <v>172</v>
      </c>
      <c r="I13" s="17"/>
      <c r="J13" s="13"/>
      <c r="K13" s="15">
        <v>1</v>
      </c>
      <c r="L13" s="13">
        <v>1</v>
      </c>
      <c r="M13" s="18"/>
      <c r="N13" s="13"/>
      <c r="O13" s="92">
        <f t="shared" si="1"/>
        <v>1</v>
      </c>
      <c r="P13" s="91">
        <f t="shared" si="0"/>
        <v>1</v>
      </c>
      <c r="Q13" s="357"/>
      <c r="R13" s="543" t="s">
        <v>878</v>
      </c>
      <c r="S13" s="359"/>
    </row>
    <row r="14" spans="1:19" ht="225" x14ac:dyDescent="0.25">
      <c r="A14" s="448"/>
      <c r="B14" s="289" t="s">
        <v>189</v>
      </c>
      <c r="C14" s="312" t="s">
        <v>190</v>
      </c>
      <c r="D14" s="309" t="s">
        <v>191</v>
      </c>
      <c r="E14" s="310" t="s">
        <v>192</v>
      </c>
      <c r="F14" s="310" t="s">
        <v>193</v>
      </c>
      <c r="G14" s="299" t="s">
        <v>194</v>
      </c>
      <c r="H14" s="311" t="s">
        <v>175</v>
      </c>
      <c r="I14" s="17">
        <v>1</v>
      </c>
      <c r="J14" s="13">
        <v>1</v>
      </c>
      <c r="K14" s="9">
        <v>1</v>
      </c>
      <c r="L14" s="13">
        <v>1</v>
      </c>
      <c r="M14" s="9"/>
      <c r="N14" s="13">
        <v>1</v>
      </c>
      <c r="O14" s="92">
        <f t="shared" si="1"/>
        <v>3</v>
      </c>
      <c r="P14" s="91">
        <f t="shared" si="0"/>
        <v>0.66666666666666663</v>
      </c>
      <c r="Q14" s="357" t="s">
        <v>779</v>
      </c>
      <c r="R14" s="543" t="s">
        <v>789</v>
      </c>
      <c r="S14" s="359"/>
    </row>
    <row r="15" spans="1:19" ht="60" x14ac:dyDescent="0.25">
      <c r="A15" s="448"/>
      <c r="B15" s="289" t="s">
        <v>195</v>
      </c>
      <c r="C15" s="313" t="s">
        <v>196</v>
      </c>
      <c r="D15" s="309">
        <v>1</v>
      </c>
      <c r="E15" s="314" t="s">
        <v>197</v>
      </c>
      <c r="F15" s="310" t="s">
        <v>127</v>
      </c>
      <c r="G15" s="299" t="s">
        <v>198</v>
      </c>
      <c r="H15" s="311" t="s">
        <v>184</v>
      </c>
      <c r="I15" s="17"/>
      <c r="J15" s="13"/>
      <c r="K15" s="14">
        <v>0.5</v>
      </c>
      <c r="L15" s="8">
        <v>0.5</v>
      </c>
      <c r="M15" s="9"/>
      <c r="N15" s="8">
        <v>0.5</v>
      </c>
      <c r="O15" s="91">
        <f t="shared" si="1"/>
        <v>1</v>
      </c>
      <c r="P15" s="91">
        <f t="shared" si="0"/>
        <v>0.5</v>
      </c>
      <c r="Q15" s="547"/>
      <c r="R15" s="543" t="s">
        <v>891</v>
      </c>
      <c r="S15" s="359"/>
    </row>
    <row r="16" spans="1:19" ht="165" x14ac:dyDescent="0.25">
      <c r="A16" s="448"/>
      <c r="B16" s="289" t="s">
        <v>199</v>
      </c>
      <c r="C16" s="313" t="s">
        <v>879</v>
      </c>
      <c r="D16" s="309" t="s">
        <v>173</v>
      </c>
      <c r="E16" s="310" t="s">
        <v>880</v>
      </c>
      <c r="F16" s="310" t="s">
        <v>127</v>
      </c>
      <c r="G16" s="310" t="s">
        <v>174</v>
      </c>
      <c r="H16" s="311" t="s">
        <v>175</v>
      </c>
      <c r="I16" s="17">
        <v>1</v>
      </c>
      <c r="J16" s="13">
        <v>1</v>
      </c>
      <c r="K16" s="18">
        <v>1</v>
      </c>
      <c r="L16" s="13">
        <v>1</v>
      </c>
      <c r="M16" s="9"/>
      <c r="N16" s="13">
        <v>1</v>
      </c>
      <c r="O16" s="92">
        <f t="shared" si="1"/>
        <v>3</v>
      </c>
      <c r="P16" s="91">
        <f t="shared" si="0"/>
        <v>0.66666666666666663</v>
      </c>
      <c r="Q16" s="357" t="s">
        <v>780</v>
      </c>
      <c r="R16" s="543" t="s">
        <v>881</v>
      </c>
      <c r="S16" s="359"/>
    </row>
    <row r="17" spans="1:19" ht="49.5" x14ac:dyDescent="0.25">
      <c r="A17" s="448"/>
      <c r="B17" s="289" t="s">
        <v>200</v>
      </c>
      <c r="C17" s="313" t="s">
        <v>201</v>
      </c>
      <c r="D17" s="315" t="s">
        <v>202</v>
      </c>
      <c r="E17" s="314" t="s">
        <v>203</v>
      </c>
      <c r="F17" s="310"/>
      <c r="G17" s="310" t="s">
        <v>174</v>
      </c>
      <c r="H17" s="311" t="s">
        <v>204</v>
      </c>
      <c r="I17" s="17"/>
      <c r="J17" s="13"/>
      <c r="K17" s="15"/>
      <c r="L17" s="8"/>
      <c r="M17" s="9"/>
      <c r="N17" s="13">
        <v>1</v>
      </c>
      <c r="O17" s="92">
        <f t="shared" si="1"/>
        <v>1</v>
      </c>
      <c r="P17" s="91">
        <f t="shared" si="0"/>
        <v>0</v>
      </c>
      <c r="Q17" s="357"/>
      <c r="R17" s="543"/>
      <c r="S17" s="359"/>
    </row>
    <row r="18" spans="1:19" ht="90" x14ac:dyDescent="0.25">
      <c r="A18" s="448"/>
      <c r="B18" s="289" t="s">
        <v>205</v>
      </c>
      <c r="C18" s="313" t="s">
        <v>206</v>
      </c>
      <c r="D18" s="315" t="s">
        <v>202</v>
      </c>
      <c r="E18" s="314" t="s">
        <v>207</v>
      </c>
      <c r="F18" s="314" t="s">
        <v>127</v>
      </c>
      <c r="G18" s="314" t="s">
        <v>208</v>
      </c>
      <c r="H18" s="311" t="s">
        <v>172</v>
      </c>
      <c r="I18" s="20"/>
      <c r="J18" s="21"/>
      <c r="K18" s="22">
        <v>1</v>
      </c>
      <c r="L18" s="13">
        <v>1</v>
      </c>
      <c r="M18" s="23"/>
      <c r="N18" s="21"/>
      <c r="O18" s="92">
        <f t="shared" si="1"/>
        <v>1</v>
      </c>
      <c r="P18" s="91">
        <f t="shared" si="0"/>
        <v>1</v>
      </c>
      <c r="Q18" s="357"/>
      <c r="R18" s="544" t="s">
        <v>790</v>
      </c>
      <c r="S18" s="360"/>
    </row>
    <row r="19" spans="1:19" ht="195.75" customHeight="1" thickBot="1" x14ac:dyDescent="0.3">
      <c r="A19" s="449"/>
      <c r="B19" s="24" t="s">
        <v>209</v>
      </c>
      <c r="C19" s="316" t="s">
        <v>210</v>
      </c>
      <c r="D19" s="317" t="s">
        <v>173</v>
      </c>
      <c r="E19" s="318" t="s">
        <v>211</v>
      </c>
      <c r="F19" s="318" t="s">
        <v>113</v>
      </c>
      <c r="G19" s="334" t="s">
        <v>212</v>
      </c>
      <c r="H19" s="319" t="s">
        <v>153</v>
      </c>
      <c r="I19" s="20">
        <v>1</v>
      </c>
      <c r="J19" s="13">
        <v>1</v>
      </c>
      <c r="K19" s="18">
        <v>1</v>
      </c>
      <c r="L19" s="13">
        <v>1</v>
      </c>
      <c r="M19" s="9"/>
      <c r="N19" s="13">
        <v>1</v>
      </c>
      <c r="O19" s="92">
        <f t="shared" si="1"/>
        <v>3</v>
      </c>
      <c r="P19" s="91">
        <f t="shared" si="0"/>
        <v>0.66666666666666663</v>
      </c>
      <c r="Q19" s="357" t="s">
        <v>781</v>
      </c>
      <c r="R19" s="544" t="s">
        <v>882</v>
      </c>
      <c r="S19" s="360"/>
    </row>
    <row r="20" spans="1:19" ht="158.25" customHeight="1" x14ac:dyDescent="0.25">
      <c r="A20" s="448" t="s">
        <v>213</v>
      </c>
      <c r="B20" s="25" t="s">
        <v>28</v>
      </c>
      <c r="C20" s="313" t="s">
        <v>214</v>
      </c>
      <c r="D20" s="314" t="s">
        <v>883</v>
      </c>
      <c r="E20" s="310" t="s">
        <v>192</v>
      </c>
      <c r="F20" s="320" t="s">
        <v>117</v>
      </c>
      <c r="G20" s="332" t="s">
        <v>122</v>
      </c>
      <c r="H20" s="321" t="s">
        <v>153</v>
      </c>
      <c r="I20" s="17">
        <v>1</v>
      </c>
      <c r="J20" s="13">
        <v>1</v>
      </c>
      <c r="K20" s="18">
        <v>1</v>
      </c>
      <c r="L20" s="13">
        <v>1</v>
      </c>
      <c r="M20" s="9"/>
      <c r="N20" s="13">
        <v>1</v>
      </c>
      <c r="O20" s="92">
        <f t="shared" si="1"/>
        <v>3</v>
      </c>
      <c r="P20" s="91">
        <f t="shared" si="0"/>
        <v>0.66666666666666663</v>
      </c>
      <c r="Q20" s="357" t="s">
        <v>782</v>
      </c>
      <c r="R20" s="545" t="s">
        <v>884</v>
      </c>
      <c r="S20" s="356"/>
    </row>
    <row r="21" spans="1:19" ht="90" x14ac:dyDescent="0.25">
      <c r="A21" s="448"/>
      <c r="B21" s="25" t="s">
        <v>131</v>
      </c>
      <c r="C21" s="322" t="s">
        <v>885</v>
      </c>
      <c r="D21" s="323" t="s">
        <v>215</v>
      </c>
      <c r="E21" s="299" t="s">
        <v>216</v>
      </c>
      <c r="F21" s="299" t="s">
        <v>127</v>
      </c>
      <c r="G21" s="310" t="s">
        <v>174</v>
      </c>
      <c r="H21" s="311" t="s">
        <v>184</v>
      </c>
      <c r="I21" s="7"/>
      <c r="J21" s="8"/>
      <c r="K21" s="9">
        <v>1</v>
      </c>
      <c r="L21" s="13">
        <v>1</v>
      </c>
      <c r="M21" s="9"/>
      <c r="N21" s="13">
        <v>1</v>
      </c>
      <c r="O21" s="92">
        <f t="shared" si="1"/>
        <v>2</v>
      </c>
      <c r="P21" s="91">
        <f t="shared" si="0"/>
        <v>0.5</v>
      </c>
      <c r="Q21" s="357"/>
      <c r="R21" s="545" t="s">
        <v>794</v>
      </c>
      <c r="S21" s="356"/>
    </row>
    <row r="22" spans="1:19" ht="79.5" customHeight="1" x14ac:dyDescent="0.25">
      <c r="A22" s="448"/>
      <c r="B22" s="25" t="s">
        <v>155</v>
      </c>
      <c r="C22" s="322" t="s">
        <v>217</v>
      </c>
      <c r="D22" s="309" t="s">
        <v>218</v>
      </c>
      <c r="E22" s="310" t="s">
        <v>192</v>
      </c>
      <c r="F22" s="299" t="s">
        <v>127</v>
      </c>
      <c r="G22" s="299" t="s">
        <v>194</v>
      </c>
      <c r="H22" s="311" t="s">
        <v>175</v>
      </c>
      <c r="I22" s="7">
        <v>1</v>
      </c>
      <c r="J22" s="13">
        <v>1</v>
      </c>
      <c r="K22" s="9">
        <v>1</v>
      </c>
      <c r="L22" s="13">
        <v>1</v>
      </c>
      <c r="M22" s="9"/>
      <c r="N22" s="13">
        <v>1</v>
      </c>
      <c r="O22" s="92">
        <f t="shared" si="1"/>
        <v>3</v>
      </c>
      <c r="P22" s="91">
        <f t="shared" si="0"/>
        <v>0.66666666666666663</v>
      </c>
      <c r="Q22" s="357" t="s">
        <v>783</v>
      </c>
      <c r="R22" s="545" t="s">
        <v>791</v>
      </c>
      <c r="S22" s="356"/>
    </row>
    <row r="23" spans="1:19" ht="116.25" thickBot="1" x14ac:dyDescent="0.3">
      <c r="A23" s="450"/>
      <c r="B23" s="28" t="s">
        <v>219</v>
      </c>
      <c r="C23" s="324" t="s">
        <v>886</v>
      </c>
      <c r="D23" s="325" t="s">
        <v>887</v>
      </c>
      <c r="E23" s="326" t="s">
        <v>192</v>
      </c>
      <c r="F23" s="327" t="s">
        <v>127</v>
      </c>
      <c r="G23" s="326" t="s">
        <v>174</v>
      </c>
      <c r="H23" s="328" t="s">
        <v>175</v>
      </c>
      <c r="I23" s="7">
        <v>1</v>
      </c>
      <c r="J23" s="13">
        <v>1</v>
      </c>
      <c r="K23" s="9">
        <v>1</v>
      </c>
      <c r="L23" s="13">
        <v>1</v>
      </c>
      <c r="M23" s="9"/>
      <c r="N23" s="13">
        <v>1</v>
      </c>
      <c r="O23" s="92">
        <f t="shared" si="1"/>
        <v>3</v>
      </c>
      <c r="P23" s="91">
        <f t="shared" si="0"/>
        <v>0.66666666666666663</v>
      </c>
      <c r="Q23" s="357" t="s">
        <v>784</v>
      </c>
      <c r="R23" s="545" t="s">
        <v>795</v>
      </c>
      <c r="S23" s="356"/>
    </row>
    <row r="24" spans="1:19" ht="120" x14ac:dyDescent="0.25">
      <c r="A24" s="447" t="s">
        <v>220</v>
      </c>
      <c r="B24" s="29" t="s">
        <v>34</v>
      </c>
      <c r="C24" s="329" t="s">
        <v>221</v>
      </c>
      <c r="D24" s="330" t="s">
        <v>222</v>
      </c>
      <c r="E24" s="330" t="s">
        <v>223</v>
      </c>
      <c r="F24" s="330" t="s">
        <v>127</v>
      </c>
      <c r="G24" s="330" t="s">
        <v>174</v>
      </c>
      <c r="H24" s="307" t="s">
        <v>184</v>
      </c>
      <c r="I24" s="30"/>
      <c r="J24" s="31"/>
      <c r="K24" s="32">
        <v>1</v>
      </c>
      <c r="L24" s="13">
        <v>1</v>
      </c>
      <c r="M24" s="9"/>
      <c r="N24" s="13">
        <v>1</v>
      </c>
      <c r="O24" s="92">
        <f t="shared" si="1"/>
        <v>2</v>
      </c>
      <c r="P24" s="91">
        <f t="shared" si="0"/>
        <v>0.5</v>
      </c>
      <c r="Q24" s="357"/>
      <c r="R24" s="546" t="s">
        <v>796</v>
      </c>
      <c r="S24" s="361"/>
    </row>
    <row r="25" spans="1:19" ht="165" x14ac:dyDescent="0.25">
      <c r="A25" s="448"/>
      <c r="B25" s="25" t="s">
        <v>158</v>
      </c>
      <c r="C25" s="331" t="s">
        <v>224</v>
      </c>
      <c r="D25" s="332" t="s">
        <v>225</v>
      </c>
      <c r="E25" s="299" t="s">
        <v>226</v>
      </c>
      <c r="F25" s="299" t="s">
        <v>127</v>
      </c>
      <c r="G25" s="299" t="s">
        <v>208</v>
      </c>
      <c r="H25" s="311" t="s">
        <v>175</v>
      </c>
      <c r="I25" s="34">
        <v>3</v>
      </c>
      <c r="J25" s="35">
        <v>5</v>
      </c>
      <c r="K25" s="36">
        <v>11</v>
      </c>
      <c r="L25" s="35">
        <v>5</v>
      </c>
      <c r="M25" s="36"/>
      <c r="N25" s="35">
        <v>6</v>
      </c>
      <c r="O25" s="92">
        <f t="shared" si="1"/>
        <v>16</v>
      </c>
      <c r="P25" s="91">
        <f t="shared" si="0"/>
        <v>0.875</v>
      </c>
      <c r="Q25" s="357" t="s">
        <v>785</v>
      </c>
      <c r="R25" s="545" t="s">
        <v>888</v>
      </c>
      <c r="S25" s="356"/>
    </row>
    <row r="26" spans="1:19" ht="150" x14ac:dyDescent="0.25">
      <c r="A26" s="448"/>
      <c r="B26" s="25" t="s">
        <v>140</v>
      </c>
      <c r="C26" s="331" t="s">
        <v>227</v>
      </c>
      <c r="D26" s="323">
        <v>1</v>
      </c>
      <c r="E26" s="299" t="s">
        <v>228</v>
      </c>
      <c r="F26" s="299" t="s">
        <v>127</v>
      </c>
      <c r="G26" s="299" t="s">
        <v>208</v>
      </c>
      <c r="H26" s="311" t="s">
        <v>229</v>
      </c>
      <c r="I26" s="7"/>
      <c r="J26" s="8"/>
      <c r="K26" s="9">
        <v>0.5</v>
      </c>
      <c r="L26" s="8">
        <v>0.5</v>
      </c>
      <c r="M26" s="9"/>
      <c r="N26" s="8">
        <v>0.5</v>
      </c>
      <c r="O26" s="91">
        <f t="shared" si="1"/>
        <v>1</v>
      </c>
      <c r="P26" s="91">
        <f t="shared" si="0"/>
        <v>0.5</v>
      </c>
      <c r="Q26" s="357"/>
      <c r="R26" s="545" t="s">
        <v>792</v>
      </c>
      <c r="S26" s="356"/>
    </row>
    <row r="27" spans="1:19" ht="115.5" x14ac:dyDescent="0.25">
      <c r="A27" s="448"/>
      <c r="B27" s="25" t="s">
        <v>230</v>
      </c>
      <c r="C27" s="333" t="s">
        <v>231</v>
      </c>
      <c r="D27" s="323">
        <v>1</v>
      </c>
      <c r="E27" s="299" t="s">
        <v>232</v>
      </c>
      <c r="F27" s="299" t="s">
        <v>127</v>
      </c>
      <c r="G27" s="299" t="s">
        <v>108</v>
      </c>
      <c r="H27" s="311" t="s">
        <v>175</v>
      </c>
      <c r="I27" s="7">
        <v>0.33</v>
      </c>
      <c r="J27" s="8">
        <v>0.33</v>
      </c>
      <c r="K27" s="9">
        <v>0.33</v>
      </c>
      <c r="L27" s="8">
        <v>0.33</v>
      </c>
      <c r="M27" s="9"/>
      <c r="N27" s="8">
        <v>0.33400000000000002</v>
      </c>
      <c r="O27" s="91">
        <f t="shared" si="1"/>
        <v>0.99399999999999999</v>
      </c>
      <c r="P27" s="91">
        <f t="shared" si="0"/>
        <v>0.66398390342052316</v>
      </c>
      <c r="Q27" s="357" t="s">
        <v>805</v>
      </c>
      <c r="R27" s="545" t="s">
        <v>793</v>
      </c>
      <c r="S27" s="356"/>
    </row>
    <row r="28" spans="1:19" ht="82.5" customHeight="1" x14ac:dyDescent="0.25">
      <c r="A28" s="448"/>
      <c r="B28" s="25" t="s">
        <v>233</v>
      </c>
      <c r="C28" s="331" t="s">
        <v>889</v>
      </c>
      <c r="D28" s="332" t="s">
        <v>890</v>
      </c>
      <c r="E28" s="299" t="s">
        <v>234</v>
      </c>
      <c r="F28" s="299" t="s">
        <v>127</v>
      </c>
      <c r="G28" s="299" t="s">
        <v>194</v>
      </c>
      <c r="H28" s="311" t="s">
        <v>204</v>
      </c>
      <c r="I28" s="17"/>
      <c r="J28" s="13"/>
      <c r="K28" s="18"/>
      <c r="L28" s="13"/>
      <c r="M28" s="18"/>
      <c r="N28" s="13">
        <v>1</v>
      </c>
      <c r="O28" s="92">
        <f t="shared" si="1"/>
        <v>1</v>
      </c>
      <c r="P28" s="91">
        <f t="shared" si="0"/>
        <v>0</v>
      </c>
      <c r="Q28" s="357"/>
      <c r="R28" s="545"/>
      <c r="S28" s="356"/>
    </row>
    <row r="29" spans="1:19" ht="132" customHeight="1" x14ac:dyDescent="0.25">
      <c r="A29" s="448"/>
      <c r="B29" s="25" t="s">
        <v>235</v>
      </c>
      <c r="C29" s="59" t="s">
        <v>239</v>
      </c>
      <c r="D29" s="314" t="s">
        <v>240</v>
      </c>
      <c r="E29" s="310" t="s">
        <v>241</v>
      </c>
      <c r="F29" s="320" t="s">
        <v>113</v>
      </c>
      <c r="G29" s="332" t="s">
        <v>114</v>
      </c>
      <c r="H29" s="321" t="s">
        <v>153</v>
      </c>
      <c r="I29" s="39">
        <v>1</v>
      </c>
      <c r="J29" s="13">
        <v>1</v>
      </c>
      <c r="K29" s="18">
        <v>1</v>
      </c>
      <c r="L29" s="13">
        <v>1</v>
      </c>
      <c r="M29" s="18"/>
      <c r="N29" s="13">
        <v>1</v>
      </c>
      <c r="O29" s="92">
        <f t="shared" si="1"/>
        <v>3</v>
      </c>
      <c r="P29" s="91">
        <f t="shared" si="0"/>
        <v>0.66666666666666663</v>
      </c>
      <c r="Q29" s="357" t="s">
        <v>786</v>
      </c>
      <c r="R29" s="545" t="s">
        <v>892</v>
      </c>
      <c r="S29" s="356"/>
    </row>
    <row r="30" spans="1:19" ht="99.75" thickBot="1" x14ac:dyDescent="0.3">
      <c r="A30" s="449"/>
      <c r="B30" s="40" t="s">
        <v>238</v>
      </c>
      <c r="C30" s="316" t="s">
        <v>242</v>
      </c>
      <c r="D30" s="316" t="s">
        <v>243</v>
      </c>
      <c r="E30" s="318" t="s">
        <v>192</v>
      </c>
      <c r="F30" s="318" t="s">
        <v>193</v>
      </c>
      <c r="G30" s="334" t="s">
        <v>244</v>
      </c>
      <c r="H30" s="319" t="s">
        <v>172</v>
      </c>
      <c r="I30" s="41">
        <v>1</v>
      </c>
      <c r="J30" s="13"/>
      <c r="K30" s="18">
        <v>1</v>
      </c>
      <c r="L30" s="13">
        <v>1</v>
      </c>
      <c r="M30" s="18"/>
      <c r="N30" s="13"/>
      <c r="O30" s="92">
        <f t="shared" si="1"/>
        <v>1</v>
      </c>
      <c r="P30" s="91">
        <f t="shared" si="0"/>
        <v>2</v>
      </c>
      <c r="Q30" s="357" t="s">
        <v>787</v>
      </c>
      <c r="R30" s="545" t="s">
        <v>743</v>
      </c>
      <c r="S30" s="356"/>
    </row>
    <row r="31" spans="1:19" ht="17.25" thickBot="1" x14ac:dyDescent="0.35">
      <c r="P31" s="541">
        <f>AVERAGE(P22:P30)</f>
        <v>0.72655376704672481</v>
      </c>
      <c r="Q31" s="358"/>
    </row>
    <row r="32" spans="1:19" x14ac:dyDescent="0.25">
      <c r="A32" t="s">
        <v>705</v>
      </c>
    </row>
  </sheetData>
  <mergeCells count="14">
    <mergeCell ref="A8:A19"/>
    <mergeCell ref="A20:A23"/>
    <mergeCell ref="A24:A30"/>
    <mergeCell ref="Q5:Q7"/>
    <mergeCell ref="O5:O7"/>
    <mergeCell ref="R5:R7"/>
    <mergeCell ref="S5:S7"/>
    <mergeCell ref="A6:H6"/>
    <mergeCell ref="B7:C7"/>
    <mergeCell ref="A5:H5"/>
    <mergeCell ref="I5:J6"/>
    <mergeCell ref="K5:L6"/>
    <mergeCell ref="M5:N6"/>
    <mergeCell ref="P5:P7"/>
  </mergeCell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
  <sheetViews>
    <sheetView zoomScale="80" zoomScaleNormal="80" workbookViewId="0">
      <selection activeCell="I8" sqref="I8"/>
    </sheetView>
  </sheetViews>
  <sheetFormatPr baseColWidth="10" defaultColWidth="11.42578125" defaultRowHeight="74.25" customHeight="1" x14ac:dyDescent="0.25"/>
  <cols>
    <col min="1" max="1" width="29.7109375" customWidth="1"/>
    <col min="2" max="2" width="7.28515625" customWidth="1"/>
    <col min="3" max="3" width="47.28515625" customWidth="1"/>
    <col min="4" max="4" width="10.28515625" customWidth="1"/>
    <col min="5" max="5" width="38.5703125" customWidth="1"/>
    <col min="6" max="6" width="19" customWidth="1"/>
    <col min="7" max="7" width="20.7109375" customWidth="1"/>
    <col min="8" max="8" width="17.42578125" customWidth="1"/>
    <col min="9" max="9" width="10.28515625" bestFit="1" customWidth="1"/>
    <col min="10" max="10" width="9.85546875" bestFit="1" customWidth="1"/>
    <col min="11" max="11" width="10.28515625" bestFit="1" customWidth="1"/>
    <col min="12" max="12" width="9.85546875" bestFit="1" customWidth="1"/>
    <col min="13" max="13" width="10.28515625" bestFit="1" customWidth="1"/>
    <col min="14" max="14" width="9.85546875" bestFit="1" customWidth="1"/>
    <col min="15" max="16" width="10.42578125" customWidth="1"/>
    <col min="17" max="17" width="37.140625" customWidth="1"/>
    <col min="18" max="18" width="66.140625" customWidth="1"/>
    <col min="19" max="19" width="53.28515625" customWidth="1"/>
  </cols>
  <sheetData>
    <row r="1" spans="1:19" ht="74.25" customHeight="1" thickBot="1" x14ac:dyDescent="0.3">
      <c r="A1" s="368"/>
      <c r="B1" s="368"/>
      <c r="C1" s="368"/>
      <c r="D1" s="368"/>
      <c r="E1" s="368"/>
      <c r="F1" s="368"/>
      <c r="G1" s="368"/>
      <c r="H1" s="368"/>
      <c r="I1" s="368"/>
      <c r="J1" s="368"/>
      <c r="K1" s="368"/>
      <c r="L1" s="368"/>
      <c r="M1" s="368"/>
      <c r="N1" s="368"/>
      <c r="O1" s="368"/>
      <c r="P1" s="368"/>
      <c r="Q1" s="368"/>
      <c r="R1" s="368"/>
      <c r="S1" s="368"/>
    </row>
    <row r="2" spans="1:19" ht="24" customHeight="1" thickBot="1" x14ac:dyDescent="0.3">
      <c r="A2" s="454" t="s">
        <v>245</v>
      </c>
      <c r="B2" s="455"/>
      <c r="C2" s="455"/>
      <c r="D2" s="455"/>
      <c r="E2" s="455"/>
      <c r="F2" s="455"/>
      <c r="G2" s="455"/>
      <c r="H2" s="455"/>
      <c r="I2" s="456" t="s">
        <v>78</v>
      </c>
      <c r="J2" s="457"/>
      <c r="K2" s="457" t="s">
        <v>4</v>
      </c>
      <c r="L2" s="457"/>
      <c r="M2" s="457" t="s">
        <v>5</v>
      </c>
      <c r="N2" s="457"/>
      <c r="O2" s="458" t="s">
        <v>246</v>
      </c>
      <c r="P2" s="459" t="s">
        <v>79</v>
      </c>
      <c r="Q2" s="460" t="s">
        <v>6</v>
      </c>
      <c r="R2" s="460" t="s">
        <v>247</v>
      </c>
      <c r="S2" s="461" t="s">
        <v>248</v>
      </c>
    </row>
    <row r="3" spans="1:19" ht="32.25" customHeight="1" x14ac:dyDescent="0.25">
      <c r="A3" s="282"/>
      <c r="B3" s="451" t="s">
        <v>14</v>
      </c>
      <c r="C3" s="451"/>
      <c r="D3" s="84" t="s">
        <v>15</v>
      </c>
      <c r="E3" s="84" t="s">
        <v>167</v>
      </c>
      <c r="F3" s="84" t="s">
        <v>16</v>
      </c>
      <c r="G3" s="85" t="s">
        <v>17</v>
      </c>
      <c r="H3" s="86" t="s">
        <v>18</v>
      </c>
      <c r="I3" s="585" t="s">
        <v>19</v>
      </c>
      <c r="J3" s="586" t="s">
        <v>20</v>
      </c>
      <c r="K3" s="586" t="s">
        <v>19</v>
      </c>
      <c r="L3" s="586" t="s">
        <v>20</v>
      </c>
      <c r="M3" s="586" t="s">
        <v>19</v>
      </c>
      <c r="N3" s="586" t="s">
        <v>20</v>
      </c>
      <c r="O3" s="587"/>
      <c r="P3" s="588"/>
      <c r="Q3" s="589"/>
      <c r="R3" s="589"/>
      <c r="S3" s="590"/>
    </row>
    <row r="4" spans="1:19" ht="45.75" customHeight="1" x14ac:dyDescent="0.25">
      <c r="A4" s="452" t="s">
        <v>249</v>
      </c>
      <c r="B4" s="10" t="s">
        <v>22</v>
      </c>
      <c r="C4" s="285" t="s">
        <v>250</v>
      </c>
      <c r="D4" s="87">
        <v>1</v>
      </c>
      <c r="E4" s="88" t="s">
        <v>251</v>
      </c>
      <c r="F4" s="12" t="s">
        <v>252</v>
      </c>
      <c r="G4" s="12" t="s">
        <v>253</v>
      </c>
      <c r="H4" s="89" t="s">
        <v>254</v>
      </c>
      <c r="I4" s="9"/>
      <c r="J4" s="8"/>
      <c r="K4" s="18">
        <v>1</v>
      </c>
      <c r="L4" s="13">
        <v>1</v>
      </c>
      <c r="M4" s="9"/>
      <c r="N4" s="8"/>
      <c r="O4" s="18">
        <f>J4+L4+N4</f>
        <v>1</v>
      </c>
      <c r="P4" s="591">
        <f>(I4+K4+M4)/O4</f>
        <v>1</v>
      </c>
      <c r="Q4" s="540"/>
      <c r="R4" s="540" t="s">
        <v>764</v>
      </c>
      <c r="S4" s="595"/>
    </row>
    <row r="5" spans="1:19" ht="74.25" customHeight="1" x14ac:dyDescent="0.25">
      <c r="A5" s="452"/>
      <c r="B5" s="10" t="s">
        <v>110</v>
      </c>
      <c r="C5" s="286" t="s">
        <v>255</v>
      </c>
      <c r="D5" s="94">
        <v>1</v>
      </c>
      <c r="E5" s="88" t="s">
        <v>256</v>
      </c>
      <c r="F5" s="12" t="s">
        <v>257</v>
      </c>
      <c r="G5" s="12" t="s">
        <v>253</v>
      </c>
      <c r="H5" s="95" t="s">
        <v>254</v>
      </c>
      <c r="I5" s="9"/>
      <c r="J5" s="8"/>
      <c r="K5" s="9">
        <v>0.5</v>
      </c>
      <c r="L5" s="8">
        <v>0.5</v>
      </c>
      <c r="M5" s="9"/>
      <c r="N5" s="8">
        <v>0.5</v>
      </c>
      <c r="O5" s="18">
        <f t="shared" ref="O5:O14" si="0">J5+L5+N5</f>
        <v>1</v>
      </c>
      <c r="P5" s="591">
        <f t="shared" ref="P5:P14" si="1">I5+K5+M5</f>
        <v>0.5</v>
      </c>
      <c r="Q5" s="594"/>
      <c r="R5" s="540" t="s">
        <v>765</v>
      </c>
      <c r="S5" s="595"/>
    </row>
    <row r="6" spans="1:19" ht="123" customHeight="1" x14ac:dyDescent="0.25">
      <c r="A6" s="283" t="s">
        <v>258</v>
      </c>
      <c r="B6" s="96" t="s">
        <v>28</v>
      </c>
      <c r="C6" s="285" t="s">
        <v>259</v>
      </c>
      <c r="D6" s="12">
        <v>3</v>
      </c>
      <c r="E6" s="88" t="s">
        <v>260</v>
      </c>
      <c r="F6" s="12" t="s">
        <v>261</v>
      </c>
      <c r="G6" s="12" t="s">
        <v>262</v>
      </c>
      <c r="H6" s="97" t="s">
        <v>263</v>
      </c>
      <c r="I6" s="18">
        <v>1</v>
      </c>
      <c r="J6" s="13">
        <v>1</v>
      </c>
      <c r="K6" s="18">
        <v>1</v>
      </c>
      <c r="L6" s="13">
        <v>1</v>
      </c>
      <c r="M6" s="18"/>
      <c r="N6" s="13">
        <v>1</v>
      </c>
      <c r="O6" s="18">
        <f t="shared" si="0"/>
        <v>3</v>
      </c>
      <c r="P6" s="591">
        <f t="shared" si="1"/>
        <v>2</v>
      </c>
      <c r="Q6" s="593" t="s">
        <v>775</v>
      </c>
      <c r="R6" s="540" t="s">
        <v>766</v>
      </c>
      <c r="S6" s="595"/>
    </row>
    <row r="7" spans="1:19" ht="46.5" customHeight="1" x14ac:dyDescent="0.25">
      <c r="A7" s="452" t="s">
        <v>264</v>
      </c>
      <c r="B7" s="25">
        <v>3.1</v>
      </c>
      <c r="C7" s="285" t="s">
        <v>265</v>
      </c>
      <c r="D7" s="12">
        <v>1</v>
      </c>
      <c r="E7" s="88" t="s">
        <v>266</v>
      </c>
      <c r="F7" s="12" t="s">
        <v>252</v>
      </c>
      <c r="G7" s="19" t="s">
        <v>267</v>
      </c>
      <c r="H7" s="97" t="s">
        <v>268</v>
      </c>
      <c r="I7" s="592"/>
      <c r="J7" s="13"/>
      <c r="K7" s="18"/>
      <c r="L7" s="13"/>
      <c r="M7" s="18"/>
      <c r="N7" s="13">
        <v>1</v>
      </c>
      <c r="O7" s="18">
        <f t="shared" si="0"/>
        <v>1</v>
      </c>
      <c r="P7" s="591">
        <f t="shared" si="1"/>
        <v>0</v>
      </c>
      <c r="Q7" s="594"/>
      <c r="R7" s="540" t="s">
        <v>767</v>
      </c>
      <c r="S7" s="595"/>
    </row>
    <row r="8" spans="1:19" ht="120.75" customHeight="1" x14ac:dyDescent="0.25">
      <c r="A8" s="452"/>
      <c r="B8" s="25" t="s">
        <v>158</v>
      </c>
      <c r="C8" s="285" t="s">
        <v>695</v>
      </c>
      <c r="D8" s="12">
        <v>1</v>
      </c>
      <c r="E8" s="88" t="s">
        <v>696</v>
      </c>
      <c r="F8" s="12" t="s">
        <v>697</v>
      </c>
      <c r="G8" s="19" t="s">
        <v>698</v>
      </c>
      <c r="H8" s="97">
        <v>44895</v>
      </c>
      <c r="I8" s="592"/>
      <c r="J8" s="13"/>
      <c r="K8" s="18"/>
      <c r="L8" s="13"/>
      <c r="M8" s="18"/>
      <c r="N8" s="13">
        <v>1</v>
      </c>
      <c r="O8" s="18">
        <f t="shared" ref="O8" si="2">J8+L8+N8</f>
        <v>1</v>
      </c>
      <c r="P8" s="591">
        <f t="shared" si="1"/>
        <v>0</v>
      </c>
      <c r="Q8" s="540" t="s">
        <v>733</v>
      </c>
      <c r="R8" s="540" t="s">
        <v>774</v>
      </c>
      <c r="S8" s="595"/>
    </row>
    <row r="9" spans="1:19" ht="69" customHeight="1" x14ac:dyDescent="0.25">
      <c r="A9" s="452" t="s">
        <v>269</v>
      </c>
      <c r="B9" s="25" t="s">
        <v>41</v>
      </c>
      <c r="C9" s="287" t="s">
        <v>270</v>
      </c>
      <c r="D9" s="19">
        <v>2</v>
      </c>
      <c r="E9" s="98" t="s">
        <v>271</v>
      </c>
      <c r="F9" s="19" t="s">
        <v>694</v>
      </c>
      <c r="G9" s="19" t="s">
        <v>693</v>
      </c>
      <c r="H9" s="97" t="s">
        <v>268</v>
      </c>
      <c r="I9" s="18"/>
      <c r="J9" s="13"/>
      <c r="K9" s="18">
        <v>1</v>
      </c>
      <c r="L9" s="13">
        <v>1</v>
      </c>
      <c r="M9" s="18"/>
      <c r="N9" s="13">
        <v>1</v>
      </c>
      <c r="O9" s="18">
        <f t="shared" si="0"/>
        <v>2</v>
      </c>
      <c r="P9" s="591">
        <f t="shared" si="1"/>
        <v>1</v>
      </c>
      <c r="Q9" s="594"/>
      <c r="R9" s="540" t="s">
        <v>768</v>
      </c>
      <c r="S9" s="595"/>
    </row>
    <row r="10" spans="1:19" ht="87" customHeight="1" x14ac:dyDescent="0.25">
      <c r="A10" s="452"/>
      <c r="B10" s="25" t="s">
        <v>272</v>
      </c>
      <c r="C10" s="287" t="s">
        <v>273</v>
      </c>
      <c r="D10" s="99">
        <v>2</v>
      </c>
      <c r="E10" s="98" t="s">
        <v>274</v>
      </c>
      <c r="F10" s="19" t="s">
        <v>275</v>
      </c>
      <c r="G10" s="19" t="s">
        <v>276</v>
      </c>
      <c r="H10" s="97" t="s">
        <v>268</v>
      </c>
      <c r="I10" s="18"/>
      <c r="J10" s="13"/>
      <c r="K10" s="18">
        <v>1</v>
      </c>
      <c r="L10" s="13">
        <v>1</v>
      </c>
      <c r="M10" s="18"/>
      <c r="N10" s="13">
        <v>1</v>
      </c>
      <c r="O10" s="18">
        <f t="shared" si="0"/>
        <v>2</v>
      </c>
      <c r="P10" s="591">
        <f t="shared" si="1"/>
        <v>1</v>
      </c>
      <c r="Q10" s="594"/>
      <c r="R10" s="540" t="s">
        <v>769</v>
      </c>
      <c r="S10" s="595"/>
    </row>
    <row r="11" spans="1:19" ht="56.25" customHeight="1" x14ac:dyDescent="0.25">
      <c r="A11" s="452"/>
      <c r="B11" s="25" t="s">
        <v>277</v>
      </c>
      <c r="C11" s="287" t="s">
        <v>278</v>
      </c>
      <c r="D11" s="27">
        <v>1</v>
      </c>
      <c r="E11" s="98" t="s">
        <v>279</v>
      </c>
      <c r="F11" s="19" t="s">
        <v>280</v>
      </c>
      <c r="G11" s="19" t="s">
        <v>281</v>
      </c>
      <c r="H11" s="100" t="s">
        <v>268</v>
      </c>
      <c r="I11" s="18"/>
      <c r="J11" s="13"/>
      <c r="K11" s="18">
        <v>0.5</v>
      </c>
      <c r="L11" s="8">
        <v>0.5</v>
      </c>
      <c r="M11" s="18"/>
      <c r="N11" s="8">
        <v>0.5</v>
      </c>
      <c r="O11" s="18">
        <f t="shared" si="0"/>
        <v>1</v>
      </c>
      <c r="P11" s="591">
        <f t="shared" si="1"/>
        <v>0.5</v>
      </c>
      <c r="Q11" s="594"/>
      <c r="R11" s="540" t="s">
        <v>770</v>
      </c>
      <c r="S11" s="595"/>
    </row>
    <row r="12" spans="1:19" ht="102" customHeight="1" x14ac:dyDescent="0.25">
      <c r="A12" s="284" t="s">
        <v>282</v>
      </c>
      <c r="B12" s="25" t="s">
        <v>45</v>
      </c>
      <c r="C12" s="287" t="s">
        <v>283</v>
      </c>
      <c r="D12" s="27">
        <v>1</v>
      </c>
      <c r="E12" s="98" t="s">
        <v>284</v>
      </c>
      <c r="F12" s="19" t="s">
        <v>280</v>
      </c>
      <c r="G12" s="19" t="s">
        <v>281</v>
      </c>
      <c r="H12" s="100" t="s">
        <v>268</v>
      </c>
      <c r="I12" s="18"/>
      <c r="J12" s="13"/>
      <c r="K12" s="18">
        <v>0.5</v>
      </c>
      <c r="L12" s="8">
        <v>0.5</v>
      </c>
      <c r="M12" s="18"/>
      <c r="N12" s="8">
        <v>0.5</v>
      </c>
      <c r="O12" s="18">
        <f t="shared" si="0"/>
        <v>1</v>
      </c>
      <c r="P12" s="591">
        <f t="shared" si="1"/>
        <v>0.5</v>
      </c>
      <c r="Q12" s="594"/>
      <c r="R12" s="540" t="s">
        <v>771</v>
      </c>
      <c r="S12" s="595"/>
    </row>
    <row r="13" spans="1:19" ht="38.25" x14ac:dyDescent="0.25">
      <c r="A13" s="453" t="s">
        <v>285</v>
      </c>
      <c r="B13" s="25" t="s">
        <v>286</v>
      </c>
      <c r="C13" s="287" t="s">
        <v>287</v>
      </c>
      <c r="D13" s="27">
        <v>1</v>
      </c>
      <c r="E13" s="98" t="s">
        <v>288</v>
      </c>
      <c r="F13" s="19" t="s">
        <v>289</v>
      </c>
      <c r="G13" s="19" t="s">
        <v>290</v>
      </c>
      <c r="H13" s="100" t="s">
        <v>268</v>
      </c>
      <c r="I13" s="18"/>
      <c r="J13" s="13"/>
      <c r="K13" s="18"/>
      <c r="L13" s="13"/>
      <c r="M13" s="18"/>
      <c r="N13" s="8">
        <v>1</v>
      </c>
      <c r="O13" s="18">
        <f t="shared" si="0"/>
        <v>1</v>
      </c>
      <c r="P13" s="591">
        <f t="shared" si="1"/>
        <v>0</v>
      </c>
      <c r="Q13" s="594"/>
      <c r="R13" s="540" t="s">
        <v>772</v>
      </c>
      <c r="S13" s="595"/>
    </row>
    <row r="14" spans="1:19" ht="90.75" customHeight="1" x14ac:dyDescent="0.25">
      <c r="A14" s="453"/>
      <c r="B14" s="25" t="s">
        <v>291</v>
      </c>
      <c r="C14" s="287" t="s">
        <v>292</v>
      </c>
      <c r="D14" s="27">
        <v>1</v>
      </c>
      <c r="E14" s="98" t="s">
        <v>293</v>
      </c>
      <c r="F14" s="19" t="s">
        <v>289</v>
      </c>
      <c r="G14" s="19" t="s">
        <v>290</v>
      </c>
      <c r="H14" s="100" t="s">
        <v>268</v>
      </c>
      <c r="I14" s="18"/>
      <c r="J14" s="13"/>
      <c r="K14" s="18">
        <v>0.5</v>
      </c>
      <c r="L14" s="8">
        <v>0.5</v>
      </c>
      <c r="M14" s="18"/>
      <c r="N14" s="8">
        <v>0.5</v>
      </c>
      <c r="O14" s="18">
        <f t="shared" si="0"/>
        <v>1</v>
      </c>
      <c r="P14" s="591">
        <f t="shared" si="1"/>
        <v>0.5</v>
      </c>
      <c r="Q14" s="594"/>
      <c r="R14" s="540" t="s">
        <v>773</v>
      </c>
      <c r="S14" s="595"/>
    </row>
    <row r="15" spans="1:19" ht="15.75" customHeight="1" x14ac:dyDescent="0.3">
      <c r="A15" s="101" t="s">
        <v>700</v>
      </c>
      <c r="C15" s="102"/>
      <c r="P15" s="541">
        <f>AVERAGE(P6:P14)</f>
        <v>0.61111111111111116</v>
      </c>
    </row>
    <row r="16" spans="1:19" ht="74.25" customHeight="1" x14ac:dyDescent="0.25">
      <c r="C16" s="102"/>
    </row>
    <row r="17" spans="3:3" ht="74.25" customHeight="1" x14ac:dyDescent="0.25">
      <c r="C17" s="102"/>
    </row>
  </sheetData>
  <mergeCells count="15">
    <mergeCell ref="B3:C3"/>
    <mergeCell ref="A4:A5"/>
    <mergeCell ref="A9:A11"/>
    <mergeCell ref="A13:A14"/>
    <mergeCell ref="A1:S1"/>
    <mergeCell ref="A2:H2"/>
    <mergeCell ref="I2:J2"/>
    <mergeCell ref="K2:L2"/>
    <mergeCell ref="M2:N2"/>
    <mergeCell ref="O2:O3"/>
    <mergeCell ref="P2:P3"/>
    <mergeCell ref="Q2:Q3"/>
    <mergeCell ref="R2:R3"/>
    <mergeCell ref="S2:S3"/>
    <mergeCell ref="A7:A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E46B8-D49C-452E-843C-99959F6E2964}">
  <sheetPr>
    <tabColor rgb="FF00B050"/>
  </sheetPr>
  <dimension ref="A1:AQ73"/>
  <sheetViews>
    <sheetView topLeftCell="A61" zoomScale="90" zoomScaleNormal="90" workbookViewId="0">
      <selection activeCell="F76" sqref="F76"/>
    </sheetView>
  </sheetViews>
  <sheetFormatPr baseColWidth="10" defaultRowHeight="16.5" x14ac:dyDescent="0.3"/>
  <cols>
    <col min="1" max="1" width="5" style="183" bestFit="1" customWidth="1"/>
    <col min="2" max="2" width="7.85546875" style="183" customWidth="1"/>
    <col min="3" max="3" width="18.42578125" style="183" customWidth="1"/>
    <col min="4" max="4" width="27.85546875" style="183" customWidth="1"/>
    <col min="5" max="5" width="31.7109375" style="183" customWidth="1"/>
    <col min="6" max="6" width="46.5703125" style="5" customWidth="1"/>
    <col min="7" max="7" width="16.85546875" style="184" customWidth="1"/>
    <col min="8" max="8" width="16.42578125" style="5" customWidth="1"/>
    <col min="9" max="9" width="12.7109375" style="5" customWidth="1"/>
    <col min="10" max="10" width="6.140625" style="5" customWidth="1"/>
    <col min="11" max="11" width="13.5703125" style="5" customWidth="1"/>
    <col min="12" max="12" width="7" style="5" customWidth="1"/>
    <col min="13" max="13" width="12.5703125" style="5" customWidth="1"/>
    <col min="14" max="14" width="3.7109375" style="5" customWidth="1"/>
    <col min="15" max="15" width="45.5703125" style="5" customWidth="1"/>
    <col min="16" max="16" width="7.140625" style="5" bestFit="1" customWidth="1"/>
    <col min="17" max="17" width="7.28515625" style="5" customWidth="1"/>
    <col min="18" max="18" width="6.85546875" style="5" customWidth="1"/>
    <col min="19" max="19" width="5" style="5" customWidth="1"/>
    <col min="20" max="20" width="7.28515625" style="5" customWidth="1"/>
    <col min="21" max="21" width="7.140625" style="5" customWidth="1"/>
    <col min="22" max="22" width="6.7109375" style="5" customWidth="1"/>
    <col min="23" max="23" width="6.28515625" style="5" customWidth="1"/>
    <col min="24" max="24" width="10.140625" style="5" customWidth="1"/>
    <col min="25" max="25" width="7" style="5" customWidth="1"/>
    <col min="26" max="26" width="13.42578125" style="5" customWidth="1"/>
    <col min="27" max="27" width="7.140625" style="5" customWidth="1"/>
    <col min="28" max="28" width="9" style="5" customWidth="1"/>
    <col min="29" max="29" width="7.28515625" style="5" customWidth="1"/>
    <col min="30" max="30" width="43.85546875" style="5" customWidth="1"/>
    <col min="31" max="31" width="30.5703125" style="5" customWidth="1"/>
    <col min="32" max="32" width="19.28515625" style="5" customWidth="1"/>
    <col min="33" max="33" width="18.5703125" style="5" customWidth="1"/>
    <col min="34" max="34" width="38.42578125" style="5" customWidth="1"/>
    <col min="35" max="35" width="36.7109375" style="5" customWidth="1"/>
    <col min="36" max="42" width="11.42578125" style="548"/>
    <col min="43" max="43" width="25.7109375" style="548" customWidth="1"/>
    <col min="44" max="16384" width="11.42578125" style="5"/>
  </cols>
  <sheetData>
    <row r="1" spans="1:43" ht="46.5" customHeight="1" x14ac:dyDescent="0.3"/>
    <row r="2" spans="1:43" ht="39" customHeight="1" x14ac:dyDescent="0.3">
      <c r="C2" s="185"/>
    </row>
    <row r="3" spans="1:43" ht="39" customHeight="1" x14ac:dyDescent="0.3">
      <c r="C3" s="186" t="s">
        <v>806</v>
      </c>
    </row>
    <row r="4" spans="1:43" x14ac:dyDescent="0.3">
      <c r="A4" s="530" t="s">
        <v>294</v>
      </c>
      <c r="B4" s="531"/>
      <c r="C4" s="532"/>
      <c r="D4" s="187" t="s">
        <v>295</v>
      </c>
      <c r="E4" s="188"/>
      <c r="F4" s="188"/>
      <c r="G4" s="189"/>
      <c r="H4" s="190"/>
      <c r="I4" s="189"/>
      <c r="J4" s="189"/>
      <c r="K4" s="189"/>
      <c r="L4" s="189"/>
      <c r="M4" s="189"/>
      <c r="N4" s="191"/>
      <c r="O4" s="192"/>
      <c r="P4" s="192"/>
      <c r="Q4" s="192"/>
      <c r="R4" s="192"/>
      <c r="S4" s="192"/>
      <c r="T4" s="192"/>
      <c r="U4" s="192"/>
      <c r="V4" s="192"/>
      <c r="W4" s="192"/>
      <c r="X4" s="192"/>
      <c r="Y4" s="192"/>
      <c r="Z4" s="192"/>
      <c r="AA4" s="192"/>
      <c r="AB4" s="192"/>
      <c r="AC4" s="192"/>
      <c r="AD4" s="192"/>
      <c r="AE4" s="192"/>
      <c r="AF4" s="192"/>
      <c r="AG4" s="192"/>
      <c r="AH4" s="192"/>
      <c r="AI4" s="192"/>
    </row>
    <row r="5" spans="1:43" ht="30.75" customHeight="1" x14ac:dyDescent="0.3">
      <c r="A5" s="530" t="s">
        <v>296</v>
      </c>
      <c r="B5" s="531"/>
      <c r="C5" s="532"/>
      <c r="D5" s="533" t="s">
        <v>297</v>
      </c>
      <c r="E5" s="534"/>
      <c r="F5" s="534"/>
      <c r="G5" s="534"/>
      <c r="H5" s="534"/>
      <c r="I5" s="534"/>
      <c r="J5" s="534"/>
      <c r="K5" s="534"/>
      <c r="L5" s="534"/>
      <c r="M5" s="534"/>
      <c r="N5" s="535"/>
      <c r="O5" s="192"/>
      <c r="P5" s="192"/>
      <c r="Q5" s="192"/>
      <c r="R5" s="192"/>
      <c r="S5" s="192"/>
      <c r="T5" s="192"/>
      <c r="U5" s="192"/>
      <c r="V5" s="192"/>
      <c r="W5" s="192"/>
      <c r="X5" s="192"/>
      <c r="Y5" s="192"/>
      <c r="Z5" s="192"/>
      <c r="AA5" s="192"/>
      <c r="AB5" s="192"/>
      <c r="AC5" s="192"/>
      <c r="AD5" s="192"/>
      <c r="AE5" s="192"/>
      <c r="AF5" s="192"/>
      <c r="AG5" s="192"/>
      <c r="AH5" s="192"/>
      <c r="AI5" s="192"/>
    </row>
    <row r="6" spans="1:43" ht="32.25" customHeight="1" x14ac:dyDescent="0.3">
      <c r="A6" s="530" t="s">
        <v>298</v>
      </c>
      <c r="B6" s="531"/>
      <c r="C6" s="532"/>
      <c r="D6" s="533" t="s">
        <v>299</v>
      </c>
      <c r="E6" s="534"/>
      <c r="F6" s="534"/>
      <c r="G6" s="534"/>
      <c r="H6" s="534"/>
      <c r="I6" s="534"/>
      <c r="J6" s="534"/>
      <c r="K6" s="534"/>
      <c r="L6" s="534"/>
      <c r="M6" s="534"/>
      <c r="N6" s="535"/>
      <c r="O6" s="192"/>
      <c r="P6" s="192"/>
      <c r="Q6" s="192"/>
      <c r="R6" s="192"/>
      <c r="S6" s="192"/>
      <c r="T6" s="192"/>
      <c r="U6" s="192"/>
      <c r="V6" s="192"/>
      <c r="W6" s="192"/>
      <c r="X6" s="192"/>
      <c r="Y6" s="192"/>
      <c r="Z6" s="192"/>
      <c r="AA6" s="192"/>
      <c r="AB6" s="192"/>
      <c r="AC6" s="192"/>
      <c r="AD6" s="192"/>
      <c r="AE6" s="192"/>
      <c r="AF6" s="192"/>
      <c r="AG6" s="192"/>
      <c r="AH6" s="192"/>
      <c r="AI6" s="192"/>
    </row>
    <row r="7" spans="1:43" ht="32.25" customHeight="1" x14ac:dyDescent="0.3">
      <c r="A7" s="536" t="s">
        <v>300</v>
      </c>
      <c r="B7" s="537"/>
      <c r="C7" s="537"/>
      <c r="D7" s="537"/>
      <c r="E7" s="537"/>
      <c r="F7" s="537"/>
      <c r="G7" s="537"/>
      <c r="H7" s="537"/>
      <c r="I7" s="536" t="s">
        <v>301</v>
      </c>
      <c r="J7" s="537"/>
      <c r="K7" s="537"/>
      <c r="L7" s="537"/>
      <c r="M7" s="537"/>
      <c r="N7" s="516" t="s">
        <v>302</v>
      </c>
      <c r="O7" s="520"/>
      <c r="P7" s="520"/>
      <c r="Q7" s="520"/>
      <c r="R7" s="520"/>
      <c r="S7" s="520"/>
      <c r="T7" s="520"/>
      <c r="U7" s="520"/>
      <c r="V7" s="520"/>
      <c r="W7" s="549"/>
      <c r="X7" s="516" t="s">
        <v>303</v>
      </c>
      <c r="Y7" s="520"/>
      <c r="Z7" s="520"/>
      <c r="AA7" s="520"/>
      <c r="AB7" s="520"/>
      <c r="AC7" s="520"/>
      <c r="AD7" s="520" t="s">
        <v>304</v>
      </c>
      <c r="AE7" s="520"/>
      <c r="AF7" s="520"/>
      <c r="AG7" s="520"/>
      <c r="AH7" s="520"/>
      <c r="AI7" s="520"/>
    </row>
    <row r="8" spans="1:43" ht="16.5" customHeight="1" x14ac:dyDescent="0.3">
      <c r="A8" s="521" t="s">
        <v>305</v>
      </c>
      <c r="B8" s="340"/>
      <c r="C8" s="523" t="s">
        <v>306</v>
      </c>
      <c r="D8" s="524" t="s">
        <v>307</v>
      </c>
      <c r="E8" s="524" t="s">
        <v>308</v>
      </c>
      <c r="F8" s="525" t="s">
        <v>309</v>
      </c>
      <c r="G8" s="526" t="s">
        <v>310</v>
      </c>
      <c r="H8" s="524" t="s">
        <v>311</v>
      </c>
      <c r="I8" s="527" t="s">
        <v>312</v>
      </c>
      <c r="J8" s="515" t="s">
        <v>313</v>
      </c>
      <c r="K8" s="517" t="s">
        <v>314</v>
      </c>
      <c r="L8" s="515" t="s">
        <v>313</v>
      </c>
      <c r="M8" s="524" t="s">
        <v>315</v>
      </c>
      <c r="N8" s="528" t="s">
        <v>316</v>
      </c>
      <c r="O8" s="507" t="s">
        <v>317</v>
      </c>
      <c r="P8" s="507" t="s">
        <v>318</v>
      </c>
      <c r="Q8" s="507"/>
      <c r="R8" s="508" t="s">
        <v>319</v>
      </c>
      <c r="S8" s="509"/>
      <c r="T8" s="509"/>
      <c r="U8" s="509"/>
      <c r="V8" s="509"/>
      <c r="W8" s="510"/>
      <c r="X8" s="511" t="s">
        <v>320</v>
      </c>
      <c r="Y8" s="513" t="s">
        <v>313</v>
      </c>
      <c r="Z8" s="511" t="s">
        <v>321</v>
      </c>
      <c r="AA8" s="513" t="s">
        <v>313</v>
      </c>
      <c r="AB8" s="506" t="s">
        <v>322</v>
      </c>
      <c r="AC8" s="528" t="s">
        <v>323</v>
      </c>
      <c r="AD8" s="507" t="s">
        <v>304</v>
      </c>
      <c r="AE8" s="507" t="s">
        <v>16</v>
      </c>
      <c r="AF8" s="507" t="s">
        <v>324</v>
      </c>
      <c r="AG8" s="507" t="s">
        <v>325</v>
      </c>
      <c r="AH8" s="507" t="s">
        <v>326</v>
      </c>
      <c r="AI8" s="507" t="s">
        <v>327</v>
      </c>
    </row>
    <row r="9" spans="1:43" s="194" customFormat="1" ht="63" customHeight="1" x14ac:dyDescent="0.25">
      <c r="A9" s="522"/>
      <c r="B9" s="341" t="s">
        <v>328</v>
      </c>
      <c r="C9" s="523"/>
      <c r="D9" s="507"/>
      <c r="E9" s="507"/>
      <c r="F9" s="523"/>
      <c r="G9" s="524"/>
      <c r="H9" s="507"/>
      <c r="I9" s="524"/>
      <c r="J9" s="516"/>
      <c r="K9" s="516"/>
      <c r="L9" s="516"/>
      <c r="M9" s="507"/>
      <c r="N9" s="529"/>
      <c r="O9" s="507"/>
      <c r="P9" s="348" t="s">
        <v>329</v>
      </c>
      <c r="Q9" s="348" t="s">
        <v>306</v>
      </c>
      <c r="R9" s="193" t="s">
        <v>330</v>
      </c>
      <c r="S9" s="193" t="s">
        <v>331</v>
      </c>
      <c r="T9" s="193" t="s">
        <v>332</v>
      </c>
      <c r="U9" s="193" t="s">
        <v>333</v>
      </c>
      <c r="V9" s="193" t="s">
        <v>334</v>
      </c>
      <c r="W9" s="193" t="s">
        <v>335</v>
      </c>
      <c r="X9" s="512"/>
      <c r="Y9" s="514"/>
      <c r="Z9" s="512"/>
      <c r="AA9" s="514"/>
      <c r="AB9" s="506"/>
      <c r="AC9" s="529"/>
      <c r="AD9" s="507"/>
      <c r="AE9" s="507"/>
      <c r="AF9" s="507"/>
      <c r="AG9" s="507"/>
      <c r="AH9" s="507"/>
      <c r="AI9" s="507"/>
      <c r="AJ9" s="550"/>
      <c r="AK9" s="550"/>
      <c r="AL9" s="550"/>
      <c r="AM9" s="550"/>
      <c r="AN9" s="550"/>
      <c r="AO9" s="550"/>
      <c r="AP9" s="550"/>
      <c r="AQ9" s="550"/>
    </row>
    <row r="10" spans="1:43" s="210" customFormat="1" ht="132.75" customHeight="1" x14ac:dyDescent="0.25">
      <c r="A10" s="342">
        <v>1</v>
      </c>
      <c r="B10" s="342" t="s">
        <v>336</v>
      </c>
      <c r="C10" s="352" t="s">
        <v>337</v>
      </c>
      <c r="D10" s="352" t="s">
        <v>338</v>
      </c>
      <c r="E10" s="352" t="s">
        <v>339</v>
      </c>
      <c r="F10" s="352" t="s">
        <v>340</v>
      </c>
      <c r="G10" s="346" t="s">
        <v>341</v>
      </c>
      <c r="H10" s="347">
        <v>1</v>
      </c>
      <c r="I10" s="195" t="s">
        <v>342</v>
      </c>
      <c r="J10" s="196">
        <f>IF(I10="MUY BAJA",20%,IF(I10="BAJA",40%,IF(I10="MEDIA",60%,IF(I10="ALTA",80%,IF(I10="MUY ALTA",100%,IF(I10="",""))))))</f>
        <v>0.2</v>
      </c>
      <c r="K10" s="197" t="s">
        <v>343</v>
      </c>
      <c r="L10" s="196">
        <f>IF(K10="LEVE",20%,IF(K10="MENOR",40%,IF(K10="MODERADO",60%,IF(K10="MAYOR",80%,IF(K10="CATASTRÓFICO",100%,IF(I10="",""))))))</f>
        <v>1</v>
      </c>
      <c r="M10" s="351" t="s">
        <v>344</v>
      </c>
      <c r="N10" s="198">
        <v>1</v>
      </c>
      <c r="O10" s="199" t="s">
        <v>345</v>
      </c>
      <c r="P10" s="200" t="s">
        <v>346</v>
      </c>
      <c r="Q10" s="200" t="s">
        <v>346</v>
      </c>
      <c r="R10" s="201" t="s">
        <v>347</v>
      </c>
      <c r="S10" s="201" t="s">
        <v>348</v>
      </c>
      <c r="T10" s="196">
        <v>0.4</v>
      </c>
      <c r="U10" s="201" t="s">
        <v>349</v>
      </c>
      <c r="V10" s="201" t="s">
        <v>350</v>
      </c>
      <c r="W10" s="201" t="s">
        <v>351</v>
      </c>
      <c r="X10" s="195" t="s">
        <v>342</v>
      </c>
      <c r="Y10" s="202">
        <f>'[15]Calculos Controles'!C6</f>
        <v>0.12</v>
      </c>
      <c r="Z10" s="197" t="s">
        <v>343</v>
      </c>
      <c r="AA10" s="203">
        <v>1</v>
      </c>
      <c r="AB10" s="204" t="s">
        <v>344</v>
      </c>
      <c r="AC10" s="205" t="s">
        <v>352</v>
      </c>
      <c r="AD10" s="206" t="s">
        <v>353</v>
      </c>
      <c r="AE10" s="206" t="s">
        <v>354</v>
      </c>
      <c r="AF10" s="207" t="s">
        <v>355</v>
      </c>
      <c r="AG10" s="208" t="s">
        <v>356</v>
      </c>
      <c r="AH10" s="209"/>
      <c r="AI10" s="198"/>
      <c r="AJ10" s="551"/>
      <c r="AK10" s="551"/>
      <c r="AL10" s="551"/>
      <c r="AM10" s="552"/>
      <c r="AN10" s="551"/>
      <c r="AO10" s="551"/>
      <c r="AP10" s="551"/>
      <c r="AQ10" s="551"/>
    </row>
    <row r="11" spans="1:43" ht="117.75" customHeight="1" x14ac:dyDescent="0.3">
      <c r="A11" s="198">
        <v>2</v>
      </c>
      <c r="B11" s="342" t="s">
        <v>336</v>
      </c>
      <c r="C11" s="199" t="s">
        <v>337</v>
      </c>
      <c r="D11" s="199" t="s">
        <v>357</v>
      </c>
      <c r="E11" s="199" t="s">
        <v>358</v>
      </c>
      <c r="F11" s="199" t="s">
        <v>359</v>
      </c>
      <c r="G11" s="207" t="s">
        <v>341</v>
      </c>
      <c r="H11" s="209">
        <v>12</v>
      </c>
      <c r="I11" s="195" t="s">
        <v>360</v>
      </c>
      <c r="J11" s="196">
        <f>IF(I11="MUY BAJA",20%,IF(I11="BAJA",40%,IF(I11="MEDIA",60%,IF(I11="ALTA",80%,IF(I11="MUY ALTA",100%,IF(I11="",""))))))</f>
        <v>0.4</v>
      </c>
      <c r="K11" s="197" t="s">
        <v>361</v>
      </c>
      <c r="L11" s="196">
        <f t="shared" ref="L11:L37" si="0">IF(K11="LEVE",20%,IF(K11="MENOR",40%,IF(K11="MODERADO",60%,IF(K11="MAYOR",80%,IF(K11="CATASTRÓFICO",100%,IF(I11="",""))))))</f>
        <v>0.6</v>
      </c>
      <c r="M11" s="351" t="s">
        <v>361</v>
      </c>
      <c r="N11" s="198">
        <v>2</v>
      </c>
      <c r="O11" s="206" t="s">
        <v>362</v>
      </c>
      <c r="P11" s="198" t="s">
        <v>346</v>
      </c>
      <c r="Q11" s="198" t="s">
        <v>346</v>
      </c>
      <c r="R11" s="201" t="s">
        <v>363</v>
      </c>
      <c r="S11" s="201" t="s">
        <v>348</v>
      </c>
      <c r="T11" s="196">
        <v>0.3</v>
      </c>
      <c r="U11" s="201" t="s">
        <v>349</v>
      </c>
      <c r="V11" s="201" t="s">
        <v>350</v>
      </c>
      <c r="W11" s="201" t="s">
        <v>351</v>
      </c>
      <c r="X11" s="195" t="s">
        <v>342</v>
      </c>
      <c r="Y11" s="196">
        <f>'[15]Calculos Controles'!C15</f>
        <v>0.14000000000000001</v>
      </c>
      <c r="Z11" s="197" t="s">
        <v>361</v>
      </c>
      <c r="AA11" s="211">
        <v>0.6</v>
      </c>
      <c r="AB11" s="212" t="s">
        <v>361</v>
      </c>
      <c r="AC11" s="354" t="s">
        <v>352</v>
      </c>
      <c r="AD11" s="206" t="s">
        <v>364</v>
      </c>
      <c r="AE11" s="553" t="s">
        <v>807</v>
      </c>
      <c r="AF11" s="207" t="s">
        <v>355</v>
      </c>
      <c r="AG11" s="208" t="s">
        <v>356</v>
      </c>
      <c r="AH11" s="198"/>
      <c r="AI11" s="198"/>
    </row>
    <row r="12" spans="1:43" ht="73.5" customHeight="1" x14ac:dyDescent="0.3">
      <c r="A12" s="198">
        <v>3</v>
      </c>
      <c r="B12" s="213" t="s">
        <v>808</v>
      </c>
      <c r="C12" s="214" t="s">
        <v>365</v>
      </c>
      <c r="D12" s="214" t="s">
        <v>366</v>
      </c>
      <c r="E12" s="215" t="s">
        <v>367</v>
      </c>
      <c r="F12" s="216" t="s">
        <v>368</v>
      </c>
      <c r="G12" s="217" t="s">
        <v>341</v>
      </c>
      <c r="H12" s="218">
        <v>369</v>
      </c>
      <c r="I12" s="195" t="s">
        <v>369</v>
      </c>
      <c r="J12" s="219">
        <f>IF(I12="MUY BAJA",20%,IF(I12="BAJA",40%,IF(I12="MEDIA",60%,IF(I12="ALTA",80%,IF(I12="MUY ALTA",100%,IF(I12="",""))))))</f>
        <v>0.6</v>
      </c>
      <c r="K12" s="197" t="s">
        <v>370</v>
      </c>
      <c r="L12" s="196">
        <f t="shared" si="0"/>
        <v>0.8</v>
      </c>
      <c r="M12" s="351" t="s">
        <v>371</v>
      </c>
      <c r="N12" s="198">
        <v>1</v>
      </c>
      <c r="O12" s="220" t="s">
        <v>372</v>
      </c>
      <c r="P12" s="207" t="s">
        <v>346</v>
      </c>
      <c r="Q12" s="198" t="s">
        <v>346</v>
      </c>
      <c r="R12" s="201" t="s">
        <v>347</v>
      </c>
      <c r="S12" s="201" t="s">
        <v>348</v>
      </c>
      <c r="T12" s="221">
        <v>0.4</v>
      </c>
      <c r="U12" s="201" t="s">
        <v>349</v>
      </c>
      <c r="V12" s="201" t="s">
        <v>350</v>
      </c>
      <c r="W12" s="201" t="s">
        <v>373</v>
      </c>
      <c r="X12" s="195" t="s">
        <v>342</v>
      </c>
      <c r="Y12" s="196">
        <v>0.36</v>
      </c>
      <c r="Z12" s="197" t="s">
        <v>361</v>
      </c>
      <c r="AA12" s="196">
        <f>IF(Z12="LEVE",20%,IF(Z12="MENOR",40%,IF(Z12="MODERADO",60%,IF(Z12="MAYOR",80%,IF(Z12="CATASTROFICO",100%,IF(Z12="",""))))))</f>
        <v>0.6</v>
      </c>
      <c r="AB12" s="351" t="s">
        <v>371</v>
      </c>
      <c r="AC12" s="354" t="s">
        <v>352</v>
      </c>
      <c r="AD12" s="199" t="s">
        <v>374</v>
      </c>
      <c r="AE12" s="209" t="s">
        <v>375</v>
      </c>
      <c r="AF12" s="207" t="s">
        <v>355</v>
      </c>
      <c r="AG12" s="222" t="s">
        <v>356</v>
      </c>
      <c r="AH12" s="198"/>
      <c r="AI12" s="198"/>
    </row>
    <row r="13" spans="1:43" ht="115.5" customHeight="1" x14ac:dyDescent="0.3">
      <c r="A13" s="198">
        <v>4</v>
      </c>
      <c r="B13" s="213" t="s">
        <v>809</v>
      </c>
      <c r="C13" s="214" t="s">
        <v>376</v>
      </c>
      <c r="D13" s="223" t="s">
        <v>377</v>
      </c>
      <c r="E13" s="214" t="s">
        <v>378</v>
      </c>
      <c r="F13" s="214" t="s">
        <v>379</v>
      </c>
      <c r="G13" s="217" t="s">
        <v>341</v>
      </c>
      <c r="H13" s="218">
        <v>369</v>
      </c>
      <c r="I13" s="195" t="s">
        <v>369</v>
      </c>
      <c r="J13" s="219">
        <f>IF(I13="MUY BAJA",20%,IF(I13="BAJA",40%,IF(I13="MEDIA",60%,IF(I13="ALTA",80%,IF(I13="MUY ALTA",100%,IF(I13="",""))))))</f>
        <v>0.6</v>
      </c>
      <c r="K13" s="197" t="s">
        <v>370</v>
      </c>
      <c r="L13" s="196">
        <f t="shared" si="0"/>
        <v>0.8</v>
      </c>
      <c r="M13" s="351" t="s">
        <v>371</v>
      </c>
      <c r="N13" s="198">
        <v>2</v>
      </c>
      <c r="O13" s="224" t="s">
        <v>380</v>
      </c>
      <c r="P13" s="198" t="s">
        <v>346</v>
      </c>
      <c r="Q13" s="198" t="s">
        <v>346</v>
      </c>
      <c r="R13" s="201" t="s">
        <v>347</v>
      </c>
      <c r="S13" s="201" t="s">
        <v>348</v>
      </c>
      <c r="T13" s="221">
        <v>0.4</v>
      </c>
      <c r="U13" s="201" t="s">
        <v>349</v>
      </c>
      <c r="V13" s="201" t="s">
        <v>350</v>
      </c>
      <c r="W13" s="201" t="s">
        <v>373</v>
      </c>
      <c r="X13" s="195" t="s">
        <v>342</v>
      </c>
      <c r="Y13" s="225">
        <v>0.36</v>
      </c>
      <c r="Z13" s="197" t="s">
        <v>361</v>
      </c>
      <c r="AA13" s="196">
        <f>IF(Z13="LEVE",20%,IF(Z13="MENOR",40%,IF(Z13="MODERADO",60%,IF(Z13="MAYOR",80%,IF(Z13="CATASTROFICO",100%,IF(Z13="",""))))))</f>
        <v>0.6</v>
      </c>
      <c r="AB13" s="351" t="s">
        <v>371</v>
      </c>
      <c r="AC13" s="354" t="s">
        <v>352</v>
      </c>
      <c r="AD13" s="226" t="s">
        <v>381</v>
      </c>
      <c r="AE13" s="209" t="s">
        <v>375</v>
      </c>
      <c r="AF13" s="207" t="s">
        <v>355</v>
      </c>
      <c r="AG13" s="222" t="s">
        <v>356</v>
      </c>
      <c r="AH13" s="209"/>
      <c r="AI13" s="209"/>
    </row>
    <row r="14" spans="1:43" ht="117" customHeight="1" x14ac:dyDescent="0.3">
      <c r="A14" s="198">
        <v>5</v>
      </c>
      <c r="B14" s="213" t="s">
        <v>810</v>
      </c>
      <c r="C14" s="214" t="s">
        <v>376</v>
      </c>
      <c r="D14" s="214" t="s">
        <v>382</v>
      </c>
      <c r="E14" s="214" t="s">
        <v>383</v>
      </c>
      <c r="F14" s="214" t="s">
        <v>384</v>
      </c>
      <c r="G14" s="227" t="s">
        <v>385</v>
      </c>
      <c r="H14" s="228">
        <v>2</v>
      </c>
      <c r="I14" s="349" t="s">
        <v>342</v>
      </c>
      <c r="J14" s="219">
        <f>IF(I14="MUY BAJA",20%,IF(I14="BAJA",40%,IF(I14="MEDIA",60%,IF(I14="ALTA",80%,IF(I14="MUY ALTA",100%,IF(I14="",""))))))</f>
        <v>0.2</v>
      </c>
      <c r="K14" s="197" t="s">
        <v>343</v>
      </c>
      <c r="L14" s="196">
        <f t="shared" si="0"/>
        <v>1</v>
      </c>
      <c r="M14" s="351" t="s">
        <v>344</v>
      </c>
      <c r="N14" s="209">
        <v>3</v>
      </c>
      <c r="O14" s="220" t="s">
        <v>386</v>
      </c>
      <c r="P14" s="229" t="s">
        <v>387</v>
      </c>
      <c r="Q14" s="209" t="s">
        <v>387</v>
      </c>
      <c r="R14" s="201" t="s">
        <v>347</v>
      </c>
      <c r="S14" s="201" t="s">
        <v>348</v>
      </c>
      <c r="T14" s="221">
        <f>+'[16]ValoraciónControles Fomento'!G62</f>
        <v>0</v>
      </c>
      <c r="U14" s="201" t="s">
        <v>349</v>
      </c>
      <c r="V14" s="201" t="s">
        <v>350</v>
      </c>
      <c r="W14" s="201" t="s">
        <v>373</v>
      </c>
      <c r="X14" s="195" t="s">
        <v>342</v>
      </c>
      <c r="Y14" s="196">
        <v>0.36</v>
      </c>
      <c r="Z14" s="197" t="s">
        <v>343</v>
      </c>
      <c r="AA14" s="196">
        <f>IF(Z14="LEVE",20%,IF(Z14="MENOR",40%,IF(Z14="MODERADO",60%,IF(Z14="MAYOR",80%,IF(Z14="CATASTRÓFICO",100%,IF(Z14="",""))))))</f>
        <v>1</v>
      </c>
      <c r="AB14" s="204" t="s">
        <v>344</v>
      </c>
      <c r="AC14" s="354" t="s">
        <v>352</v>
      </c>
      <c r="AD14" s="226" t="s">
        <v>388</v>
      </c>
      <c r="AE14" s="209" t="s">
        <v>375</v>
      </c>
      <c r="AF14" s="207" t="s">
        <v>355</v>
      </c>
      <c r="AG14" s="222" t="s">
        <v>389</v>
      </c>
      <c r="AH14" s="209"/>
      <c r="AI14" s="209"/>
    </row>
    <row r="15" spans="1:43" ht="88.5" customHeight="1" x14ac:dyDescent="0.3">
      <c r="A15" s="490">
        <v>6</v>
      </c>
      <c r="B15" s="490" t="s">
        <v>811</v>
      </c>
      <c r="C15" s="496" t="s">
        <v>337</v>
      </c>
      <c r="D15" s="500" t="s">
        <v>390</v>
      </c>
      <c r="E15" s="500" t="s">
        <v>391</v>
      </c>
      <c r="F15" s="500" t="s">
        <v>392</v>
      </c>
      <c r="G15" s="486" t="s">
        <v>341</v>
      </c>
      <c r="H15" s="488">
        <v>2</v>
      </c>
      <c r="I15" s="518" t="s">
        <v>342</v>
      </c>
      <c r="J15" s="470">
        <v>0.2</v>
      </c>
      <c r="K15" s="468" t="s">
        <v>370</v>
      </c>
      <c r="L15" s="466">
        <f t="shared" si="0"/>
        <v>0.8</v>
      </c>
      <c r="M15" s="472" t="s">
        <v>371</v>
      </c>
      <c r="N15" s="198">
        <v>1</v>
      </c>
      <c r="O15" s="199" t="s">
        <v>393</v>
      </c>
      <c r="P15" s="200" t="s">
        <v>346</v>
      </c>
      <c r="Q15" s="200" t="s">
        <v>346</v>
      </c>
      <c r="R15" s="201" t="s">
        <v>347</v>
      </c>
      <c r="S15" s="201" t="s">
        <v>348</v>
      </c>
      <c r="T15" s="196">
        <v>0.4</v>
      </c>
      <c r="U15" s="201" t="s">
        <v>349</v>
      </c>
      <c r="V15" s="201" t="s">
        <v>350</v>
      </c>
      <c r="W15" s="201" t="s">
        <v>351</v>
      </c>
      <c r="X15" s="195" t="s">
        <v>342</v>
      </c>
      <c r="Y15" s="202">
        <v>0.12</v>
      </c>
      <c r="Z15" s="197" t="s">
        <v>370</v>
      </c>
      <c r="AA15" s="196">
        <f t="shared" ref="AA15:AA47" si="1">IF(Z15="LEVE",20%,IF(Z15="MENOR",40%,IF(Z15="MODERADO",60%,IF(Z15="MAYOR",80%,IF(Z15="CATASTRÓFICO",100%,IF(Z15="",""))))))</f>
        <v>0.8</v>
      </c>
      <c r="AB15" s="351" t="s">
        <v>371</v>
      </c>
      <c r="AC15" s="354" t="s">
        <v>352</v>
      </c>
      <c r="AD15" s="206" t="s">
        <v>394</v>
      </c>
      <c r="AE15" s="231" t="s">
        <v>812</v>
      </c>
      <c r="AF15" s="207" t="s">
        <v>355</v>
      </c>
      <c r="AG15" s="222" t="s">
        <v>356</v>
      </c>
      <c r="AH15" s="209"/>
      <c r="AI15" s="209"/>
    </row>
    <row r="16" spans="1:43" ht="87" customHeight="1" x14ac:dyDescent="0.3">
      <c r="A16" s="491"/>
      <c r="B16" s="491"/>
      <c r="C16" s="497"/>
      <c r="D16" s="505"/>
      <c r="E16" s="505"/>
      <c r="F16" s="505"/>
      <c r="G16" s="487"/>
      <c r="H16" s="489"/>
      <c r="I16" s="519"/>
      <c r="J16" s="471"/>
      <c r="K16" s="469"/>
      <c r="L16" s="467"/>
      <c r="M16" s="473"/>
      <c r="N16" s="198">
        <v>2</v>
      </c>
      <c r="O16" s="199" t="s">
        <v>395</v>
      </c>
      <c r="P16" s="200" t="s">
        <v>346</v>
      </c>
      <c r="Q16" s="200" t="s">
        <v>346</v>
      </c>
      <c r="R16" s="201" t="s">
        <v>347</v>
      </c>
      <c r="S16" s="201" t="s">
        <v>348</v>
      </c>
      <c r="T16" s="196">
        <v>0.4</v>
      </c>
      <c r="U16" s="201" t="s">
        <v>349</v>
      </c>
      <c r="V16" s="201" t="s">
        <v>350</v>
      </c>
      <c r="W16" s="201" t="s">
        <v>351</v>
      </c>
      <c r="X16" s="195" t="s">
        <v>342</v>
      </c>
      <c r="Y16" s="202">
        <v>7.1999999999999995E-2</v>
      </c>
      <c r="Z16" s="197" t="s">
        <v>370</v>
      </c>
      <c r="AA16" s="196">
        <f t="shared" si="1"/>
        <v>0.8</v>
      </c>
      <c r="AB16" s="351" t="s">
        <v>371</v>
      </c>
      <c r="AC16" s="354" t="s">
        <v>352</v>
      </c>
      <c r="AD16" s="206" t="s">
        <v>813</v>
      </c>
      <c r="AE16" s="231" t="s">
        <v>812</v>
      </c>
      <c r="AF16" s="207" t="s">
        <v>355</v>
      </c>
      <c r="AG16" s="222" t="s">
        <v>356</v>
      </c>
      <c r="AH16" s="209"/>
      <c r="AI16" s="209"/>
    </row>
    <row r="17" spans="1:35" ht="59.25" customHeight="1" x14ac:dyDescent="0.3">
      <c r="A17" s="490">
        <v>7</v>
      </c>
      <c r="B17" s="490" t="s">
        <v>814</v>
      </c>
      <c r="C17" s="492" t="s">
        <v>337</v>
      </c>
      <c r="D17" s="500" t="s">
        <v>397</v>
      </c>
      <c r="E17" s="500" t="s">
        <v>398</v>
      </c>
      <c r="F17" s="500" t="s">
        <v>399</v>
      </c>
      <c r="G17" s="492" t="s">
        <v>341</v>
      </c>
      <c r="H17" s="488">
        <v>12</v>
      </c>
      <c r="I17" s="503" t="s">
        <v>360</v>
      </c>
      <c r="J17" s="470">
        <v>0.4</v>
      </c>
      <c r="K17" s="468" t="s">
        <v>361</v>
      </c>
      <c r="L17" s="466">
        <f t="shared" si="0"/>
        <v>0.6</v>
      </c>
      <c r="M17" s="472" t="s">
        <v>361</v>
      </c>
      <c r="N17" s="198">
        <v>1</v>
      </c>
      <c r="O17" s="199" t="s">
        <v>400</v>
      </c>
      <c r="P17" s="200" t="s">
        <v>346</v>
      </c>
      <c r="Q17" s="200" t="s">
        <v>346</v>
      </c>
      <c r="R17" s="201" t="s">
        <v>347</v>
      </c>
      <c r="S17" s="201" t="s">
        <v>348</v>
      </c>
      <c r="T17" s="196">
        <v>0.4</v>
      </c>
      <c r="U17" s="201" t="s">
        <v>349</v>
      </c>
      <c r="V17" s="201" t="s">
        <v>350</v>
      </c>
      <c r="W17" s="201" t="s">
        <v>351</v>
      </c>
      <c r="X17" s="195" t="s">
        <v>360</v>
      </c>
      <c r="Y17" s="202">
        <v>0.24</v>
      </c>
      <c r="Z17" s="197" t="s">
        <v>401</v>
      </c>
      <c r="AA17" s="196">
        <f t="shared" si="1"/>
        <v>0.4</v>
      </c>
      <c r="AB17" s="351" t="s">
        <v>371</v>
      </c>
      <c r="AC17" s="354" t="s">
        <v>352</v>
      </c>
      <c r="AD17" s="226" t="s">
        <v>402</v>
      </c>
      <c r="AE17" s="231" t="s">
        <v>403</v>
      </c>
      <c r="AF17" s="207" t="s">
        <v>355</v>
      </c>
      <c r="AG17" s="222" t="s">
        <v>356</v>
      </c>
      <c r="AH17" s="209"/>
      <c r="AI17" s="209"/>
    </row>
    <row r="18" spans="1:35" ht="72.75" customHeight="1" x14ac:dyDescent="0.3">
      <c r="A18" s="491"/>
      <c r="B18" s="491"/>
      <c r="C18" s="499"/>
      <c r="D18" s="501"/>
      <c r="E18" s="501"/>
      <c r="F18" s="501"/>
      <c r="G18" s="499"/>
      <c r="H18" s="502"/>
      <c r="I18" s="503"/>
      <c r="J18" s="504"/>
      <c r="K18" s="498"/>
      <c r="L18" s="467"/>
      <c r="M18" s="473"/>
      <c r="N18" s="198">
        <v>2</v>
      </c>
      <c r="O18" s="206" t="s">
        <v>404</v>
      </c>
      <c r="P18" s="200" t="s">
        <v>346</v>
      </c>
      <c r="Q18" s="200" t="s">
        <v>346</v>
      </c>
      <c r="R18" s="201" t="s">
        <v>363</v>
      </c>
      <c r="S18" s="201" t="s">
        <v>348</v>
      </c>
      <c r="T18" s="196">
        <v>0.3</v>
      </c>
      <c r="U18" s="201" t="s">
        <v>349</v>
      </c>
      <c r="V18" s="201" t="s">
        <v>350</v>
      </c>
      <c r="W18" s="201" t="s">
        <v>351</v>
      </c>
      <c r="X18" s="195" t="s">
        <v>342</v>
      </c>
      <c r="Y18" s="202">
        <v>0.16800000000000001</v>
      </c>
      <c r="Z18" s="197" t="s">
        <v>401</v>
      </c>
      <c r="AA18" s="196">
        <f t="shared" si="1"/>
        <v>0.4</v>
      </c>
      <c r="AB18" s="351" t="s">
        <v>405</v>
      </c>
      <c r="AC18" s="354" t="s">
        <v>352</v>
      </c>
      <c r="AD18" s="226" t="s">
        <v>406</v>
      </c>
      <c r="AE18" s="231" t="s">
        <v>403</v>
      </c>
      <c r="AF18" s="207" t="s">
        <v>355</v>
      </c>
      <c r="AG18" s="222" t="s">
        <v>356</v>
      </c>
      <c r="AH18" s="209"/>
      <c r="AI18" s="209"/>
    </row>
    <row r="19" spans="1:35" ht="99" x14ac:dyDescent="0.3">
      <c r="A19" s="198">
        <v>8</v>
      </c>
      <c r="B19" s="198" t="s">
        <v>815</v>
      </c>
      <c r="C19" s="226" t="s">
        <v>407</v>
      </c>
      <c r="D19" s="232" t="s">
        <v>408</v>
      </c>
      <c r="E19" s="233" t="s">
        <v>409</v>
      </c>
      <c r="F19" s="232" t="s">
        <v>410</v>
      </c>
      <c r="G19" s="207" t="s">
        <v>385</v>
      </c>
      <c r="H19" s="209">
        <v>120</v>
      </c>
      <c r="I19" s="195" t="s">
        <v>369</v>
      </c>
      <c r="J19" s="230">
        <v>0.6</v>
      </c>
      <c r="K19" s="197" t="s">
        <v>370</v>
      </c>
      <c r="L19" s="196">
        <f t="shared" si="0"/>
        <v>0.8</v>
      </c>
      <c r="M19" s="351" t="s">
        <v>371</v>
      </c>
      <c r="N19" s="198">
        <v>3</v>
      </c>
      <c r="O19" s="206" t="s">
        <v>411</v>
      </c>
      <c r="P19" s="198" t="s">
        <v>346</v>
      </c>
      <c r="Q19" s="198" t="s">
        <v>346</v>
      </c>
      <c r="R19" s="201" t="s">
        <v>363</v>
      </c>
      <c r="S19" s="201" t="s">
        <v>348</v>
      </c>
      <c r="T19" s="196">
        <v>0.3</v>
      </c>
      <c r="U19" s="201" t="s">
        <v>349</v>
      </c>
      <c r="V19" s="201" t="s">
        <v>350</v>
      </c>
      <c r="W19" s="201" t="s">
        <v>373</v>
      </c>
      <c r="X19" s="195" t="s">
        <v>369</v>
      </c>
      <c r="Y19" s="234">
        <v>0.42</v>
      </c>
      <c r="Z19" s="197" t="s">
        <v>412</v>
      </c>
      <c r="AA19" s="196">
        <f t="shared" si="1"/>
        <v>0.2</v>
      </c>
      <c r="AB19" s="351" t="s">
        <v>405</v>
      </c>
      <c r="AC19" s="354" t="s">
        <v>352</v>
      </c>
      <c r="AD19" s="231" t="s">
        <v>816</v>
      </c>
      <c r="AE19" s="209" t="s">
        <v>413</v>
      </c>
      <c r="AF19" s="207" t="s">
        <v>355</v>
      </c>
      <c r="AG19" s="222" t="s">
        <v>356</v>
      </c>
      <c r="AH19" s="209"/>
      <c r="AI19" s="209"/>
    </row>
    <row r="20" spans="1:35" ht="75.75" x14ac:dyDescent="0.3">
      <c r="A20" s="198">
        <v>9</v>
      </c>
      <c r="B20" s="213" t="s">
        <v>817</v>
      </c>
      <c r="C20" s="226" t="s">
        <v>414</v>
      </c>
      <c r="D20" s="226" t="s">
        <v>415</v>
      </c>
      <c r="E20" s="226" t="s">
        <v>416</v>
      </c>
      <c r="F20" s="226" t="s">
        <v>417</v>
      </c>
      <c r="G20" s="226" t="s">
        <v>341</v>
      </c>
      <c r="H20" s="209">
        <v>2</v>
      </c>
      <c r="I20" s="195" t="s">
        <v>342</v>
      </c>
      <c r="J20" s="196">
        <f>IF(I20="MUY BAJA",20%,IF(I20="BAJA",40%,IF(I20="MEDIA",60%,IF(I20="ALTA",80%,IF(I20="MUY ALTA",100%,IF(I20="",""))))))</f>
        <v>0.2</v>
      </c>
      <c r="K20" s="197" t="s">
        <v>370</v>
      </c>
      <c r="L20" s="196">
        <f t="shared" si="0"/>
        <v>0.8</v>
      </c>
      <c r="M20" s="351" t="s">
        <v>371</v>
      </c>
      <c r="N20" s="198">
        <v>1</v>
      </c>
      <c r="O20" s="199" t="s">
        <v>418</v>
      </c>
      <c r="P20" s="207" t="s">
        <v>346</v>
      </c>
      <c r="Q20" s="198" t="s">
        <v>346</v>
      </c>
      <c r="R20" s="201" t="s">
        <v>347</v>
      </c>
      <c r="S20" s="201" t="s">
        <v>348</v>
      </c>
      <c r="T20" s="221">
        <f>[17]ValoraciónControles!G26</f>
        <v>0</v>
      </c>
      <c r="U20" s="201" t="s">
        <v>349</v>
      </c>
      <c r="V20" s="201" t="s">
        <v>350</v>
      </c>
      <c r="W20" s="201" t="s">
        <v>351</v>
      </c>
      <c r="X20" s="195" t="s">
        <v>360</v>
      </c>
      <c r="Y20" s="196">
        <v>0.36</v>
      </c>
      <c r="Z20" s="197" t="s">
        <v>370</v>
      </c>
      <c r="AA20" s="196">
        <f t="shared" si="1"/>
        <v>0.8</v>
      </c>
      <c r="AB20" s="351" t="s">
        <v>371</v>
      </c>
      <c r="AC20" s="354" t="s">
        <v>352</v>
      </c>
      <c r="AD20" s="199" t="s">
        <v>419</v>
      </c>
      <c r="AE20" s="209" t="s">
        <v>420</v>
      </c>
      <c r="AF20" s="207" t="s">
        <v>355</v>
      </c>
      <c r="AG20" s="222" t="s">
        <v>356</v>
      </c>
      <c r="AH20" s="209"/>
      <c r="AI20" s="209"/>
    </row>
    <row r="21" spans="1:35" ht="75.75" x14ac:dyDescent="0.3">
      <c r="A21" s="198">
        <v>10</v>
      </c>
      <c r="B21" s="213" t="s">
        <v>818</v>
      </c>
      <c r="C21" s="226" t="s">
        <v>421</v>
      </c>
      <c r="D21" s="226" t="s">
        <v>422</v>
      </c>
      <c r="E21" s="226" t="s">
        <v>423</v>
      </c>
      <c r="F21" s="226" t="s">
        <v>424</v>
      </c>
      <c r="G21" s="226" t="s">
        <v>385</v>
      </c>
      <c r="H21" s="209">
        <v>700</v>
      </c>
      <c r="I21" s="195" t="s">
        <v>425</v>
      </c>
      <c r="J21" s="196">
        <f>IF(I21="MUY BAJA",20%,IF(I21="BAJA",40%,IF(I21="MEDIA",60%,IF(I21="ALTA",80%,IF(I21="MUY ALTA",100%,IF(I21="",""))))))</f>
        <v>0.8</v>
      </c>
      <c r="K21" s="197" t="s">
        <v>370</v>
      </c>
      <c r="L21" s="196">
        <f t="shared" si="0"/>
        <v>0.8</v>
      </c>
      <c r="M21" s="351" t="s">
        <v>371</v>
      </c>
      <c r="N21" s="198">
        <v>2</v>
      </c>
      <c r="O21" s="206" t="s">
        <v>426</v>
      </c>
      <c r="P21" s="198" t="s">
        <v>346</v>
      </c>
      <c r="Q21" s="198" t="s">
        <v>346</v>
      </c>
      <c r="R21" s="201" t="s">
        <v>347</v>
      </c>
      <c r="S21" s="201" t="s">
        <v>348</v>
      </c>
      <c r="T21" s="221">
        <f>[17]ValoraciónControles!G41</f>
        <v>0</v>
      </c>
      <c r="U21" s="201" t="s">
        <v>349</v>
      </c>
      <c r="V21" s="201" t="s">
        <v>350</v>
      </c>
      <c r="W21" s="201" t="s">
        <v>351</v>
      </c>
      <c r="X21" s="195" t="s">
        <v>360</v>
      </c>
      <c r="Y21" s="196">
        <v>0.24</v>
      </c>
      <c r="Z21" s="197" t="s">
        <v>370</v>
      </c>
      <c r="AA21" s="196">
        <f t="shared" si="1"/>
        <v>0.8</v>
      </c>
      <c r="AB21" s="351" t="s">
        <v>371</v>
      </c>
      <c r="AC21" s="354" t="s">
        <v>352</v>
      </c>
      <c r="AD21" s="199" t="s">
        <v>427</v>
      </c>
      <c r="AE21" s="209" t="s">
        <v>420</v>
      </c>
      <c r="AF21" s="207" t="s">
        <v>355</v>
      </c>
      <c r="AG21" s="222" t="s">
        <v>389</v>
      </c>
      <c r="AH21" s="209"/>
      <c r="AI21" s="209"/>
    </row>
    <row r="22" spans="1:35" ht="99" x14ac:dyDescent="0.3">
      <c r="A22" s="198">
        <v>11</v>
      </c>
      <c r="B22" s="213" t="s">
        <v>428</v>
      </c>
      <c r="C22" s="235" t="s">
        <v>429</v>
      </c>
      <c r="D22" s="235" t="s">
        <v>430</v>
      </c>
      <c r="E22" s="235" t="s">
        <v>431</v>
      </c>
      <c r="F22" s="226" t="s">
        <v>432</v>
      </c>
      <c r="G22" s="209" t="s">
        <v>341</v>
      </c>
      <c r="H22" s="209">
        <v>1000</v>
      </c>
      <c r="I22" s="195" t="s">
        <v>425</v>
      </c>
      <c r="J22" s="196">
        <f>IF(I22="MUY BAJA",20%,IF(I22="BAJA",40%,IF(I22="MEDIA",60%,IF(I22="ALTA",80%,IF(I22="MUY ALTA",100%,IF(I22="",""))))))</f>
        <v>0.8</v>
      </c>
      <c r="K22" s="197" t="s">
        <v>370</v>
      </c>
      <c r="L22" s="196">
        <f t="shared" si="0"/>
        <v>0.8</v>
      </c>
      <c r="M22" s="351" t="s">
        <v>371</v>
      </c>
      <c r="N22" s="198">
        <v>1</v>
      </c>
      <c r="O22" s="199" t="s">
        <v>433</v>
      </c>
      <c r="P22" s="207" t="s">
        <v>346</v>
      </c>
      <c r="Q22" s="198" t="s">
        <v>346</v>
      </c>
      <c r="R22" s="201" t="s">
        <v>347</v>
      </c>
      <c r="S22" s="201" t="s">
        <v>348</v>
      </c>
      <c r="T22" s="221">
        <f>[17]ValoraciónControles!G58</f>
        <v>0</v>
      </c>
      <c r="U22" s="201" t="s">
        <v>349</v>
      </c>
      <c r="V22" s="201" t="s">
        <v>350</v>
      </c>
      <c r="W22" s="201" t="s">
        <v>351</v>
      </c>
      <c r="X22" s="195" t="s">
        <v>425</v>
      </c>
      <c r="Y22" s="196">
        <v>0.36</v>
      </c>
      <c r="Z22" s="197" t="s">
        <v>361</v>
      </c>
      <c r="AA22" s="196">
        <f t="shared" si="1"/>
        <v>0.6</v>
      </c>
      <c r="AB22" s="351" t="s">
        <v>371</v>
      </c>
      <c r="AC22" s="354" t="s">
        <v>352</v>
      </c>
      <c r="AD22" s="199" t="s">
        <v>434</v>
      </c>
      <c r="AE22" s="209" t="s">
        <v>435</v>
      </c>
      <c r="AF22" s="207" t="s">
        <v>355</v>
      </c>
      <c r="AG22" s="222" t="s">
        <v>356</v>
      </c>
      <c r="AH22" s="209"/>
      <c r="AI22" s="209"/>
    </row>
    <row r="23" spans="1:35" ht="75.75" x14ac:dyDescent="0.3">
      <c r="A23" s="198">
        <v>12</v>
      </c>
      <c r="B23" s="213" t="s">
        <v>436</v>
      </c>
      <c r="C23" s="235" t="s">
        <v>421</v>
      </c>
      <c r="D23" s="226" t="s">
        <v>437</v>
      </c>
      <c r="E23" s="235" t="s">
        <v>438</v>
      </c>
      <c r="F23" s="226" t="s">
        <v>439</v>
      </c>
      <c r="G23" s="209" t="s">
        <v>440</v>
      </c>
      <c r="H23" s="209">
        <v>120</v>
      </c>
      <c r="I23" s="195" t="s">
        <v>369</v>
      </c>
      <c r="J23" s="196">
        <f>IF(I23="MUY BAJA",20%,IF(I23="BAJA",40%,IF(I23="MEDIA",60%,IF(I23="ALTA",80%,IF(I23="MUY ALTA",100%,IF(I23="",""))))))</f>
        <v>0.6</v>
      </c>
      <c r="K23" s="197" t="s">
        <v>370</v>
      </c>
      <c r="L23" s="196">
        <f t="shared" si="0"/>
        <v>0.8</v>
      </c>
      <c r="M23" s="351" t="s">
        <v>371</v>
      </c>
      <c r="N23" s="198">
        <v>2</v>
      </c>
      <c r="O23" s="206" t="s">
        <v>441</v>
      </c>
      <c r="P23" s="198" t="s">
        <v>346</v>
      </c>
      <c r="Q23" s="198" t="s">
        <v>346</v>
      </c>
      <c r="R23" s="201" t="s">
        <v>363</v>
      </c>
      <c r="S23" s="201" t="s">
        <v>348</v>
      </c>
      <c r="T23" s="221">
        <f>[17]ValoraciónControles!G73</f>
        <v>0</v>
      </c>
      <c r="U23" s="201" t="s">
        <v>349</v>
      </c>
      <c r="V23" s="201" t="s">
        <v>350</v>
      </c>
      <c r="W23" s="201" t="s">
        <v>351</v>
      </c>
      <c r="X23" s="195" t="s">
        <v>369</v>
      </c>
      <c r="Y23" s="196">
        <v>0.36</v>
      </c>
      <c r="Z23" s="197" t="s">
        <v>370</v>
      </c>
      <c r="AA23" s="196">
        <f t="shared" si="1"/>
        <v>0.8</v>
      </c>
      <c r="AB23" s="351" t="s">
        <v>371</v>
      </c>
      <c r="AC23" s="354" t="s">
        <v>352</v>
      </c>
      <c r="AD23" s="199" t="s">
        <v>442</v>
      </c>
      <c r="AE23" s="209" t="s">
        <v>443</v>
      </c>
      <c r="AF23" s="207" t="s">
        <v>355</v>
      </c>
      <c r="AG23" s="222" t="s">
        <v>356</v>
      </c>
      <c r="AH23" s="209"/>
      <c r="AI23" s="209"/>
    </row>
    <row r="24" spans="1:35" ht="132" x14ac:dyDescent="0.3">
      <c r="A24" s="198">
        <v>13</v>
      </c>
      <c r="B24" s="213" t="s">
        <v>444</v>
      </c>
      <c r="C24" s="235" t="s">
        <v>421</v>
      </c>
      <c r="D24" s="226" t="s">
        <v>445</v>
      </c>
      <c r="E24" s="235" t="s">
        <v>446</v>
      </c>
      <c r="F24" s="226" t="s">
        <v>447</v>
      </c>
      <c r="G24" s="209" t="s">
        <v>385</v>
      </c>
      <c r="H24" s="209">
        <v>120</v>
      </c>
      <c r="I24" s="195" t="s">
        <v>369</v>
      </c>
      <c r="J24" s="196">
        <f>IF(I24="MUY BAJA",20%,IF(I24="BAJA",40%,IF(I24="MEDIA",60%,IF(I24="ALTA",80%,IF(I24="MUY ALTA",100%,IF(I24="",""))))))</f>
        <v>0.6</v>
      </c>
      <c r="K24" s="197" t="s">
        <v>370</v>
      </c>
      <c r="L24" s="196">
        <f t="shared" si="0"/>
        <v>0.8</v>
      </c>
      <c r="M24" s="351" t="s">
        <v>371</v>
      </c>
      <c r="N24" s="198">
        <v>3</v>
      </c>
      <c r="O24" s="206" t="s">
        <v>448</v>
      </c>
      <c r="P24" s="198" t="s">
        <v>346</v>
      </c>
      <c r="Q24" s="198" t="s">
        <v>346</v>
      </c>
      <c r="R24" s="201" t="s">
        <v>347</v>
      </c>
      <c r="S24" s="201" t="s">
        <v>348</v>
      </c>
      <c r="T24" s="221">
        <f>[17]ValoraciónControles!G88</f>
        <v>0</v>
      </c>
      <c r="U24" s="201" t="s">
        <v>349</v>
      </c>
      <c r="V24" s="201" t="s">
        <v>350</v>
      </c>
      <c r="W24" s="201" t="s">
        <v>351</v>
      </c>
      <c r="X24" s="195" t="s">
        <v>425</v>
      </c>
      <c r="Y24" s="196">
        <v>0.36</v>
      </c>
      <c r="Z24" s="197" t="s">
        <v>361</v>
      </c>
      <c r="AA24" s="196">
        <f t="shared" si="1"/>
        <v>0.6</v>
      </c>
      <c r="AB24" s="351" t="s">
        <v>371</v>
      </c>
      <c r="AC24" s="354" t="s">
        <v>352</v>
      </c>
      <c r="AD24" s="226" t="s">
        <v>449</v>
      </c>
      <c r="AE24" s="209" t="s">
        <v>420</v>
      </c>
      <c r="AF24" s="207" t="s">
        <v>355</v>
      </c>
      <c r="AG24" s="222" t="s">
        <v>389</v>
      </c>
      <c r="AH24" s="209"/>
      <c r="AI24" s="209"/>
    </row>
    <row r="25" spans="1:35" ht="118.5" customHeight="1" x14ac:dyDescent="0.3">
      <c r="A25" s="198">
        <v>14</v>
      </c>
      <c r="B25" s="198" t="s">
        <v>450</v>
      </c>
      <c r="C25" s="226" t="s">
        <v>819</v>
      </c>
      <c r="D25" s="206" t="s">
        <v>820</v>
      </c>
      <c r="E25" s="199" t="s">
        <v>451</v>
      </c>
      <c r="F25" s="199" t="s">
        <v>821</v>
      </c>
      <c r="G25" s="207" t="s">
        <v>452</v>
      </c>
      <c r="H25" s="209">
        <v>72</v>
      </c>
      <c r="I25" s="195" t="s">
        <v>369</v>
      </c>
      <c r="J25" s="230">
        <v>0.6</v>
      </c>
      <c r="K25" s="197" t="s">
        <v>361</v>
      </c>
      <c r="L25" s="196">
        <f t="shared" si="0"/>
        <v>0.6</v>
      </c>
      <c r="M25" s="351" t="s">
        <v>361</v>
      </c>
      <c r="N25" s="198">
        <v>1</v>
      </c>
      <c r="O25" s="199" t="s">
        <v>822</v>
      </c>
      <c r="P25" s="200" t="s">
        <v>346</v>
      </c>
      <c r="Q25" s="200" t="s">
        <v>346</v>
      </c>
      <c r="R25" s="201" t="s">
        <v>347</v>
      </c>
      <c r="S25" s="201" t="s">
        <v>348</v>
      </c>
      <c r="T25" s="196">
        <v>0.4</v>
      </c>
      <c r="U25" s="201" t="s">
        <v>349</v>
      </c>
      <c r="V25" s="201" t="s">
        <v>350</v>
      </c>
      <c r="W25" s="201" t="s">
        <v>351</v>
      </c>
      <c r="X25" s="195" t="s">
        <v>342</v>
      </c>
      <c r="Y25" s="196">
        <v>0.36</v>
      </c>
      <c r="Z25" s="197" t="s">
        <v>361</v>
      </c>
      <c r="AA25" s="196">
        <f t="shared" si="1"/>
        <v>0.6</v>
      </c>
      <c r="AB25" s="351" t="s">
        <v>361</v>
      </c>
      <c r="AC25" s="354" t="s">
        <v>352</v>
      </c>
      <c r="AD25" s="226" t="s">
        <v>823</v>
      </c>
      <c r="AE25" s="209" t="s">
        <v>456</v>
      </c>
      <c r="AF25" s="209" t="s">
        <v>355</v>
      </c>
      <c r="AG25" s="554" t="s">
        <v>824</v>
      </c>
      <c r="AH25" s="226"/>
      <c r="AI25" s="226"/>
    </row>
    <row r="26" spans="1:35" ht="123" customHeight="1" x14ac:dyDescent="0.3">
      <c r="A26" s="198">
        <v>15</v>
      </c>
      <c r="B26" s="198" t="s">
        <v>453</v>
      </c>
      <c r="C26" s="226" t="s">
        <v>825</v>
      </c>
      <c r="D26" s="206" t="s">
        <v>826</v>
      </c>
      <c r="E26" s="199" t="s">
        <v>827</v>
      </c>
      <c r="F26" s="199" t="s">
        <v>828</v>
      </c>
      <c r="G26" s="207" t="s">
        <v>455</v>
      </c>
      <c r="H26" s="209">
        <v>12</v>
      </c>
      <c r="I26" s="353" t="s">
        <v>360</v>
      </c>
      <c r="J26" s="230">
        <v>0.4</v>
      </c>
      <c r="K26" s="197" t="s">
        <v>370</v>
      </c>
      <c r="L26" s="196">
        <f t="shared" si="0"/>
        <v>0.8</v>
      </c>
      <c r="M26" s="351" t="s">
        <v>371</v>
      </c>
      <c r="N26" s="198">
        <v>2</v>
      </c>
      <c r="O26" s="206" t="s">
        <v>829</v>
      </c>
      <c r="P26" s="198" t="s">
        <v>346</v>
      </c>
      <c r="Q26" s="198" t="s">
        <v>346</v>
      </c>
      <c r="R26" s="201" t="s">
        <v>347</v>
      </c>
      <c r="S26" s="201" t="s">
        <v>348</v>
      </c>
      <c r="T26" s="225">
        <v>0.4</v>
      </c>
      <c r="U26" s="201" t="s">
        <v>349</v>
      </c>
      <c r="V26" s="201" t="s">
        <v>350</v>
      </c>
      <c r="W26" s="201" t="s">
        <v>351</v>
      </c>
      <c r="X26" s="195" t="s">
        <v>342</v>
      </c>
      <c r="Y26" s="196">
        <v>0.24</v>
      </c>
      <c r="Z26" s="197" t="s">
        <v>370</v>
      </c>
      <c r="AA26" s="196">
        <f t="shared" si="1"/>
        <v>0.8</v>
      </c>
      <c r="AB26" s="351" t="s">
        <v>371</v>
      </c>
      <c r="AC26" s="354" t="s">
        <v>352</v>
      </c>
      <c r="AD26" s="226" t="s">
        <v>830</v>
      </c>
      <c r="AE26" s="209" t="s">
        <v>456</v>
      </c>
      <c r="AF26" s="209" t="s">
        <v>355</v>
      </c>
      <c r="AG26" s="554" t="s">
        <v>824</v>
      </c>
      <c r="AH26" s="226"/>
      <c r="AI26" s="226"/>
    </row>
    <row r="27" spans="1:35" ht="91.5" customHeight="1" x14ac:dyDescent="0.3">
      <c r="A27" s="198">
        <v>16</v>
      </c>
      <c r="B27" s="198" t="s">
        <v>457</v>
      </c>
      <c r="C27" s="226" t="s">
        <v>831</v>
      </c>
      <c r="D27" s="206" t="s">
        <v>832</v>
      </c>
      <c r="E27" s="199" t="s">
        <v>833</v>
      </c>
      <c r="F27" s="199" t="s">
        <v>834</v>
      </c>
      <c r="G27" s="207" t="s">
        <v>455</v>
      </c>
      <c r="H27" s="209">
        <v>36</v>
      </c>
      <c r="I27" s="353" t="s">
        <v>369</v>
      </c>
      <c r="J27" s="230">
        <v>0.6</v>
      </c>
      <c r="K27" s="197" t="s">
        <v>401</v>
      </c>
      <c r="L27" s="196">
        <f t="shared" si="0"/>
        <v>0.4</v>
      </c>
      <c r="M27" s="351" t="s">
        <v>361</v>
      </c>
      <c r="N27" s="198">
        <v>3</v>
      </c>
      <c r="O27" s="206" t="s">
        <v>835</v>
      </c>
      <c r="P27" s="198" t="s">
        <v>346</v>
      </c>
      <c r="Q27" s="198" t="s">
        <v>346</v>
      </c>
      <c r="R27" s="201" t="s">
        <v>347</v>
      </c>
      <c r="S27" s="201" t="s">
        <v>348</v>
      </c>
      <c r="T27" s="225">
        <v>0.4</v>
      </c>
      <c r="U27" s="201" t="s">
        <v>349</v>
      </c>
      <c r="V27" s="201" t="s">
        <v>350</v>
      </c>
      <c r="W27" s="201" t="s">
        <v>351</v>
      </c>
      <c r="X27" s="195" t="s">
        <v>342</v>
      </c>
      <c r="Y27" s="234">
        <v>0.36</v>
      </c>
      <c r="Z27" s="197" t="s">
        <v>401</v>
      </c>
      <c r="AA27" s="196">
        <f t="shared" si="1"/>
        <v>0.4</v>
      </c>
      <c r="AB27" s="351" t="s">
        <v>405</v>
      </c>
      <c r="AC27" s="354" t="s">
        <v>352</v>
      </c>
      <c r="AD27" s="226" t="s">
        <v>836</v>
      </c>
      <c r="AE27" s="209" t="s">
        <v>458</v>
      </c>
      <c r="AF27" s="209" t="s">
        <v>355</v>
      </c>
      <c r="AG27" s="554" t="s">
        <v>824</v>
      </c>
      <c r="AH27" s="226"/>
      <c r="AI27" s="226"/>
    </row>
    <row r="28" spans="1:35" ht="151.5" customHeight="1" x14ac:dyDescent="0.3">
      <c r="A28" s="198">
        <v>17</v>
      </c>
      <c r="B28" s="198" t="s">
        <v>459</v>
      </c>
      <c r="C28" s="226" t="s">
        <v>837</v>
      </c>
      <c r="D28" s="206" t="s">
        <v>460</v>
      </c>
      <c r="E28" s="236" t="s">
        <v>461</v>
      </c>
      <c r="F28" s="199" t="s">
        <v>462</v>
      </c>
      <c r="G28" s="207" t="s">
        <v>341</v>
      </c>
      <c r="H28" s="209">
        <v>650</v>
      </c>
      <c r="I28" s="353" t="s">
        <v>425</v>
      </c>
      <c r="J28" s="230">
        <v>0.8</v>
      </c>
      <c r="K28" s="197" t="s">
        <v>401</v>
      </c>
      <c r="L28" s="196">
        <f t="shared" si="0"/>
        <v>0.4</v>
      </c>
      <c r="M28" s="351" t="s">
        <v>361</v>
      </c>
      <c r="N28" s="209">
        <v>4</v>
      </c>
      <c r="O28" s="231" t="s">
        <v>838</v>
      </c>
      <c r="P28" s="209" t="s">
        <v>346</v>
      </c>
      <c r="Q28" s="209" t="s">
        <v>346</v>
      </c>
      <c r="R28" s="201" t="s">
        <v>347</v>
      </c>
      <c r="S28" s="201" t="s">
        <v>348</v>
      </c>
      <c r="T28" s="225">
        <v>0.4</v>
      </c>
      <c r="U28" s="201" t="s">
        <v>349</v>
      </c>
      <c r="V28" s="201" t="s">
        <v>350</v>
      </c>
      <c r="W28" s="201" t="s">
        <v>351</v>
      </c>
      <c r="X28" s="195" t="s">
        <v>360</v>
      </c>
      <c r="Y28" s="196">
        <v>0.48</v>
      </c>
      <c r="Z28" s="197" t="s">
        <v>401</v>
      </c>
      <c r="AA28" s="196">
        <f t="shared" si="1"/>
        <v>0.4</v>
      </c>
      <c r="AB28" s="351" t="s">
        <v>361</v>
      </c>
      <c r="AC28" s="354" t="s">
        <v>352</v>
      </c>
      <c r="AD28" s="226" t="s">
        <v>839</v>
      </c>
      <c r="AE28" s="209" t="s">
        <v>463</v>
      </c>
      <c r="AF28" s="209" t="s">
        <v>355</v>
      </c>
      <c r="AG28" s="554" t="s">
        <v>824</v>
      </c>
      <c r="AH28" s="226"/>
      <c r="AI28" s="226"/>
    </row>
    <row r="29" spans="1:35" ht="114" customHeight="1" x14ac:dyDescent="0.3">
      <c r="A29" s="198">
        <v>18</v>
      </c>
      <c r="B29" s="198" t="s">
        <v>464</v>
      </c>
      <c r="C29" s="226" t="s">
        <v>825</v>
      </c>
      <c r="D29" s="237" t="s">
        <v>466</v>
      </c>
      <c r="E29" s="237" t="s">
        <v>467</v>
      </c>
      <c r="F29" s="237" t="s">
        <v>468</v>
      </c>
      <c r="G29" s="207" t="s">
        <v>341</v>
      </c>
      <c r="H29" s="209">
        <v>100</v>
      </c>
      <c r="I29" s="195" t="s">
        <v>369</v>
      </c>
      <c r="J29" s="230">
        <v>0.6</v>
      </c>
      <c r="K29" s="197" t="s">
        <v>412</v>
      </c>
      <c r="L29" s="196">
        <f t="shared" si="0"/>
        <v>0.2</v>
      </c>
      <c r="M29" s="351" t="s">
        <v>361</v>
      </c>
      <c r="N29" s="209">
        <v>5</v>
      </c>
      <c r="O29" s="231" t="s">
        <v>840</v>
      </c>
      <c r="P29" s="209" t="s">
        <v>346</v>
      </c>
      <c r="Q29" s="209" t="s">
        <v>346</v>
      </c>
      <c r="R29" s="201" t="s">
        <v>347</v>
      </c>
      <c r="S29" s="201" t="s">
        <v>348</v>
      </c>
      <c r="T29" s="238">
        <v>0.4</v>
      </c>
      <c r="U29" s="201" t="s">
        <v>349</v>
      </c>
      <c r="V29" s="201" t="s">
        <v>350</v>
      </c>
      <c r="W29" s="201" t="s">
        <v>351</v>
      </c>
      <c r="X29" s="195" t="s">
        <v>342</v>
      </c>
      <c r="Y29" s="196">
        <v>0.36</v>
      </c>
      <c r="Z29" s="197" t="s">
        <v>412</v>
      </c>
      <c r="AA29" s="196">
        <f t="shared" si="1"/>
        <v>0.2</v>
      </c>
      <c r="AB29" s="351" t="s">
        <v>405</v>
      </c>
      <c r="AC29" s="354" t="s">
        <v>352</v>
      </c>
      <c r="AD29" s="226" t="s">
        <v>841</v>
      </c>
      <c r="AE29" s="226" t="s">
        <v>469</v>
      </c>
      <c r="AF29" s="209" t="s">
        <v>355</v>
      </c>
      <c r="AG29" s="554" t="s">
        <v>824</v>
      </c>
      <c r="AH29" s="226"/>
      <c r="AI29" s="226"/>
    </row>
    <row r="30" spans="1:35" ht="75.75" x14ac:dyDescent="0.3">
      <c r="A30" s="198">
        <v>19</v>
      </c>
      <c r="B30" s="198" t="s">
        <v>470</v>
      </c>
      <c r="C30" s="352" t="s">
        <v>429</v>
      </c>
      <c r="D30" s="352" t="s">
        <v>471</v>
      </c>
      <c r="E30" s="352" t="s">
        <v>472</v>
      </c>
      <c r="F30" s="352" t="s">
        <v>473</v>
      </c>
      <c r="G30" s="346" t="s">
        <v>341</v>
      </c>
      <c r="H30" s="347">
        <v>1500</v>
      </c>
      <c r="I30" s="353" t="s">
        <v>425</v>
      </c>
      <c r="J30" s="196">
        <f t="shared" ref="J30:J38" si="2">IF(I30="MUY BAJA",20%,IF(I30="BAJA",40%,IF(I30="MEDIA",60%,IF(I30="ALTA",80%,IF(I30="MUY ALTA",100%,IF(I30="",""))))))</f>
        <v>0.8</v>
      </c>
      <c r="K30" s="197" t="s">
        <v>412</v>
      </c>
      <c r="L30" s="196">
        <f t="shared" si="0"/>
        <v>0.2</v>
      </c>
      <c r="M30" s="351" t="s">
        <v>405</v>
      </c>
      <c r="N30" s="198">
        <v>1</v>
      </c>
      <c r="O30" s="199" t="s">
        <v>474</v>
      </c>
      <c r="P30" s="200" t="s">
        <v>346</v>
      </c>
      <c r="Q30" s="200" t="s">
        <v>346</v>
      </c>
      <c r="R30" s="201" t="s">
        <v>363</v>
      </c>
      <c r="S30" s="201" t="s">
        <v>348</v>
      </c>
      <c r="T30" s="196">
        <v>0.3</v>
      </c>
      <c r="U30" s="201" t="s">
        <v>349</v>
      </c>
      <c r="V30" s="201" t="s">
        <v>350</v>
      </c>
      <c r="W30" s="201" t="s">
        <v>351</v>
      </c>
      <c r="X30" s="195" t="s">
        <v>360</v>
      </c>
      <c r="Y30" s="239">
        <v>0.56000000000000005</v>
      </c>
      <c r="Z30" s="197" t="s">
        <v>412</v>
      </c>
      <c r="AA30" s="196">
        <f t="shared" si="1"/>
        <v>0.2</v>
      </c>
      <c r="AB30" s="351" t="s">
        <v>405</v>
      </c>
      <c r="AC30" s="354" t="s">
        <v>352</v>
      </c>
      <c r="AD30" s="199" t="s">
        <v>475</v>
      </c>
      <c r="AE30" s="206" t="s">
        <v>476</v>
      </c>
      <c r="AF30" s="207" t="s">
        <v>355</v>
      </c>
      <c r="AG30" s="208" t="s">
        <v>356</v>
      </c>
      <c r="AH30" s="209"/>
      <c r="AI30" s="209"/>
    </row>
    <row r="31" spans="1:35" ht="75.75" x14ac:dyDescent="0.3">
      <c r="A31" s="198">
        <v>20</v>
      </c>
      <c r="B31" s="198" t="s">
        <v>477</v>
      </c>
      <c r="C31" s="199" t="s">
        <v>465</v>
      </c>
      <c r="D31" s="199" t="s">
        <v>478</v>
      </c>
      <c r="E31" s="199" t="s">
        <v>479</v>
      </c>
      <c r="F31" s="199" t="s">
        <v>480</v>
      </c>
      <c r="G31" s="207" t="s">
        <v>341</v>
      </c>
      <c r="H31" s="209">
        <v>2000</v>
      </c>
      <c r="I31" s="353" t="s">
        <v>425</v>
      </c>
      <c r="J31" s="196">
        <f t="shared" si="2"/>
        <v>0.8</v>
      </c>
      <c r="K31" s="197" t="s">
        <v>412</v>
      </c>
      <c r="L31" s="196">
        <f t="shared" si="0"/>
        <v>0.2</v>
      </c>
      <c r="M31" s="351" t="s">
        <v>405</v>
      </c>
      <c r="N31" s="198">
        <v>2</v>
      </c>
      <c r="O31" s="206" t="s">
        <v>481</v>
      </c>
      <c r="P31" s="198" t="s">
        <v>346</v>
      </c>
      <c r="Q31" s="198" t="s">
        <v>346</v>
      </c>
      <c r="R31" s="201" t="s">
        <v>396</v>
      </c>
      <c r="S31" s="201" t="s">
        <v>348</v>
      </c>
      <c r="T31" s="196">
        <v>0.4</v>
      </c>
      <c r="U31" s="201" t="s">
        <v>349</v>
      </c>
      <c r="V31" s="201" t="s">
        <v>350</v>
      </c>
      <c r="W31" s="201" t="s">
        <v>351</v>
      </c>
      <c r="X31" s="195" t="s">
        <v>360</v>
      </c>
      <c r="Y31" s="240">
        <v>0.48</v>
      </c>
      <c r="Z31" s="197" t="s">
        <v>412</v>
      </c>
      <c r="AA31" s="196">
        <f t="shared" si="1"/>
        <v>0.2</v>
      </c>
      <c r="AB31" s="351" t="s">
        <v>405</v>
      </c>
      <c r="AC31" s="354" t="s">
        <v>352</v>
      </c>
      <c r="AD31" s="199" t="s">
        <v>482</v>
      </c>
      <c r="AE31" s="207" t="s">
        <v>476</v>
      </c>
      <c r="AF31" s="207" t="s">
        <v>355</v>
      </c>
      <c r="AG31" s="208" t="s">
        <v>356</v>
      </c>
      <c r="AH31" s="209"/>
      <c r="AI31" s="209"/>
    </row>
    <row r="32" spans="1:35" ht="89.25" x14ac:dyDescent="0.3">
      <c r="A32" s="198">
        <v>21</v>
      </c>
      <c r="B32" s="198" t="s">
        <v>483</v>
      </c>
      <c r="C32" s="209" t="s">
        <v>484</v>
      </c>
      <c r="D32" s="206" t="s">
        <v>485</v>
      </c>
      <c r="E32" s="199" t="s">
        <v>486</v>
      </c>
      <c r="F32" s="199" t="s">
        <v>487</v>
      </c>
      <c r="G32" s="207" t="s">
        <v>341</v>
      </c>
      <c r="H32" s="209">
        <f>(3*12)+2+5+12</f>
        <v>55</v>
      </c>
      <c r="I32" s="195" t="s">
        <v>369</v>
      </c>
      <c r="J32" s="196">
        <f t="shared" si="2"/>
        <v>0.6</v>
      </c>
      <c r="K32" s="197" t="s">
        <v>412</v>
      </c>
      <c r="L32" s="196">
        <f t="shared" si="0"/>
        <v>0.2</v>
      </c>
      <c r="M32" s="351" t="s">
        <v>405</v>
      </c>
      <c r="N32" s="198">
        <v>1</v>
      </c>
      <c r="O32" s="237" t="s">
        <v>488</v>
      </c>
      <c r="P32" s="207" t="s">
        <v>346</v>
      </c>
      <c r="Q32" s="198" t="s">
        <v>346</v>
      </c>
      <c r="R32" s="201" t="s">
        <v>347</v>
      </c>
      <c r="S32" s="201" t="s">
        <v>348</v>
      </c>
      <c r="T32" s="221">
        <v>0.4</v>
      </c>
      <c r="U32" s="201" t="s">
        <v>349</v>
      </c>
      <c r="V32" s="201" t="s">
        <v>350</v>
      </c>
      <c r="W32" s="201" t="s">
        <v>351</v>
      </c>
      <c r="X32" s="195" t="s">
        <v>342</v>
      </c>
      <c r="Y32" s="196">
        <v>0.36</v>
      </c>
      <c r="Z32" s="197" t="s">
        <v>412</v>
      </c>
      <c r="AA32" s="196">
        <f t="shared" si="1"/>
        <v>0.2</v>
      </c>
      <c r="AB32" s="351" t="s">
        <v>405</v>
      </c>
      <c r="AC32" s="354" t="s">
        <v>352</v>
      </c>
      <c r="AD32" s="199" t="s">
        <v>489</v>
      </c>
      <c r="AE32" s="209" t="s">
        <v>490</v>
      </c>
      <c r="AF32" s="207" t="s">
        <v>355</v>
      </c>
      <c r="AG32" s="208" t="s">
        <v>356</v>
      </c>
      <c r="AH32" s="209"/>
      <c r="AI32" s="209"/>
    </row>
    <row r="33" spans="1:43" ht="86.25" x14ac:dyDescent="0.3">
      <c r="A33" s="198">
        <v>22</v>
      </c>
      <c r="B33" s="198" t="s">
        <v>491</v>
      </c>
      <c r="C33" s="199" t="s">
        <v>454</v>
      </c>
      <c r="D33" s="199" t="s">
        <v>492</v>
      </c>
      <c r="E33" s="199" t="s">
        <v>493</v>
      </c>
      <c r="F33" s="199" t="s">
        <v>494</v>
      </c>
      <c r="G33" s="207" t="s">
        <v>385</v>
      </c>
      <c r="H33" s="209">
        <v>15</v>
      </c>
      <c r="I33" s="195" t="s">
        <v>360</v>
      </c>
      <c r="J33" s="196">
        <f t="shared" si="2"/>
        <v>0.4</v>
      </c>
      <c r="K33" s="197" t="s">
        <v>370</v>
      </c>
      <c r="L33" s="196">
        <f t="shared" si="0"/>
        <v>0.8</v>
      </c>
      <c r="M33" s="351" t="s">
        <v>371</v>
      </c>
      <c r="N33" s="198">
        <v>2</v>
      </c>
      <c r="O33" s="206" t="s">
        <v>495</v>
      </c>
      <c r="P33" s="198" t="s">
        <v>346</v>
      </c>
      <c r="Q33" s="198" t="s">
        <v>346</v>
      </c>
      <c r="R33" s="201" t="s">
        <v>347</v>
      </c>
      <c r="S33" s="201" t="s">
        <v>348</v>
      </c>
      <c r="T33" s="221">
        <v>0.4</v>
      </c>
      <c r="U33" s="201" t="s">
        <v>349</v>
      </c>
      <c r="V33" s="201" t="s">
        <v>350</v>
      </c>
      <c r="W33" s="201" t="s">
        <v>373</v>
      </c>
      <c r="X33" s="195" t="s">
        <v>342</v>
      </c>
      <c r="Y33" s="196">
        <v>0.24</v>
      </c>
      <c r="Z33" s="197" t="s">
        <v>370</v>
      </c>
      <c r="AA33" s="196">
        <f t="shared" si="1"/>
        <v>0.8</v>
      </c>
      <c r="AB33" s="351" t="s">
        <v>371</v>
      </c>
      <c r="AC33" s="354" t="s">
        <v>352</v>
      </c>
      <c r="AD33" s="199" t="s">
        <v>496</v>
      </c>
      <c r="AE33" s="209" t="s">
        <v>490</v>
      </c>
      <c r="AF33" s="207" t="s">
        <v>355</v>
      </c>
      <c r="AG33" s="222" t="s">
        <v>389</v>
      </c>
      <c r="AH33" s="209"/>
      <c r="AI33" s="209"/>
    </row>
    <row r="34" spans="1:43" ht="86.25" x14ac:dyDescent="0.3">
      <c r="A34" s="198">
        <v>23</v>
      </c>
      <c r="B34" s="198" t="s">
        <v>497</v>
      </c>
      <c r="C34" s="199" t="s">
        <v>376</v>
      </c>
      <c r="D34" s="199" t="s">
        <v>498</v>
      </c>
      <c r="E34" s="199" t="s">
        <v>499</v>
      </c>
      <c r="F34" s="199" t="s">
        <v>500</v>
      </c>
      <c r="G34" s="207" t="s">
        <v>341</v>
      </c>
      <c r="H34" s="209">
        <f>2+1+12+1</f>
        <v>16</v>
      </c>
      <c r="I34" s="195" t="s">
        <v>360</v>
      </c>
      <c r="J34" s="196">
        <f t="shared" si="2"/>
        <v>0.4</v>
      </c>
      <c r="K34" s="197" t="s">
        <v>401</v>
      </c>
      <c r="L34" s="196">
        <f t="shared" si="0"/>
        <v>0.4</v>
      </c>
      <c r="M34" s="351" t="s">
        <v>405</v>
      </c>
      <c r="N34" s="198">
        <v>3</v>
      </c>
      <c r="O34" s="206" t="s">
        <v>501</v>
      </c>
      <c r="P34" s="198" t="s">
        <v>346</v>
      </c>
      <c r="Q34" s="198" t="s">
        <v>346</v>
      </c>
      <c r="R34" s="201" t="s">
        <v>347</v>
      </c>
      <c r="S34" s="201" t="s">
        <v>348</v>
      </c>
      <c r="T34" s="221">
        <v>0.4</v>
      </c>
      <c r="U34" s="201" t="s">
        <v>349</v>
      </c>
      <c r="V34" s="201" t="s">
        <v>350</v>
      </c>
      <c r="W34" s="201" t="s">
        <v>373</v>
      </c>
      <c r="X34" s="195" t="s">
        <v>342</v>
      </c>
      <c r="Y34" s="225">
        <v>0.36</v>
      </c>
      <c r="Z34" s="197" t="s">
        <v>401</v>
      </c>
      <c r="AA34" s="196">
        <f t="shared" si="1"/>
        <v>0.4</v>
      </c>
      <c r="AB34" s="351" t="s">
        <v>405</v>
      </c>
      <c r="AC34" s="354" t="s">
        <v>352</v>
      </c>
      <c r="AD34" s="226" t="s">
        <v>502</v>
      </c>
      <c r="AE34" s="209" t="s">
        <v>503</v>
      </c>
      <c r="AF34" s="207" t="s">
        <v>355</v>
      </c>
      <c r="AG34" s="208" t="s">
        <v>356</v>
      </c>
      <c r="AH34" s="209"/>
      <c r="AI34" s="209"/>
    </row>
    <row r="35" spans="1:43" ht="75.75" x14ac:dyDescent="0.3">
      <c r="A35" s="198">
        <v>24</v>
      </c>
      <c r="B35" s="198" t="s">
        <v>504</v>
      </c>
      <c r="C35" s="199" t="s">
        <v>454</v>
      </c>
      <c r="D35" s="199" t="s">
        <v>505</v>
      </c>
      <c r="E35" s="199" t="s">
        <v>506</v>
      </c>
      <c r="F35" s="199" t="s">
        <v>507</v>
      </c>
      <c r="G35" s="241" t="s">
        <v>385</v>
      </c>
      <c r="H35" s="212">
        <f>(365-52)*5</f>
        <v>1565</v>
      </c>
      <c r="I35" s="195" t="s">
        <v>425</v>
      </c>
      <c r="J35" s="196">
        <f t="shared" si="2"/>
        <v>0.8</v>
      </c>
      <c r="K35" s="197" t="s">
        <v>370</v>
      </c>
      <c r="L35" s="196">
        <f t="shared" si="0"/>
        <v>0.8</v>
      </c>
      <c r="M35" s="351" t="s">
        <v>371</v>
      </c>
      <c r="N35" s="209">
        <v>4</v>
      </c>
      <c r="O35" s="231" t="s">
        <v>508</v>
      </c>
      <c r="P35" s="229" t="s">
        <v>346</v>
      </c>
      <c r="Q35" s="209" t="s">
        <v>346</v>
      </c>
      <c r="R35" s="201" t="s">
        <v>347</v>
      </c>
      <c r="S35" s="201" t="s">
        <v>348</v>
      </c>
      <c r="T35" s="221">
        <v>0.4</v>
      </c>
      <c r="U35" s="201" t="s">
        <v>349</v>
      </c>
      <c r="V35" s="201" t="s">
        <v>350</v>
      </c>
      <c r="W35" s="201" t="s">
        <v>351</v>
      </c>
      <c r="X35" s="195" t="s">
        <v>342</v>
      </c>
      <c r="Y35" s="196">
        <v>0.36</v>
      </c>
      <c r="Z35" s="197" t="s">
        <v>370</v>
      </c>
      <c r="AA35" s="196">
        <f t="shared" si="1"/>
        <v>0.8</v>
      </c>
      <c r="AB35" s="351" t="s">
        <v>371</v>
      </c>
      <c r="AC35" s="354" t="s">
        <v>352</v>
      </c>
      <c r="AD35" s="226" t="s">
        <v>509</v>
      </c>
      <c r="AE35" s="209" t="s">
        <v>510</v>
      </c>
      <c r="AF35" s="207" t="s">
        <v>355</v>
      </c>
      <c r="AG35" s="222" t="s">
        <v>389</v>
      </c>
      <c r="AH35" s="209"/>
      <c r="AI35" s="209"/>
    </row>
    <row r="36" spans="1:43" ht="75.75" x14ac:dyDescent="0.3">
      <c r="A36" s="198">
        <v>25</v>
      </c>
      <c r="B36" s="198" t="s">
        <v>511</v>
      </c>
      <c r="C36" s="199" t="s">
        <v>512</v>
      </c>
      <c r="D36" s="206" t="s">
        <v>513</v>
      </c>
      <c r="E36" s="199" t="s">
        <v>514</v>
      </c>
      <c r="F36" s="199" t="s">
        <v>515</v>
      </c>
      <c r="G36" s="207" t="s">
        <v>341</v>
      </c>
      <c r="H36" s="209">
        <v>16</v>
      </c>
      <c r="I36" s="195" t="s">
        <v>360</v>
      </c>
      <c r="J36" s="196">
        <f t="shared" si="2"/>
        <v>0.4</v>
      </c>
      <c r="K36" s="197" t="s">
        <v>412</v>
      </c>
      <c r="L36" s="196">
        <f t="shared" si="0"/>
        <v>0.2</v>
      </c>
      <c r="M36" s="351" t="s">
        <v>405</v>
      </c>
      <c r="N36" s="198">
        <v>1</v>
      </c>
      <c r="O36" s="199" t="s">
        <v>516</v>
      </c>
      <c r="P36" s="207" t="s">
        <v>346</v>
      </c>
      <c r="Q36" s="198" t="s">
        <v>346</v>
      </c>
      <c r="R36" s="201" t="s">
        <v>347</v>
      </c>
      <c r="S36" s="201" t="s">
        <v>348</v>
      </c>
      <c r="T36" s="221">
        <v>0.4</v>
      </c>
      <c r="U36" s="201" t="s">
        <v>517</v>
      </c>
      <c r="V36" s="201" t="s">
        <v>518</v>
      </c>
      <c r="W36" s="201" t="s">
        <v>351</v>
      </c>
      <c r="X36" s="195" t="s">
        <v>342</v>
      </c>
      <c r="Y36" s="196">
        <v>0.24</v>
      </c>
      <c r="Z36" s="197" t="s">
        <v>412</v>
      </c>
      <c r="AA36" s="196">
        <f t="shared" si="1"/>
        <v>0.2</v>
      </c>
      <c r="AB36" s="351" t="s">
        <v>405</v>
      </c>
      <c r="AC36" s="354" t="s">
        <v>352</v>
      </c>
      <c r="AD36" s="199" t="s">
        <v>519</v>
      </c>
      <c r="AE36" s="209" t="s">
        <v>520</v>
      </c>
      <c r="AF36" s="207" t="s">
        <v>355</v>
      </c>
      <c r="AG36" s="208" t="s">
        <v>356</v>
      </c>
      <c r="AH36" s="209"/>
      <c r="AI36" s="209"/>
    </row>
    <row r="37" spans="1:43" ht="86.25" x14ac:dyDescent="0.3">
      <c r="A37" s="198">
        <v>26</v>
      </c>
      <c r="B37" s="198" t="s">
        <v>521</v>
      </c>
      <c r="C37" s="199" t="s">
        <v>522</v>
      </c>
      <c r="D37" s="199" t="s">
        <v>523</v>
      </c>
      <c r="E37" s="199" t="s">
        <v>524</v>
      </c>
      <c r="F37" s="199" t="s">
        <v>525</v>
      </c>
      <c r="G37" s="207" t="s">
        <v>385</v>
      </c>
      <c r="H37" s="209">
        <v>60</v>
      </c>
      <c r="I37" s="195" t="s">
        <v>369</v>
      </c>
      <c r="J37" s="196">
        <f t="shared" si="2"/>
        <v>0.6</v>
      </c>
      <c r="K37" s="197" t="s">
        <v>370</v>
      </c>
      <c r="L37" s="196">
        <f t="shared" si="0"/>
        <v>0.8</v>
      </c>
      <c r="M37" s="351" t="s">
        <v>371</v>
      </c>
      <c r="N37" s="198">
        <v>3</v>
      </c>
      <c r="O37" s="206" t="s">
        <v>526</v>
      </c>
      <c r="P37" s="198" t="s">
        <v>346</v>
      </c>
      <c r="Q37" s="198" t="s">
        <v>346</v>
      </c>
      <c r="R37" s="201" t="s">
        <v>347</v>
      </c>
      <c r="S37" s="201" t="s">
        <v>348</v>
      </c>
      <c r="T37" s="221">
        <v>0.4</v>
      </c>
      <c r="U37" s="201" t="s">
        <v>349</v>
      </c>
      <c r="V37" s="201" t="s">
        <v>350</v>
      </c>
      <c r="W37" s="201" t="s">
        <v>373</v>
      </c>
      <c r="X37" s="195" t="s">
        <v>342</v>
      </c>
      <c r="Y37" s="225">
        <v>0.36</v>
      </c>
      <c r="Z37" s="197" t="s">
        <v>370</v>
      </c>
      <c r="AA37" s="196">
        <f t="shared" si="1"/>
        <v>0.8</v>
      </c>
      <c r="AB37" s="351" t="s">
        <v>371</v>
      </c>
      <c r="AC37" s="354" t="s">
        <v>352</v>
      </c>
      <c r="AD37" s="226" t="s">
        <v>527</v>
      </c>
      <c r="AE37" s="209" t="s">
        <v>503</v>
      </c>
      <c r="AF37" s="207" t="s">
        <v>355</v>
      </c>
      <c r="AG37" s="222" t="s">
        <v>389</v>
      </c>
      <c r="AH37" s="209"/>
      <c r="AI37" s="209"/>
    </row>
    <row r="38" spans="1:43" ht="65.25" customHeight="1" x14ac:dyDescent="0.3">
      <c r="A38" s="490">
        <v>27</v>
      </c>
      <c r="B38" s="490" t="s">
        <v>528</v>
      </c>
      <c r="C38" s="492" t="s">
        <v>512</v>
      </c>
      <c r="D38" s="492" t="s">
        <v>529</v>
      </c>
      <c r="E38" s="492" t="s">
        <v>530</v>
      </c>
      <c r="F38" s="492" t="s">
        <v>531</v>
      </c>
      <c r="G38" s="486" t="s">
        <v>341</v>
      </c>
      <c r="H38" s="488">
        <v>600</v>
      </c>
      <c r="I38" s="478" t="s">
        <v>425</v>
      </c>
      <c r="J38" s="466">
        <f t="shared" si="2"/>
        <v>0.8</v>
      </c>
      <c r="K38" s="468" t="s">
        <v>361</v>
      </c>
      <c r="L38" s="466">
        <f>IF(K38="LEVE",20%,IF(K38="MENOR",40%,IF(K38="MODERADO",60%,IF(K38="MAYOR",80%,IF(K38="CATASTROFICO",100%,IF(I38="",""))))))</f>
        <v>0.6</v>
      </c>
      <c r="M38" s="472" t="s">
        <v>371</v>
      </c>
      <c r="N38" s="198">
        <v>1</v>
      </c>
      <c r="O38" s="206" t="s">
        <v>532</v>
      </c>
      <c r="P38" s="198" t="s">
        <v>346</v>
      </c>
      <c r="Q38" s="198" t="s">
        <v>346</v>
      </c>
      <c r="R38" s="201" t="s">
        <v>347</v>
      </c>
      <c r="S38" s="201" t="s">
        <v>348</v>
      </c>
      <c r="T38" s="221">
        <v>0.4</v>
      </c>
      <c r="U38" s="201" t="s">
        <v>349</v>
      </c>
      <c r="V38" s="201" t="s">
        <v>350</v>
      </c>
      <c r="W38" s="201" t="s">
        <v>373</v>
      </c>
      <c r="X38" s="478" t="s">
        <v>360</v>
      </c>
      <c r="Y38" s="196">
        <v>0.48</v>
      </c>
      <c r="Z38" s="468" t="s">
        <v>361</v>
      </c>
      <c r="AA38" s="466">
        <f t="shared" si="1"/>
        <v>0.6</v>
      </c>
      <c r="AB38" s="472" t="s">
        <v>371</v>
      </c>
      <c r="AC38" s="354" t="s">
        <v>352</v>
      </c>
      <c r="AD38" s="206" t="s">
        <v>533</v>
      </c>
      <c r="AE38" s="206" t="s">
        <v>534</v>
      </c>
      <c r="AF38" s="207" t="s">
        <v>355</v>
      </c>
      <c r="AG38" s="208" t="s">
        <v>356</v>
      </c>
      <c r="AH38" s="209"/>
      <c r="AI38" s="209"/>
    </row>
    <row r="39" spans="1:43" ht="81" customHeight="1" x14ac:dyDescent="0.3">
      <c r="A39" s="491"/>
      <c r="B39" s="491"/>
      <c r="C39" s="493"/>
      <c r="D39" s="493"/>
      <c r="E39" s="493"/>
      <c r="F39" s="493"/>
      <c r="G39" s="487"/>
      <c r="H39" s="489"/>
      <c r="I39" s="479"/>
      <c r="J39" s="467"/>
      <c r="K39" s="498"/>
      <c r="L39" s="467"/>
      <c r="M39" s="473"/>
      <c r="N39" s="198">
        <v>2</v>
      </c>
      <c r="O39" s="206" t="s">
        <v>535</v>
      </c>
      <c r="P39" s="198" t="s">
        <v>346</v>
      </c>
      <c r="Q39" s="198" t="s">
        <v>346</v>
      </c>
      <c r="R39" s="201" t="s">
        <v>347</v>
      </c>
      <c r="S39" s="201" t="s">
        <v>348</v>
      </c>
      <c r="T39" s="221">
        <v>0.3</v>
      </c>
      <c r="U39" s="201" t="s">
        <v>349</v>
      </c>
      <c r="V39" s="201" t="s">
        <v>350</v>
      </c>
      <c r="W39" s="201" t="s">
        <v>373</v>
      </c>
      <c r="X39" s="479"/>
      <c r="Y39" s="196">
        <v>0.48</v>
      </c>
      <c r="Z39" s="498"/>
      <c r="AA39" s="467"/>
      <c r="AB39" s="473"/>
      <c r="AC39" s="354" t="s">
        <v>352</v>
      </c>
      <c r="AD39" s="206" t="s">
        <v>536</v>
      </c>
      <c r="AE39" s="206" t="s">
        <v>537</v>
      </c>
      <c r="AF39" s="207" t="s">
        <v>355</v>
      </c>
      <c r="AG39" s="208" t="s">
        <v>356</v>
      </c>
      <c r="AH39" s="209"/>
      <c r="AI39" s="209"/>
    </row>
    <row r="40" spans="1:43" ht="81" customHeight="1" x14ac:dyDescent="0.3">
      <c r="A40" s="343">
        <v>28</v>
      </c>
      <c r="B40" s="343" t="s">
        <v>538</v>
      </c>
      <c r="C40" s="199" t="s">
        <v>512</v>
      </c>
      <c r="D40" s="199" t="s">
        <v>539</v>
      </c>
      <c r="E40" s="199" t="s">
        <v>540</v>
      </c>
      <c r="F40" s="199" t="s">
        <v>541</v>
      </c>
      <c r="G40" s="241" t="s">
        <v>341</v>
      </c>
      <c r="H40" s="212">
        <v>12</v>
      </c>
      <c r="I40" s="195" t="s">
        <v>360</v>
      </c>
      <c r="J40" s="196">
        <f t="shared" ref="J40" si="3">IF(I40="MUY BAJA",20%,IF(I40="BAJA",40%,IF(I40="MEDIA",60%,IF(I40="ALTA",80%,IF(I40="MUY ALTA",100%,IF(I40="",""))))))</f>
        <v>0.4</v>
      </c>
      <c r="K40" s="197" t="s">
        <v>401</v>
      </c>
      <c r="L40" s="196">
        <f t="shared" ref="L40:L42" si="4">IF(K40="LEVE",20%,IF(K40="MENOR",40%,IF(K40="MODERADO",60%,IF(K40="MAYOR",80%,IF(K40="CATASTROFICO",100%,IF(I40="",""))))))</f>
        <v>0.4</v>
      </c>
      <c r="M40" s="351" t="s">
        <v>405</v>
      </c>
      <c r="N40" s="198">
        <v>3</v>
      </c>
      <c r="O40" s="231" t="s">
        <v>542</v>
      </c>
      <c r="P40" s="229" t="s">
        <v>346</v>
      </c>
      <c r="Q40" s="209" t="s">
        <v>346</v>
      </c>
      <c r="R40" s="201" t="s">
        <v>363</v>
      </c>
      <c r="S40" s="201" t="s">
        <v>348</v>
      </c>
      <c r="T40" s="221">
        <v>0.3</v>
      </c>
      <c r="U40" s="201" t="s">
        <v>349</v>
      </c>
      <c r="V40" s="201" t="s">
        <v>350</v>
      </c>
      <c r="W40" s="201" t="s">
        <v>351</v>
      </c>
      <c r="X40" s="195" t="s">
        <v>342</v>
      </c>
      <c r="Y40" s="196">
        <v>0.48</v>
      </c>
      <c r="Z40" s="197" t="s">
        <v>401</v>
      </c>
      <c r="AA40" s="196">
        <f t="shared" ref="AA40:AA42" si="5">IF(Z40="LEVE",20%,IF(Z40="MENOR",40%,IF(Z40="MODERADO",60%,IF(Z40="MAYOR",80%,IF(Z40="CATASTROFICO",100%,IF(Z40="",""))))))</f>
        <v>0.4</v>
      </c>
      <c r="AB40" s="351" t="s">
        <v>405</v>
      </c>
      <c r="AC40" s="354" t="s">
        <v>352</v>
      </c>
      <c r="AD40" s="199" t="s">
        <v>543</v>
      </c>
      <c r="AE40" s="206" t="s">
        <v>544</v>
      </c>
      <c r="AF40" s="207" t="s">
        <v>355</v>
      </c>
      <c r="AG40" s="208" t="s">
        <v>356</v>
      </c>
      <c r="AH40" s="209"/>
      <c r="AI40" s="209"/>
    </row>
    <row r="41" spans="1:43" ht="81" customHeight="1" x14ac:dyDescent="0.3">
      <c r="A41" s="343">
        <v>29</v>
      </c>
      <c r="B41" s="343" t="s">
        <v>545</v>
      </c>
      <c r="C41" s="199" t="s">
        <v>512</v>
      </c>
      <c r="D41" s="237" t="s">
        <v>546</v>
      </c>
      <c r="E41" s="237" t="s">
        <v>547</v>
      </c>
      <c r="F41" s="237" t="s">
        <v>548</v>
      </c>
      <c r="G41" s="241" t="s">
        <v>341</v>
      </c>
      <c r="H41" s="212">
        <v>2</v>
      </c>
      <c r="I41" s="195" t="s">
        <v>342</v>
      </c>
      <c r="J41" s="196">
        <f>IF(I41="MUY BAJA",20%,IF(I41="BAJA",40%,IF(I41="MEDIA",60%,IF(I41="ALTA",80%,IF(I41="MUY ALTA",100%,IF(I41="",""))))))</f>
        <v>0.2</v>
      </c>
      <c r="K41" s="197" t="s">
        <v>401</v>
      </c>
      <c r="L41" s="196">
        <f t="shared" si="4"/>
        <v>0.4</v>
      </c>
      <c r="M41" s="351" t="s">
        <v>405</v>
      </c>
      <c r="N41" s="198">
        <v>4</v>
      </c>
      <c r="O41" s="231" t="s">
        <v>549</v>
      </c>
      <c r="P41" s="209" t="s">
        <v>346</v>
      </c>
      <c r="Q41" s="209" t="s">
        <v>346</v>
      </c>
      <c r="R41" s="201" t="s">
        <v>347</v>
      </c>
      <c r="S41" s="201" t="s">
        <v>348</v>
      </c>
      <c r="T41" s="221">
        <v>0.4</v>
      </c>
      <c r="U41" s="201" t="s">
        <v>349</v>
      </c>
      <c r="V41" s="201" t="s">
        <v>350</v>
      </c>
      <c r="W41" s="201" t="s">
        <v>373</v>
      </c>
      <c r="X41" s="195" t="s">
        <v>342</v>
      </c>
      <c r="Y41" s="196">
        <v>0.28000000000000003</v>
      </c>
      <c r="Z41" s="197" t="s">
        <v>401</v>
      </c>
      <c r="AA41" s="196">
        <f t="shared" si="5"/>
        <v>0.4</v>
      </c>
      <c r="AB41" s="351" t="s">
        <v>405</v>
      </c>
      <c r="AC41" s="354" t="s">
        <v>352</v>
      </c>
      <c r="AD41" s="199" t="s">
        <v>550</v>
      </c>
      <c r="AE41" s="206" t="s">
        <v>551</v>
      </c>
      <c r="AF41" s="207" t="s">
        <v>355</v>
      </c>
      <c r="AG41" s="208" t="s">
        <v>356</v>
      </c>
      <c r="AH41" s="209"/>
      <c r="AI41" s="209"/>
    </row>
    <row r="42" spans="1:43" ht="81" customHeight="1" x14ac:dyDescent="0.3">
      <c r="A42" s="343">
        <v>30</v>
      </c>
      <c r="B42" s="343" t="s">
        <v>552</v>
      </c>
      <c r="C42" s="199" t="s">
        <v>429</v>
      </c>
      <c r="D42" s="237" t="s">
        <v>553</v>
      </c>
      <c r="E42" s="199" t="s">
        <v>554</v>
      </c>
      <c r="F42" s="242" t="s">
        <v>555</v>
      </c>
      <c r="G42" s="241" t="s">
        <v>341</v>
      </c>
      <c r="H42" s="212">
        <f>2*12</f>
        <v>24</v>
      </c>
      <c r="I42" s="195" t="s">
        <v>360</v>
      </c>
      <c r="J42" s="196">
        <f t="shared" ref="J42:J47" si="6">IF(I42="MUY BAJA",20%,IF(I42="BAJA",40%,IF(I42="MEDIA",60%,IF(I42="ALTA",80%,IF(I42="MUY ALTA",100%,IF(I42="",""))))))</f>
        <v>0.4</v>
      </c>
      <c r="K42" s="197" t="s">
        <v>412</v>
      </c>
      <c r="L42" s="196">
        <f t="shared" si="4"/>
        <v>0.2</v>
      </c>
      <c r="M42" s="351" t="s">
        <v>405</v>
      </c>
      <c r="N42" s="198">
        <v>5</v>
      </c>
      <c r="O42" s="231" t="s">
        <v>556</v>
      </c>
      <c r="P42" s="209" t="s">
        <v>346</v>
      </c>
      <c r="Q42" s="209" t="s">
        <v>346</v>
      </c>
      <c r="R42" s="201" t="s">
        <v>363</v>
      </c>
      <c r="S42" s="201" t="s">
        <v>348</v>
      </c>
      <c r="T42" s="243">
        <v>0.3</v>
      </c>
      <c r="U42" s="201" t="s">
        <v>349</v>
      </c>
      <c r="V42" s="201" t="s">
        <v>350</v>
      </c>
      <c r="W42" s="201" t="s">
        <v>373</v>
      </c>
      <c r="X42" s="195" t="s">
        <v>342</v>
      </c>
      <c r="Y42" s="238">
        <v>0.12</v>
      </c>
      <c r="Z42" s="197" t="s">
        <v>412</v>
      </c>
      <c r="AA42" s="196">
        <f t="shared" si="5"/>
        <v>0.2</v>
      </c>
      <c r="AB42" s="351" t="s">
        <v>405</v>
      </c>
      <c r="AC42" s="354" t="s">
        <v>352</v>
      </c>
      <c r="AD42" s="209" t="s">
        <v>557</v>
      </c>
      <c r="AE42" s="206" t="s">
        <v>558</v>
      </c>
      <c r="AF42" s="207" t="s">
        <v>355</v>
      </c>
      <c r="AG42" s="208" t="s">
        <v>356</v>
      </c>
      <c r="AH42" s="209"/>
      <c r="AI42" s="209"/>
    </row>
    <row r="43" spans="1:43" ht="81" customHeight="1" x14ac:dyDescent="0.3">
      <c r="A43" s="343">
        <v>31</v>
      </c>
      <c r="B43" s="343" t="s">
        <v>842</v>
      </c>
      <c r="C43" s="199" t="s">
        <v>512</v>
      </c>
      <c r="D43" s="209" t="s">
        <v>843</v>
      </c>
      <c r="E43" s="209" t="s">
        <v>844</v>
      </c>
      <c r="F43" s="209" t="s">
        <v>845</v>
      </c>
      <c r="G43" s="207" t="s">
        <v>341</v>
      </c>
      <c r="H43" s="209">
        <v>50</v>
      </c>
      <c r="I43" s="195" t="s">
        <v>369</v>
      </c>
      <c r="J43" s="196">
        <f t="shared" si="6"/>
        <v>0.6</v>
      </c>
      <c r="K43" s="197" t="s">
        <v>412</v>
      </c>
      <c r="L43" s="196">
        <f>IF(K43="LEVE",20%,IF(K43="MENOR",40%,IF(K43="MODERADO",60%,IF(K43="MAYOR",80%,IF(K43="CATASTROFICO",100%,IF(I43="",""))))))</f>
        <v>0.2</v>
      </c>
      <c r="M43" s="351" t="s">
        <v>405</v>
      </c>
      <c r="N43" s="198">
        <v>6</v>
      </c>
      <c r="O43" s="231" t="s">
        <v>846</v>
      </c>
      <c r="P43" s="209" t="s">
        <v>346</v>
      </c>
      <c r="Q43" s="209" t="s">
        <v>346</v>
      </c>
      <c r="R43" s="201" t="s">
        <v>347</v>
      </c>
      <c r="S43" s="201" t="s">
        <v>348</v>
      </c>
      <c r="T43" s="221">
        <v>0.4</v>
      </c>
      <c r="U43" s="201" t="s">
        <v>349</v>
      </c>
      <c r="V43" s="201" t="s">
        <v>350</v>
      </c>
      <c r="W43" s="201" t="s">
        <v>373</v>
      </c>
      <c r="X43" s="195" t="s">
        <v>360</v>
      </c>
      <c r="Y43" s="238">
        <v>0.12</v>
      </c>
      <c r="Z43" s="197" t="s">
        <v>412</v>
      </c>
      <c r="AA43" s="196">
        <f>IF(Z43="LEVE",20%,IF(Z43="MENOR",40%,IF(Z43="MODERADO",60%,IF(Z43="MAYOR",80%,IF(Z43="CATASTROFICO",100%,IF(Z43="",""))))))</f>
        <v>0.2</v>
      </c>
      <c r="AB43" s="351" t="s">
        <v>405</v>
      </c>
      <c r="AC43" s="354" t="s">
        <v>352</v>
      </c>
      <c r="AD43" s="199" t="s">
        <v>847</v>
      </c>
      <c r="AE43" s="206" t="s">
        <v>558</v>
      </c>
      <c r="AF43" s="207" t="s">
        <v>848</v>
      </c>
      <c r="AG43" s="208" t="s">
        <v>356</v>
      </c>
      <c r="AH43" s="209"/>
      <c r="AI43" s="209"/>
      <c r="AJ43" s="209"/>
      <c r="AK43" s="5"/>
      <c r="AL43" s="209"/>
      <c r="AM43" s="226"/>
    </row>
    <row r="44" spans="1:43" ht="75.75" x14ac:dyDescent="0.3">
      <c r="A44" s="198">
        <v>32</v>
      </c>
      <c r="B44" s="198" t="s">
        <v>559</v>
      </c>
      <c r="C44" s="344" t="s">
        <v>560</v>
      </c>
      <c r="D44" s="345" t="s">
        <v>561</v>
      </c>
      <c r="E44" s="244" t="s">
        <v>562</v>
      </c>
      <c r="F44" s="345" t="s">
        <v>563</v>
      </c>
      <c r="G44" s="346" t="s">
        <v>341</v>
      </c>
      <c r="H44" s="347">
        <v>8</v>
      </c>
      <c r="I44" s="195" t="s">
        <v>360</v>
      </c>
      <c r="J44" s="350">
        <f t="shared" si="6"/>
        <v>0.4</v>
      </c>
      <c r="K44" s="197" t="s">
        <v>370</v>
      </c>
      <c r="L44" s="196">
        <f t="shared" ref="L44:L47" si="7">IF(K44="LEVE",20%,IF(K44="MENOR",40%,IF(K44="MODERADO",60%,IF(K44="MAYOR",80%,IF(K44="CATASTRÓFICO",100%,IF(I44="",""))))))</f>
        <v>0.8</v>
      </c>
      <c r="M44" s="351" t="s">
        <v>371</v>
      </c>
      <c r="N44" s="198">
        <v>1</v>
      </c>
      <c r="O44" s="199" t="s">
        <v>564</v>
      </c>
      <c r="P44" s="200" t="s">
        <v>346</v>
      </c>
      <c r="Q44" s="200" t="s">
        <v>346</v>
      </c>
      <c r="R44" s="201" t="s">
        <v>347</v>
      </c>
      <c r="S44" s="201" t="s">
        <v>348</v>
      </c>
      <c r="T44" s="196">
        <v>0.4</v>
      </c>
      <c r="U44" s="201" t="s">
        <v>349</v>
      </c>
      <c r="V44" s="201" t="s">
        <v>350</v>
      </c>
      <c r="W44" s="201" t="s">
        <v>351</v>
      </c>
      <c r="X44" s="195" t="s">
        <v>360</v>
      </c>
      <c r="Y44" s="196">
        <v>0.28000000000000003</v>
      </c>
      <c r="Z44" s="197" t="s">
        <v>370</v>
      </c>
      <c r="AA44" s="196">
        <f t="shared" si="1"/>
        <v>0.8</v>
      </c>
      <c r="AB44" s="351" t="s">
        <v>371</v>
      </c>
      <c r="AC44" s="354" t="s">
        <v>352</v>
      </c>
      <c r="AD44" s="226" t="s">
        <v>565</v>
      </c>
      <c r="AE44" s="231" t="s">
        <v>566</v>
      </c>
      <c r="AF44" s="207" t="s">
        <v>355</v>
      </c>
      <c r="AG44" s="222" t="s">
        <v>356</v>
      </c>
      <c r="AH44" s="209"/>
      <c r="AI44" s="209"/>
    </row>
    <row r="45" spans="1:43" ht="114.75" x14ac:dyDescent="0.3">
      <c r="A45" s="198">
        <v>33</v>
      </c>
      <c r="B45" s="198" t="s">
        <v>567</v>
      </c>
      <c r="C45" s="344" t="s">
        <v>560</v>
      </c>
      <c r="D45" s="232" t="s">
        <v>568</v>
      </c>
      <c r="E45" s="232" t="s">
        <v>569</v>
      </c>
      <c r="F45" s="232" t="s">
        <v>570</v>
      </c>
      <c r="G45" s="207" t="s">
        <v>341</v>
      </c>
      <c r="H45" s="209">
        <f>5*12</f>
        <v>60</v>
      </c>
      <c r="I45" s="195" t="s">
        <v>369</v>
      </c>
      <c r="J45" s="350">
        <f t="shared" si="6"/>
        <v>0.6</v>
      </c>
      <c r="K45" s="197" t="s">
        <v>412</v>
      </c>
      <c r="L45" s="196">
        <f t="shared" si="7"/>
        <v>0.2</v>
      </c>
      <c r="M45" s="351" t="s">
        <v>405</v>
      </c>
      <c r="N45" s="198">
        <v>2</v>
      </c>
      <c r="O45" s="206" t="s">
        <v>571</v>
      </c>
      <c r="P45" s="198" t="s">
        <v>346</v>
      </c>
      <c r="Q45" s="198" t="s">
        <v>346</v>
      </c>
      <c r="R45" s="201" t="s">
        <v>396</v>
      </c>
      <c r="S45" s="201" t="s">
        <v>348</v>
      </c>
      <c r="T45" s="196">
        <v>0.3</v>
      </c>
      <c r="U45" s="201" t="s">
        <v>349</v>
      </c>
      <c r="V45" s="201" t="s">
        <v>350</v>
      </c>
      <c r="W45" s="201" t="s">
        <v>351</v>
      </c>
      <c r="X45" s="195" t="s">
        <v>369</v>
      </c>
      <c r="Y45" s="196">
        <v>0.36</v>
      </c>
      <c r="Z45" s="197" t="s">
        <v>412</v>
      </c>
      <c r="AA45" s="196">
        <f t="shared" si="1"/>
        <v>0.2</v>
      </c>
      <c r="AB45" s="351" t="s">
        <v>405</v>
      </c>
      <c r="AC45" s="354" t="s">
        <v>352</v>
      </c>
      <c r="AD45" s="226" t="s">
        <v>572</v>
      </c>
      <c r="AE45" s="209" t="s">
        <v>573</v>
      </c>
      <c r="AF45" s="207" t="s">
        <v>355</v>
      </c>
      <c r="AG45" s="222" t="s">
        <v>356</v>
      </c>
      <c r="AH45" s="209"/>
      <c r="AI45" s="209"/>
    </row>
    <row r="46" spans="1:43" ht="147.75" customHeight="1" x14ac:dyDescent="0.3">
      <c r="A46" s="342">
        <v>34</v>
      </c>
      <c r="B46" s="198" t="s">
        <v>574</v>
      </c>
      <c r="C46" s="226" t="s">
        <v>575</v>
      </c>
      <c r="D46" s="232" t="s">
        <v>576</v>
      </c>
      <c r="E46" s="232" t="s">
        <v>577</v>
      </c>
      <c r="F46" s="232" t="s">
        <v>578</v>
      </c>
      <c r="G46" s="207" t="s">
        <v>341</v>
      </c>
      <c r="H46" s="209">
        <v>32</v>
      </c>
      <c r="I46" s="195" t="s">
        <v>369</v>
      </c>
      <c r="J46" s="350">
        <f t="shared" si="6"/>
        <v>0.6</v>
      </c>
      <c r="K46" s="197" t="s">
        <v>370</v>
      </c>
      <c r="L46" s="196">
        <f t="shared" si="7"/>
        <v>0.8</v>
      </c>
      <c r="M46" s="351" t="s">
        <v>371</v>
      </c>
      <c r="N46" s="198">
        <v>3</v>
      </c>
      <c r="O46" s="206" t="s">
        <v>579</v>
      </c>
      <c r="P46" s="198" t="s">
        <v>346</v>
      </c>
      <c r="Q46" s="198" t="s">
        <v>346</v>
      </c>
      <c r="R46" s="201" t="s">
        <v>363</v>
      </c>
      <c r="S46" s="201" t="s">
        <v>348</v>
      </c>
      <c r="T46" s="245">
        <v>0.4</v>
      </c>
      <c r="U46" s="201" t="s">
        <v>349</v>
      </c>
      <c r="V46" s="201" t="s">
        <v>350</v>
      </c>
      <c r="W46" s="201" t="s">
        <v>373</v>
      </c>
      <c r="X46" s="195" t="s">
        <v>360</v>
      </c>
      <c r="Y46" s="234">
        <v>0.36</v>
      </c>
      <c r="Z46" s="197" t="s">
        <v>370</v>
      </c>
      <c r="AA46" s="196">
        <f t="shared" si="1"/>
        <v>0.8</v>
      </c>
      <c r="AB46" s="351" t="s">
        <v>371</v>
      </c>
      <c r="AC46" s="354" t="s">
        <v>352</v>
      </c>
      <c r="AD46" s="555" t="s">
        <v>849</v>
      </c>
      <c r="AE46" s="209" t="s">
        <v>580</v>
      </c>
      <c r="AF46" s="207" t="s">
        <v>355</v>
      </c>
      <c r="AG46" s="222" t="s">
        <v>356</v>
      </c>
      <c r="AH46" s="209"/>
      <c r="AI46" s="209"/>
      <c r="AQ46" s="556"/>
    </row>
    <row r="47" spans="1:43" ht="82.5" x14ac:dyDescent="0.3">
      <c r="A47" s="343">
        <v>35</v>
      </c>
      <c r="B47" s="198" t="s">
        <v>581</v>
      </c>
      <c r="C47" s="226" t="s">
        <v>575</v>
      </c>
      <c r="D47" s="199" t="s">
        <v>582</v>
      </c>
      <c r="E47" s="199" t="s">
        <v>583</v>
      </c>
      <c r="F47" s="199" t="s">
        <v>584</v>
      </c>
      <c r="G47" s="207" t="s">
        <v>585</v>
      </c>
      <c r="H47" s="209">
        <f>816</f>
        <v>816</v>
      </c>
      <c r="I47" s="195" t="s">
        <v>425</v>
      </c>
      <c r="J47" s="350">
        <f t="shared" si="6"/>
        <v>0.8</v>
      </c>
      <c r="K47" s="197" t="s">
        <v>370</v>
      </c>
      <c r="L47" s="196">
        <f t="shared" si="7"/>
        <v>0.8</v>
      </c>
      <c r="M47" s="351" t="s">
        <v>371</v>
      </c>
      <c r="N47" s="209">
        <v>4</v>
      </c>
      <c r="O47" s="231" t="s">
        <v>586</v>
      </c>
      <c r="P47" s="209" t="s">
        <v>346</v>
      </c>
      <c r="Q47" s="209" t="s">
        <v>346</v>
      </c>
      <c r="R47" s="201" t="s">
        <v>347</v>
      </c>
      <c r="S47" s="201" t="s">
        <v>587</v>
      </c>
      <c r="T47" s="225">
        <v>0.5</v>
      </c>
      <c r="U47" s="201" t="s">
        <v>349</v>
      </c>
      <c r="V47" s="201" t="s">
        <v>350</v>
      </c>
      <c r="W47" s="201" t="s">
        <v>351</v>
      </c>
      <c r="X47" s="195" t="s">
        <v>360</v>
      </c>
      <c r="Y47" s="196">
        <v>0.4</v>
      </c>
      <c r="Z47" s="197" t="s">
        <v>370</v>
      </c>
      <c r="AA47" s="196">
        <f t="shared" si="1"/>
        <v>0.8</v>
      </c>
      <c r="AB47" s="351" t="s">
        <v>371</v>
      </c>
      <c r="AC47" s="354" t="s">
        <v>352</v>
      </c>
      <c r="AD47" s="226" t="s">
        <v>588</v>
      </c>
      <c r="AE47" s="209" t="s">
        <v>589</v>
      </c>
      <c r="AF47" s="207" t="s">
        <v>355</v>
      </c>
      <c r="AG47" s="222" t="s">
        <v>389</v>
      </c>
      <c r="AH47" s="209"/>
      <c r="AI47" s="209"/>
    </row>
    <row r="48" spans="1:43" ht="91.5" customHeight="1" x14ac:dyDescent="0.3">
      <c r="A48" s="490">
        <v>36</v>
      </c>
      <c r="B48" s="490" t="s">
        <v>590</v>
      </c>
      <c r="C48" s="496" t="s">
        <v>337</v>
      </c>
      <c r="D48" s="492" t="s">
        <v>591</v>
      </c>
      <c r="E48" s="492" t="s">
        <v>592</v>
      </c>
      <c r="F48" s="492" t="s">
        <v>593</v>
      </c>
      <c r="G48" s="486" t="s">
        <v>385</v>
      </c>
      <c r="H48" s="488">
        <v>100</v>
      </c>
      <c r="I48" s="478" t="s">
        <v>369</v>
      </c>
      <c r="J48" s="466">
        <f>IF(I48="MUY BAJA",20%,IF(I48="BAJA",40%,IF(I48="MEDIA",60%,IF(I48="ALTA",80%,IF(I48="MUY ALTA",100%,IF(I48="",""))))))</f>
        <v>0.6</v>
      </c>
      <c r="K48" s="468" t="s">
        <v>343</v>
      </c>
      <c r="L48" s="466">
        <f>IF(K48="LEVE",20%,IF(K48="MENOR",40%,IF(K48="MODERADO",60%,IF(K48="MAYOR",80%,IF(K48="CATASTRÓFICO",100%,IF(I48="",""))))))</f>
        <v>1</v>
      </c>
      <c r="M48" s="472" t="s">
        <v>344</v>
      </c>
      <c r="N48" s="198">
        <v>1</v>
      </c>
      <c r="O48" s="199" t="s">
        <v>594</v>
      </c>
      <c r="P48" s="200" t="s">
        <v>346</v>
      </c>
      <c r="Q48" s="200" t="s">
        <v>346</v>
      </c>
      <c r="R48" s="201" t="s">
        <v>347</v>
      </c>
      <c r="S48" s="201" t="s">
        <v>348</v>
      </c>
      <c r="T48" s="196">
        <v>0.4</v>
      </c>
      <c r="U48" s="201" t="s">
        <v>349</v>
      </c>
      <c r="V48" s="201" t="s">
        <v>350</v>
      </c>
      <c r="W48" s="201" t="s">
        <v>351</v>
      </c>
      <c r="X48" s="478" t="s">
        <v>369</v>
      </c>
      <c r="Y48" s="202">
        <v>0.36</v>
      </c>
      <c r="Z48" s="494" t="s">
        <v>343</v>
      </c>
      <c r="AA48" s="466">
        <f>IF(Z48="LEVE",20%,IF(Z48="MENOR",40%,IF(Z48="MODERADO",60%,IF(Z48="MAYOR",80%,IF(Z48="CATASTRÓFICO",100%,IF(X48="",""))))))</f>
        <v>1</v>
      </c>
      <c r="AB48" s="472" t="s">
        <v>344</v>
      </c>
      <c r="AC48" s="484" t="s">
        <v>352</v>
      </c>
      <c r="AD48" s="226" t="s">
        <v>595</v>
      </c>
      <c r="AE48" s="246" t="s">
        <v>596</v>
      </c>
      <c r="AF48" s="207" t="s">
        <v>355</v>
      </c>
      <c r="AG48" s="476" t="s">
        <v>389</v>
      </c>
      <c r="AH48" s="209"/>
      <c r="AI48" s="209"/>
    </row>
    <row r="49" spans="1:35" ht="78" customHeight="1" x14ac:dyDescent="0.3">
      <c r="A49" s="491"/>
      <c r="B49" s="491"/>
      <c r="C49" s="497"/>
      <c r="D49" s="493"/>
      <c r="E49" s="493"/>
      <c r="F49" s="493"/>
      <c r="G49" s="487"/>
      <c r="H49" s="489"/>
      <c r="I49" s="479"/>
      <c r="J49" s="467"/>
      <c r="K49" s="469"/>
      <c r="L49" s="467"/>
      <c r="M49" s="473"/>
      <c r="N49" s="198">
        <v>2</v>
      </c>
      <c r="O49" s="199" t="s">
        <v>597</v>
      </c>
      <c r="P49" s="200" t="s">
        <v>346</v>
      </c>
      <c r="Q49" s="200" t="s">
        <v>346</v>
      </c>
      <c r="R49" s="201" t="s">
        <v>347</v>
      </c>
      <c r="S49" s="201" t="s">
        <v>348</v>
      </c>
      <c r="T49" s="196">
        <v>0.4</v>
      </c>
      <c r="U49" s="201" t="s">
        <v>349</v>
      </c>
      <c r="V49" s="201" t="s">
        <v>350</v>
      </c>
      <c r="W49" s="201" t="s">
        <v>351</v>
      </c>
      <c r="X49" s="479"/>
      <c r="Y49" s="202">
        <v>0.216</v>
      </c>
      <c r="Z49" s="495"/>
      <c r="AA49" s="467"/>
      <c r="AB49" s="473"/>
      <c r="AC49" s="485"/>
      <c r="AD49" s="226" t="s">
        <v>598</v>
      </c>
      <c r="AE49" s="246" t="s">
        <v>596</v>
      </c>
      <c r="AF49" s="207" t="s">
        <v>355</v>
      </c>
      <c r="AG49" s="477"/>
      <c r="AH49" s="209"/>
      <c r="AI49" s="209"/>
    </row>
    <row r="50" spans="1:35" ht="68.25" customHeight="1" x14ac:dyDescent="0.3">
      <c r="A50" s="342">
        <v>37</v>
      </c>
      <c r="B50" s="198" t="s">
        <v>599</v>
      </c>
      <c r="C50" s="199" t="s">
        <v>337</v>
      </c>
      <c r="D50" s="199" t="s">
        <v>600</v>
      </c>
      <c r="E50" s="199" t="s">
        <v>601</v>
      </c>
      <c r="F50" s="199" t="s">
        <v>602</v>
      </c>
      <c r="G50" s="207" t="s">
        <v>385</v>
      </c>
      <c r="H50" s="209">
        <v>24</v>
      </c>
      <c r="I50" s="195" t="s">
        <v>360</v>
      </c>
      <c r="J50" s="350">
        <f>IF(I50="MUY BAJA",20%,IF(I50="BAJA",40%,IF(I50="MEDIA",60%,IF(I50="ALTA",80%,IF(I50="MUY ALTA",100%,IF(I50="",""))))))</f>
        <v>0.4</v>
      </c>
      <c r="K50" s="197" t="s">
        <v>343</v>
      </c>
      <c r="L50" s="196">
        <f>IF(K50="LEVE",20%,IF(K50="MENOR",40%,IF(K50="MODERADO",60%,IF(K50="MAYOR",80%,IF(K50="CATASTRÓFICO",100%,IF(I50="",""))))))</f>
        <v>1</v>
      </c>
      <c r="M50" s="351" t="s">
        <v>344</v>
      </c>
      <c r="N50" s="198">
        <v>3</v>
      </c>
      <c r="O50" s="206" t="s">
        <v>603</v>
      </c>
      <c r="P50" s="198" t="s">
        <v>346</v>
      </c>
      <c r="Q50" s="198" t="s">
        <v>346</v>
      </c>
      <c r="R50" s="201" t="s">
        <v>396</v>
      </c>
      <c r="S50" s="201" t="s">
        <v>348</v>
      </c>
      <c r="T50" s="196">
        <v>0.4</v>
      </c>
      <c r="U50" s="201" t="s">
        <v>349</v>
      </c>
      <c r="V50" s="201" t="s">
        <v>350</v>
      </c>
      <c r="W50" s="201" t="s">
        <v>351</v>
      </c>
      <c r="X50" s="195" t="s">
        <v>360</v>
      </c>
      <c r="Y50" s="196">
        <v>0.36</v>
      </c>
      <c r="Z50" s="355" t="s">
        <v>343</v>
      </c>
      <c r="AA50" s="196">
        <f>IF(Z50="LEVE",20%,IF(Z50="MENOR",40%,IF(Z50="MODERADO",60%,IF(Z50="MAYOR",80%,IF(Z50="CATASTRÓFICO",100%,IF(X50="",""))))))</f>
        <v>1</v>
      </c>
      <c r="AB50" s="351" t="s">
        <v>344</v>
      </c>
      <c r="AC50" s="354" t="s">
        <v>352</v>
      </c>
      <c r="AD50" s="226" t="s">
        <v>604</v>
      </c>
      <c r="AE50" s="246" t="s">
        <v>605</v>
      </c>
      <c r="AF50" s="207" t="s">
        <v>355</v>
      </c>
      <c r="AG50" s="222" t="s">
        <v>389</v>
      </c>
      <c r="AH50" s="209"/>
      <c r="AI50" s="209"/>
    </row>
    <row r="51" spans="1:35" ht="99" customHeight="1" x14ac:dyDescent="0.3">
      <c r="A51" s="490">
        <v>38</v>
      </c>
      <c r="B51" s="490" t="s">
        <v>606</v>
      </c>
      <c r="C51" s="492" t="s">
        <v>337</v>
      </c>
      <c r="D51" s="492" t="s">
        <v>607</v>
      </c>
      <c r="E51" s="492" t="s">
        <v>608</v>
      </c>
      <c r="F51" s="492" t="s">
        <v>609</v>
      </c>
      <c r="G51" s="486" t="s">
        <v>452</v>
      </c>
      <c r="H51" s="488">
        <v>100</v>
      </c>
      <c r="I51" s="478" t="s">
        <v>369</v>
      </c>
      <c r="J51" s="466">
        <f>IF(I51="MUY BAJA",20%,IF(I51="BAJA",40%,IF(I51="MEDIA",60%,IF(I51="ALTA",80%,IF(I51="MUY ALTA",100%,IF(I51="",""))))))</f>
        <v>0.6</v>
      </c>
      <c r="K51" s="468" t="s">
        <v>343</v>
      </c>
      <c r="L51" s="466">
        <f>IF(K51="LEVE",20%,IF(K51="MENOR",40%,IF(K51="MODERADO",60%,IF(K51="MAYOR",80%,IF(K51="CATASTRÓFICO",100%,IF(I51="",""))))))</f>
        <v>1</v>
      </c>
      <c r="M51" s="472" t="s">
        <v>344</v>
      </c>
      <c r="N51" s="198">
        <v>4</v>
      </c>
      <c r="O51" s="206" t="s">
        <v>610</v>
      </c>
      <c r="P51" s="198" t="s">
        <v>346</v>
      </c>
      <c r="Q51" s="198" t="s">
        <v>346</v>
      </c>
      <c r="R51" s="201" t="s">
        <v>363</v>
      </c>
      <c r="S51" s="201" t="s">
        <v>348</v>
      </c>
      <c r="T51" s="196">
        <v>0.4</v>
      </c>
      <c r="U51" s="201" t="s">
        <v>349</v>
      </c>
      <c r="V51" s="201" t="s">
        <v>350</v>
      </c>
      <c r="W51" s="201" t="s">
        <v>373</v>
      </c>
      <c r="X51" s="478" t="s">
        <v>369</v>
      </c>
      <c r="Y51" s="196">
        <v>0.24</v>
      </c>
      <c r="Z51" s="480" t="s">
        <v>343</v>
      </c>
      <c r="AA51" s="482">
        <f>IF(Z51="LEVE",20%,IF(Z51="MENOR",40%,IF(Z51="MODERADO",60%,IF(Z51="MAYOR",80%,IF(Z51="CATASTRÓFICO",100%,IF(X51="",""))))))</f>
        <v>1</v>
      </c>
      <c r="AB51" s="472" t="s">
        <v>344</v>
      </c>
      <c r="AC51" s="484" t="s">
        <v>611</v>
      </c>
      <c r="AD51" s="247" t="s">
        <v>612</v>
      </c>
      <c r="AE51" s="248" t="s">
        <v>179</v>
      </c>
      <c r="AF51" s="207" t="s">
        <v>355</v>
      </c>
      <c r="AG51" s="476" t="s">
        <v>356</v>
      </c>
      <c r="AH51" s="209"/>
      <c r="AI51" s="209"/>
    </row>
    <row r="52" spans="1:35" ht="55.5" customHeight="1" x14ac:dyDescent="0.3">
      <c r="A52" s="491"/>
      <c r="B52" s="491"/>
      <c r="C52" s="493"/>
      <c r="D52" s="493"/>
      <c r="E52" s="493"/>
      <c r="F52" s="493"/>
      <c r="G52" s="487"/>
      <c r="H52" s="489"/>
      <c r="I52" s="479"/>
      <c r="J52" s="467"/>
      <c r="K52" s="469"/>
      <c r="L52" s="467"/>
      <c r="M52" s="473"/>
      <c r="N52" s="198">
        <v>5</v>
      </c>
      <c r="O52" s="206" t="s">
        <v>613</v>
      </c>
      <c r="P52" s="198" t="s">
        <v>346</v>
      </c>
      <c r="Q52" s="198" t="s">
        <v>346</v>
      </c>
      <c r="R52" s="201" t="s">
        <v>363</v>
      </c>
      <c r="S52" s="201" t="s">
        <v>348</v>
      </c>
      <c r="T52" s="196">
        <v>0.3</v>
      </c>
      <c r="U52" s="201" t="s">
        <v>349</v>
      </c>
      <c r="V52" s="201" t="s">
        <v>350</v>
      </c>
      <c r="W52" s="201" t="s">
        <v>373</v>
      </c>
      <c r="X52" s="479"/>
      <c r="Y52" s="249">
        <v>0.16799999999999998</v>
      </c>
      <c r="Z52" s="481"/>
      <c r="AA52" s="483"/>
      <c r="AB52" s="473"/>
      <c r="AC52" s="485"/>
      <c r="AD52" s="226" t="s">
        <v>614</v>
      </c>
      <c r="AE52" s="209" t="s">
        <v>179</v>
      </c>
      <c r="AF52" s="207" t="s">
        <v>355</v>
      </c>
      <c r="AG52" s="477"/>
      <c r="AH52" s="209"/>
      <c r="AI52" s="209"/>
    </row>
    <row r="53" spans="1:35" ht="82.5" x14ac:dyDescent="0.3">
      <c r="A53" s="342">
        <v>39</v>
      </c>
      <c r="B53" s="198" t="s">
        <v>615</v>
      </c>
      <c r="C53" s="226" t="s">
        <v>337</v>
      </c>
      <c r="D53" s="226" t="s">
        <v>616</v>
      </c>
      <c r="E53" s="226" t="s">
        <v>617</v>
      </c>
      <c r="F53" s="226" t="s">
        <v>618</v>
      </c>
      <c r="G53" s="207" t="s">
        <v>341</v>
      </c>
      <c r="H53" s="209">
        <v>19</v>
      </c>
      <c r="I53" s="195" t="s">
        <v>360</v>
      </c>
      <c r="J53" s="350">
        <f t="shared" ref="J53:J63" si="8">IF(I53="MUY BAJA",20%,IF(I53="BAJA",40%,IF(I53="MEDIA",60%,IF(I53="ALTA",80%,IF(I53="MUY ALTA",100%,IF(I53="",""))))))</f>
        <v>0.4</v>
      </c>
      <c r="K53" s="197" t="s">
        <v>343</v>
      </c>
      <c r="L53" s="196">
        <f t="shared" ref="L53:L56" si="9">IF(K53="LEVE",20%,IF(K53="MENOR",40%,IF(K53="MODERADO",60%,IF(K53="MAYOR",80%,IF(K53="CATASTRÓFICO",100%,IF(I53="",""))))))</f>
        <v>1</v>
      </c>
      <c r="M53" s="351" t="s">
        <v>344</v>
      </c>
      <c r="N53" s="209">
        <v>1</v>
      </c>
      <c r="O53" s="226" t="s">
        <v>619</v>
      </c>
      <c r="P53" s="209" t="s">
        <v>346</v>
      </c>
      <c r="Q53" s="209" t="s">
        <v>346</v>
      </c>
      <c r="R53" s="201" t="s">
        <v>347</v>
      </c>
      <c r="S53" s="201" t="s">
        <v>348</v>
      </c>
      <c r="T53" s="238">
        <v>0.4</v>
      </c>
      <c r="U53" s="201" t="s">
        <v>349</v>
      </c>
      <c r="V53" s="201" t="s">
        <v>350</v>
      </c>
      <c r="W53" s="201" t="s">
        <v>351</v>
      </c>
      <c r="X53" s="195" t="s">
        <v>342</v>
      </c>
      <c r="Y53" s="238">
        <v>0.24</v>
      </c>
      <c r="Z53" s="197" t="s">
        <v>343</v>
      </c>
      <c r="AA53" s="196">
        <f t="shared" ref="AA53:AA56" si="10">IF(Z53="LEVE",20%,IF(Z53="MENOR",40%,IF(Z53="MODERADO",60%,IF(Z53="MAYOR",80%,IF(Z53="CATASTRÓFICO",100%,IF(X53="",""))))))</f>
        <v>1</v>
      </c>
      <c r="AB53" s="351" t="s">
        <v>344</v>
      </c>
      <c r="AC53" s="354" t="s">
        <v>352</v>
      </c>
      <c r="AD53" s="226" t="s">
        <v>620</v>
      </c>
      <c r="AE53" s="209" t="s">
        <v>178</v>
      </c>
      <c r="AF53" s="207" t="s">
        <v>355</v>
      </c>
      <c r="AG53" s="222" t="s">
        <v>356</v>
      </c>
      <c r="AH53" s="209"/>
      <c r="AI53" s="209"/>
    </row>
    <row r="54" spans="1:35" ht="82.5" x14ac:dyDescent="0.3">
      <c r="A54" s="342">
        <v>40</v>
      </c>
      <c r="B54" s="198" t="s">
        <v>621</v>
      </c>
      <c r="C54" s="226" t="s">
        <v>337</v>
      </c>
      <c r="D54" s="226" t="s">
        <v>622</v>
      </c>
      <c r="E54" s="226" t="s">
        <v>623</v>
      </c>
      <c r="F54" s="226" t="s">
        <v>624</v>
      </c>
      <c r="G54" s="207" t="s">
        <v>341</v>
      </c>
      <c r="H54" s="209">
        <v>19</v>
      </c>
      <c r="I54" s="195" t="s">
        <v>360</v>
      </c>
      <c r="J54" s="350">
        <f t="shared" si="8"/>
        <v>0.4</v>
      </c>
      <c r="K54" s="197" t="s">
        <v>343</v>
      </c>
      <c r="L54" s="196">
        <f t="shared" si="9"/>
        <v>1</v>
      </c>
      <c r="M54" s="351" t="s">
        <v>344</v>
      </c>
      <c r="N54" s="209">
        <v>2</v>
      </c>
      <c r="O54" s="226" t="s">
        <v>625</v>
      </c>
      <c r="P54" s="209" t="s">
        <v>346</v>
      </c>
      <c r="Q54" s="209" t="s">
        <v>346</v>
      </c>
      <c r="R54" s="201" t="s">
        <v>347</v>
      </c>
      <c r="S54" s="201" t="s">
        <v>348</v>
      </c>
      <c r="T54" s="230">
        <v>0.4</v>
      </c>
      <c r="U54" s="201" t="s">
        <v>349</v>
      </c>
      <c r="V54" s="201" t="s">
        <v>350</v>
      </c>
      <c r="W54" s="201" t="s">
        <v>351</v>
      </c>
      <c r="X54" s="195" t="s">
        <v>342</v>
      </c>
      <c r="Y54" s="238">
        <v>0.24</v>
      </c>
      <c r="Z54" s="197" t="s">
        <v>343</v>
      </c>
      <c r="AA54" s="196">
        <f t="shared" si="10"/>
        <v>1</v>
      </c>
      <c r="AB54" s="351" t="s">
        <v>344</v>
      </c>
      <c r="AC54" s="354" t="s">
        <v>352</v>
      </c>
      <c r="AD54" s="226" t="s">
        <v>626</v>
      </c>
      <c r="AE54" s="209" t="s">
        <v>178</v>
      </c>
      <c r="AF54" s="207" t="s">
        <v>355</v>
      </c>
      <c r="AG54" s="222" t="s">
        <v>356</v>
      </c>
      <c r="AH54" s="209"/>
      <c r="AI54" s="209"/>
    </row>
    <row r="55" spans="1:35" ht="99" x14ac:dyDescent="0.3">
      <c r="A55" s="342">
        <v>41</v>
      </c>
      <c r="B55" s="198" t="s">
        <v>627</v>
      </c>
      <c r="C55" s="226" t="s">
        <v>337</v>
      </c>
      <c r="D55" s="226" t="s">
        <v>628</v>
      </c>
      <c r="E55" s="226" t="s">
        <v>629</v>
      </c>
      <c r="F55" s="226" t="s">
        <v>630</v>
      </c>
      <c r="G55" s="207" t="s">
        <v>341</v>
      </c>
      <c r="H55" s="209">
        <v>36</v>
      </c>
      <c r="I55" s="195" t="s">
        <v>369</v>
      </c>
      <c r="J55" s="350">
        <f t="shared" si="8"/>
        <v>0.6</v>
      </c>
      <c r="K55" s="197" t="s">
        <v>412</v>
      </c>
      <c r="L55" s="196">
        <f t="shared" si="9"/>
        <v>0.2</v>
      </c>
      <c r="M55" s="351" t="s">
        <v>405</v>
      </c>
      <c r="N55" s="209">
        <v>3</v>
      </c>
      <c r="O55" s="226" t="s">
        <v>631</v>
      </c>
      <c r="P55" s="209" t="s">
        <v>346</v>
      </c>
      <c r="Q55" s="209" t="s">
        <v>346</v>
      </c>
      <c r="R55" s="201" t="s">
        <v>347</v>
      </c>
      <c r="S55" s="201" t="s">
        <v>348</v>
      </c>
      <c r="T55" s="230">
        <v>0.4</v>
      </c>
      <c r="U55" s="201" t="s">
        <v>349</v>
      </c>
      <c r="V55" s="201" t="s">
        <v>350</v>
      </c>
      <c r="W55" s="201" t="s">
        <v>351</v>
      </c>
      <c r="X55" s="195" t="s">
        <v>369</v>
      </c>
      <c r="Y55" s="238">
        <v>0.36</v>
      </c>
      <c r="Z55" s="197" t="s">
        <v>412</v>
      </c>
      <c r="AA55" s="196">
        <f t="shared" si="10"/>
        <v>0.2</v>
      </c>
      <c r="AB55" s="351" t="s">
        <v>405</v>
      </c>
      <c r="AC55" s="354" t="s">
        <v>352</v>
      </c>
      <c r="AD55" s="209" t="s">
        <v>632</v>
      </c>
      <c r="AE55" s="209" t="s">
        <v>179</v>
      </c>
      <c r="AF55" s="207" t="s">
        <v>355</v>
      </c>
      <c r="AG55" s="222" t="s">
        <v>356</v>
      </c>
      <c r="AH55" s="209"/>
      <c r="AI55" s="209"/>
    </row>
    <row r="56" spans="1:35" ht="99" x14ac:dyDescent="0.3">
      <c r="A56" s="342">
        <v>42</v>
      </c>
      <c r="B56" s="198" t="s">
        <v>633</v>
      </c>
      <c r="C56" s="226" t="s">
        <v>337</v>
      </c>
      <c r="D56" s="226" t="s">
        <v>634</v>
      </c>
      <c r="E56" s="226" t="s">
        <v>635</v>
      </c>
      <c r="F56" s="226" t="s">
        <v>636</v>
      </c>
      <c r="G56" s="209" t="s">
        <v>452</v>
      </c>
      <c r="H56" s="209">
        <v>19</v>
      </c>
      <c r="I56" s="195" t="s">
        <v>360</v>
      </c>
      <c r="J56" s="350">
        <f t="shared" si="8"/>
        <v>0.4</v>
      </c>
      <c r="K56" s="197" t="s">
        <v>343</v>
      </c>
      <c r="L56" s="196">
        <f t="shared" si="9"/>
        <v>1</v>
      </c>
      <c r="M56" s="351" t="s">
        <v>344</v>
      </c>
      <c r="N56" s="209">
        <v>4</v>
      </c>
      <c r="O56" s="226" t="s">
        <v>637</v>
      </c>
      <c r="P56" s="209" t="s">
        <v>346</v>
      </c>
      <c r="Q56" s="209" t="s">
        <v>346</v>
      </c>
      <c r="R56" s="201" t="s">
        <v>347</v>
      </c>
      <c r="S56" s="201" t="s">
        <v>348</v>
      </c>
      <c r="T56" s="230">
        <v>0.4</v>
      </c>
      <c r="U56" s="201" t="s">
        <v>349</v>
      </c>
      <c r="V56" s="201" t="s">
        <v>350</v>
      </c>
      <c r="W56" s="201" t="s">
        <v>351</v>
      </c>
      <c r="X56" s="195" t="s">
        <v>342</v>
      </c>
      <c r="Y56" s="238">
        <v>0.24</v>
      </c>
      <c r="Z56" s="197" t="s">
        <v>343</v>
      </c>
      <c r="AA56" s="196">
        <f t="shared" si="10"/>
        <v>1</v>
      </c>
      <c r="AB56" s="351" t="s">
        <v>344</v>
      </c>
      <c r="AC56" s="354" t="s">
        <v>352</v>
      </c>
      <c r="AD56" s="226" t="s">
        <v>614</v>
      </c>
      <c r="AE56" s="209" t="s">
        <v>179</v>
      </c>
      <c r="AF56" s="207" t="s">
        <v>355</v>
      </c>
      <c r="AG56" s="222" t="s">
        <v>356</v>
      </c>
      <c r="AH56" s="209"/>
      <c r="AI56" s="209"/>
    </row>
    <row r="57" spans="1:35" ht="102" customHeight="1" x14ac:dyDescent="0.3">
      <c r="A57" s="490">
        <v>43</v>
      </c>
      <c r="B57" s="490" t="s">
        <v>638</v>
      </c>
      <c r="C57" s="492" t="s">
        <v>337</v>
      </c>
      <c r="D57" s="492" t="s">
        <v>639</v>
      </c>
      <c r="E57" s="492" t="s">
        <v>640</v>
      </c>
      <c r="F57" s="492" t="s">
        <v>641</v>
      </c>
      <c r="G57" s="486" t="s">
        <v>341</v>
      </c>
      <c r="H57" s="488">
        <v>12</v>
      </c>
      <c r="I57" s="478" t="s">
        <v>360</v>
      </c>
      <c r="J57" s="466">
        <f t="shared" si="8"/>
        <v>0.4</v>
      </c>
      <c r="K57" s="468" t="s">
        <v>370</v>
      </c>
      <c r="L57" s="470">
        <v>0.8</v>
      </c>
      <c r="M57" s="472" t="s">
        <v>371</v>
      </c>
      <c r="N57" s="198">
        <v>1</v>
      </c>
      <c r="O57" s="199" t="s">
        <v>642</v>
      </c>
      <c r="P57" s="200" t="s">
        <v>346</v>
      </c>
      <c r="Q57" s="200" t="s">
        <v>346</v>
      </c>
      <c r="R57" s="201" t="s">
        <v>347</v>
      </c>
      <c r="S57" s="201" t="s">
        <v>348</v>
      </c>
      <c r="T57" s="196">
        <v>0.4</v>
      </c>
      <c r="U57" s="201" t="s">
        <v>349</v>
      </c>
      <c r="V57" s="201" t="s">
        <v>350</v>
      </c>
      <c r="W57" s="201" t="s">
        <v>351</v>
      </c>
      <c r="X57" s="474" t="s">
        <v>342</v>
      </c>
      <c r="Y57" s="239">
        <v>0.24</v>
      </c>
      <c r="Z57" s="250" t="s">
        <v>643</v>
      </c>
      <c r="AA57" s="251">
        <v>0.8</v>
      </c>
      <c r="AB57" s="472" t="s">
        <v>371</v>
      </c>
      <c r="AC57" s="354" t="s">
        <v>352</v>
      </c>
      <c r="AD57" s="236" t="s">
        <v>850</v>
      </c>
      <c r="AE57" s="236" t="s">
        <v>851</v>
      </c>
      <c r="AF57" s="207" t="s">
        <v>355</v>
      </c>
      <c r="AG57" s="462" t="s">
        <v>356</v>
      </c>
      <c r="AH57" s="209"/>
      <c r="AI57" s="209"/>
    </row>
    <row r="58" spans="1:35" ht="85.5" customHeight="1" x14ac:dyDescent="0.3">
      <c r="A58" s="491"/>
      <c r="B58" s="491"/>
      <c r="C58" s="493"/>
      <c r="D58" s="493"/>
      <c r="E58" s="493"/>
      <c r="F58" s="493"/>
      <c r="G58" s="487"/>
      <c r="H58" s="489"/>
      <c r="I58" s="479"/>
      <c r="J58" s="467"/>
      <c r="K58" s="469"/>
      <c r="L58" s="471"/>
      <c r="M58" s="473"/>
      <c r="N58" s="198">
        <v>2</v>
      </c>
      <c r="O58" s="199" t="s">
        <v>644</v>
      </c>
      <c r="P58" s="200" t="s">
        <v>346</v>
      </c>
      <c r="Q58" s="200" t="s">
        <v>346</v>
      </c>
      <c r="R58" s="201" t="s">
        <v>347</v>
      </c>
      <c r="S58" s="201" t="s">
        <v>348</v>
      </c>
      <c r="T58" s="196">
        <v>0.4</v>
      </c>
      <c r="U58" s="201" t="s">
        <v>349</v>
      </c>
      <c r="V58" s="201" t="s">
        <v>350</v>
      </c>
      <c r="W58" s="201" t="s">
        <v>351</v>
      </c>
      <c r="X58" s="475"/>
      <c r="Y58" s="239">
        <v>0.14399999999999999</v>
      </c>
      <c r="Z58" s="250" t="s">
        <v>643</v>
      </c>
      <c r="AA58" s="251">
        <v>0.8</v>
      </c>
      <c r="AB58" s="473"/>
      <c r="AC58" s="354" t="s">
        <v>352</v>
      </c>
      <c r="AD58" s="236" t="s">
        <v>852</v>
      </c>
      <c r="AE58" s="236" t="s">
        <v>853</v>
      </c>
      <c r="AF58" s="207" t="s">
        <v>355</v>
      </c>
      <c r="AG58" s="463"/>
      <c r="AH58" s="209"/>
      <c r="AI58" s="209"/>
    </row>
    <row r="59" spans="1:35" ht="100.5" customHeight="1" x14ac:dyDescent="0.3">
      <c r="A59" s="342">
        <v>44</v>
      </c>
      <c r="B59" s="198" t="s">
        <v>645</v>
      </c>
      <c r="C59" s="199" t="s">
        <v>465</v>
      </c>
      <c r="D59" s="199" t="s">
        <v>646</v>
      </c>
      <c r="E59" s="199" t="s">
        <v>647</v>
      </c>
      <c r="F59" s="199" t="s">
        <v>648</v>
      </c>
      <c r="G59" s="207" t="s">
        <v>341</v>
      </c>
      <c r="H59" s="209">
        <v>12</v>
      </c>
      <c r="I59" s="195" t="s">
        <v>360</v>
      </c>
      <c r="J59" s="350">
        <f t="shared" si="8"/>
        <v>0.4</v>
      </c>
      <c r="K59" s="197" t="s">
        <v>412</v>
      </c>
      <c r="L59" s="230">
        <v>0.2</v>
      </c>
      <c r="M59" s="351" t="s">
        <v>405</v>
      </c>
      <c r="N59" s="198">
        <v>3</v>
      </c>
      <c r="O59" s="206" t="s">
        <v>649</v>
      </c>
      <c r="P59" s="198" t="s">
        <v>346</v>
      </c>
      <c r="Q59" s="198" t="s">
        <v>346</v>
      </c>
      <c r="R59" s="201" t="s">
        <v>396</v>
      </c>
      <c r="S59" s="201" t="s">
        <v>348</v>
      </c>
      <c r="T59" s="196">
        <v>0.3</v>
      </c>
      <c r="U59" s="201" t="s">
        <v>349</v>
      </c>
      <c r="V59" s="201" t="s">
        <v>350</v>
      </c>
      <c r="W59" s="201" t="s">
        <v>351</v>
      </c>
      <c r="X59" s="252" t="s">
        <v>342</v>
      </c>
      <c r="Y59" s="240">
        <v>0.28000000000000003</v>
      </c>
      <c r="Z59" s="252" t="s">
        <v>412</v>
      </c>
      <c r="AA59" s="253">
        <v>0.2</v>
      </c>
      <c r="AB59" s="351" t="s">
        <v>405</v>
      </c>
      <c r="AC59" s="354" t="s">
        <v>352</v>
      </c>
      <c r="AD59" s="199" t="s">
        <v>650</v>
      </c>
      <c r="AE59" s="236" t="s">
        <v>851</v>
      </c>
      <c r="AF59" s="207" t="s">
        <v>355</v>
      </c>
      <c r="AG59" s="222" t="s">
        <v>356</v>
      </c>
      <c r="AH59" s="209"/>
      <c r="AI59" s="209"/>
    </row>
    <row r="60" spans="1:35" ht="127.5" customHeight="1" x14ac:dyDescent="0.3">
      <c r="A60" s="342">
        <v>45</v>
      </c>
      <c r="B60" s="198" t="s">
        <v>651</v>
      </c>
      <c r="C60" s="199" t="s">
        <v>652</v>
      </c>
      <c r="D60" s="199" t="s">
        <v>653</v>
      </c>
      <c r="E60" s="199" t="s">
        <v>654</v>
      </c>
      <c r="F60" s="199" t="s">
        <v>655</v>
      </c>
      <c r="G60" s="207" t="s">
        <v>341</v>
      </c>
      <c r="H60" s="209">
        <f>16*4</f>
        <v>64</v>
      </c>
      <c r="I60" s="195" t="s">
        <v>369</v>
      </c>
      <c r="J60" s="350">
        <f t="shared" si="8"/>
        <v>0.6</v>
      </c>
      <c r="K60" s="197" t="s">
        <v>370</v>
      </c>
      <c r="L60" s="230">
        <v>0.8</v>
      </c>
      <c r="M60" s="351" t="s">
        <v>371</v>
      </c>
      <c r="N60" s="198">
        <v>4</v>
      </c>
      <c r="O60" s="206" t="s">
        <v>656</v>
      </c>
      <c r="P60" s="198" t="s">
        <v>346</v>
      </c>
      <c r="Q60" s="198" t="s">
        <v>346</v>
      </c>
      <c r="R60" s="201" t="s">
        <v>363</v>
      </c>
      <c r="S60" s="201" t="s">
        <v>348</v>
      </c>
      <c r="T60" s="196">
        <v>0.3</v>
      </c>
      <c r="U60" s="201" t="s">
        <v>349</v>
      </c>
      <c r="V60" s="201" t="s">
        <v>350</v>
      </c>
      <c r="W60" s="201" t="s">
        <v>373</v>
      </c>
      <c r="X60" s="254" t="s">
        <v>369</v>
      </c>
      <c r="Y60" s="255">
        <v>0.42</v>
      </c>
      <c r="Z60" s="250" t="s">
        <v>643</v>
      </c>
      <c r="AA60" s="255">
        <v>0.8</v>
      </c>
      <c r="AB60" s="351" t="s">
        <v>371</v>
      </c>
      <c r="AC60" s="354" t="s">
        <v>352</v>
      </c>
      <c r="AD60" s="199" t="s">
        <v>657</v>
      </c>
      <c r="AE60" s="236" t="s">
        <v>854</v>
      </c>
      <c r="AF60" s="207" t="s">
        <v>355</v>
      </c>
      <c r="AG60" s="222" t="s">
        <v>356</v>
      </c>
      <c r="AH60" s="209"/>
      <c r="AI60" s="209"/>
    </row>
    <row r="61" spans="1:35" ht="76.5" x14ac:dyDescent="0.3">
      <c r="A61" s="342">
        <v>46</v>
      </c>
      <c r="B61" s="198" t="s">
        <v>658</v>
      </c>
      <c r="C61" s="199" t="s">
        <v>855</v>
      </c>
      <c r="D61" s="206" t="s">
        <v>659</v>
      </c>
      <c r="E61" s="199" t="s">
        <v>660</v>
      </c>
      <c r="F61" s="199" t="s">
        <v>661</v>
      </c>
      <c r="G61" s="207" t="s">
        <v>385</v>
      </c>
      <c r="H61" s="209">
        <f>16+5+1+55</f>
        <v>77</v>
      </c>
      <c r="I61" s="195" t="s">
        <v>369</v>
      </c>
      <c r="J61" s="196">
        <f t="shared" si="8"/>
        <v>0.6</v>
      </c>
      <c r="K61" s="197" t="s">
        <v>370</v>
      </c>
      <c r="L61" s="196">
        <f>IF(K61="LEVE",20%,IF(K61="MENOR",40%,IF(K61="MODERADO",60%,IF(K61="MAYOR",80%,IF(K61="CATASTROFICO",100%,IF(I61="",""))))))</f>
        <v>0.8</v>
      </c>
      <c r="M61" s="351" t="s">
        <v>371</v>
      </c>
      <c r="N61" s="198">
        <v>1</v>
      </c>
      <c r="O61" s="199" t="s">
        <v>662</v>
      </c>
      <c r="P61" s="207" t="s">
        <v>346</v>
      </c>
      <c r="Q61" s="198" t="s">
        <v>346</v>
      </c>
      <c r="R61" s="201" t="s">
        <v>347</v>
      </c>
      <c r="S61" s="201" t="s">
        <v>348</v>
      </c>
      <c r="T61" s="221">
        <f>'[18]ValoraciónControles OCI'!G63</f>
        <v>0</v>
      </c>
      <c r="U61" s="201" t="s">
        <v>349</v>
      </c>
      <c r="V61" s="201" t="s">
        <v>350</v>
      </c>
      <c r="W61" s="201" t="s">
        <v>351</v>
      </c>
      <c r="X61" s="256" t="s">
        <v>360</v>
      </c>
      <c r="Y61" s="257">
        <f>'[18]Calculos OCI'!D55</f>
        <v>0</v>
      </c>
      <c r="Z61" s="256" t="s">
        <v>370</v>
      </c>
      <c r="AA61" s="196">
        <f>IF(Z61="LEVE",20%,IF(Z61="MENOR",40%,IF(Z61="MODERADO",60%,IF(Z61="MAYOR",80%,IF(Z61="CATASTROFICO",100%,IF(Z61="",""))))))</f>
        <v>0.8</v>
      </c>
      <c r="AB61" s="351" t="s">
        <v>371</v>
      </c>
      <c r="AC61" s="205" t="s">
        <v>352</v>
      </c>
      <c r="AD61" s="199" t="s">
        <v>663</v>
      </c>
      <c r="AE61" s="209" t="s">
        <v>53</v>
      </c>
      <c r="AF61" s="207" t="s">
        <v>355</v>
      </c>
      <c r="AG61" s="222" t="s">
        <v>389</v>
      </c>
      <c r="AH61" s="209"/>
      <c r="AI61" s="209"/>
    </row>
    <row r="62" spans="1:35" ht="86.25" x14ac:dyDescent="0.3">
      <c r="A62" s="342">
        <v>47</v>
      </c>
      <c r="B62" s="198" t="s">
        <v>664</v>
      </c>
      <c r="C62" s="199" t="s">
        <v>856</v>
      </c>
      <c r="D62" s="199" t="s">
        <v>665</v>
      </c>
      <c r="E62" s="199" t="s">
        <v>666</v>
      </c>
      <c r="F62" s="199" t="s">
        <v>667</v>
      </c>
      <c r="G62" s="207" t="s">
        <v>341</v>
      </c>
      <c r="H62" s="209">
        <f>3*11+15*2</f>
        <v>63</v>
      </c>
      <c r="I62" s="195" t="s">
        <v>369</v>
      </c>
      <c r="J62" s="196">
        <f t="shared" si="8"/>
        <v>0.6</v>
      </c>
      <c r="K62" s="197" t="s">
        <v>401</v>
      </c>
      <c r="L62" s="196">
        <f t="shared" ref="L62:L63" si="11">IF(K62="LEVE",20%,IF(K62="MENOR",40%,IF(K62="MODERADO",60%,IF(K62="MAYOR",80%,IF(K62="CATASTROFICO",100%,IF(I62="",""))))))</f>
        <v>0.4</v>
      </c>
      <c r="M62" s="351" t="s">
        <v>361</v>
      </c>
      <c r="N62" s="198">
        <v>2</v>
      </c>
      <c r="O62" s="206" t="s">
        <v>668</v>
      </c>
      <c r="P62" s="198" t="s">
        <v>346</v>
      </c>
      <c r="Q62" s="198" t="s">
        <v>346</v>
      </c>
      <c r="R62" s="201" t="s">
        <v>347</v>
      </c>
      <c r="S62" s="201" t="s">
        <v>348</v>
      </c>
      <c r="T62" s="221">
        <f>'[18]ValoraciónControles OCI'!G78</f>
        <v>0</v>
      </c>
      <c r="U62" s="201" t="s">
        <v>349</v>
      </c>
      <c r="V62" s="201" t="s">
        <v>350</v>
      </c>
      <c r="W62" s="201" t="s">
        <v>373</v>
      </c>
      <c r="X62" s="256" t="s">
        <v>360</v>
      </c>
      <c r="Y62" s="257">
        <f>'[18]Calculos OCI'!D64</f>
        <v>0</v>
      </c>
      <c r="Z62" s="256" t="s">
        <v>401</v>
      </c>
      <c r="AA62" s="196">
        <f t="shared" ref="AA62:AA63" si="12">IF(Z62="LEVE",20%,IF(Z62="MENOR",40%,IF(Z62="MODERADO",60%,IF(Z62="MAYOR",80%,IF(Z62="CATASTROFICO",100%,IF(Z62="",""))))))</f>
        <v>0.4</v>
      </c>
      <c r="AB62" s="351" t="s">
        <v>405</v>
      </c>
      <c r="AC62" s="205" t="s">
        <v>352</v>
      </c>
      <c r="AD62" s="199" t="s">
        <v>669</v>
      </c>
      <c r="AE62" s="209" t="s">
        <v>53</v>
      </c>
      <c r="AF62" s="207" t="s">
        <v>355</v>
      </c>
      <c r="AG62" s="222" t="s">
        <v>356</v>
      </c>
      <c r="AH62" s="209"/>
      <c r="AI62" s="209"/>
    </row>
    <row r="63" spans="1:35" ht="86.25" x14ac:dyDescent="0.3">
      <c r="A63" s="342">
        <v>48</v>
      </c>
      <c r="B63" s="198" t="s">
        <v>670</v>
      </c>
      <c r="C63" s="199" t="s">
        <v>857</v>
      </c>
      <c r="D63" s="199" t="s">
        <v>671</v>
      </c>
      <c r="E63" s="199" t="s">
        <v>672</v>
      </c>
      <c r="F63" s="199" t="s">
        <v>673</v>
      </c>
      <c r="G63" s="207" t="s">
        <v>341</v>
      </c>
      <c r="H63" s="209">
        <f>3*11+15*2</f>
        <v>63</v>
      </c>
      <c r="I63" s="195" t="s">
        <v>369</v>
      </c>
      <c r="J63" s="196">
        <f t="shared" si="8"/>
        <v>0.6</v>
      </c>
      <c r="K63" s="197" t="s">
        <v>401</v>
      </c>
      <c r="L63" s="196">
        <f t="shared" si="11"/>
        <v>0.4</v>
      </c>
      <c r="M63" s="351" t="s">
        <v>361</v>
      </c>
      <c r="N63" s="198">
        <v>3</v>
      </c>
      <c r="O63" s="206" t="s">
        <v>674</v>
      </c>
      <c r="P63" s="198" t="s">
        <v>346</v>
      </c>
      <c r="Q63" s="198" t="s">
        <v>346</v>
      </c>
      <c r="R63" s="201" t="s">
        <v>347</v>
      </c>
      <c r="S63" s="201" t="s">
        <v>348</v>
      </c>
      <c r="T63" s="221">
        <f>'[18]ValoraciónControles OCI'!G93</f>
        <v>0</v>
      </c>
      <c r="U63" s="201" t="s">
        <v>349</v>
      </c>
      <c r="V63" s="201" t="s">
        <v>350</v>
      </c>
      <c r="W63" s="201" t="s">
        <v>373</v>
      </c>
      <c r="X63" s="256" t="s">
        <v>360</v>
      </c>
      <c r="Y63" s="258">
        <v>0.36</v>
      </c>
      <c r="Z63" s="256" t="s">
        <v>401</v>
      </c>
      <c r="AA63" s="196">
        <f t="shared" si="12"/>
        <v>0.4</v>
      </c>
      <c r="AB63" s="351" t="s">
        <v>405</v>
      </c>
      <c r="AC63" s="205" t="s">
        <v>352</v>
      </c>
      <c r="AD63" s="226" t="s">
        <v>675</v>
      </c>
      <c r="AE63" s="209" t="s">
        <v>676</v>
      </c>
      <c r="AF63" s="207" t="s">
        <v>355</v>
      </c>
      <c r="AG63" s="222" t="s">
        <v>356</v>
      </c>
      <c r="AH63" s="209"/>
      <c r="AI63" s="209"/>
    </row>
    <row r="64" spans="1:35" ht="39.75" customHeight="1" x14ac:dyDescent="0.3">
      <c r="B64" s="198"/>
      <c r="C64" s="557"/>
      <c r="D64" s="558"/>
      <c r="E64" s="557"/>
      <c r="F64" s="557"/>
      <c r="G64" s="557"/>
      <c r="H64" s="557"/>
      <c r="I64" s="557"/>
      <c r="J64" s="557"/>
      <c r="K64" s="557"/>
      <c r="L64" s="557"/>
      <c r="M64" s="559"/>
      <c r="N64" s="209"/>
      <c r="O64" s="209"/>
      <c r="P64" s="209"/>
      <c r="Q64" s="209"/>
      <c r="R64" s="209"/>
      <c r="S64" s="209"/>
      <c r="T64" s="209"/>
      <c r="U64" s="209"/>
      <c r="V64" s="209"/>
      <c r="W64" s="209"/>
      <c r="X64" s="195"/>
      <c r="Y64" s="209"/>
      <c r="Z64" s="212"/>
      <c r="AA64" s="209"/>
      <c r="AB64" s="209"/>
      <c r="AC64" s="354"/>
      <c r="AD64" s="209"/>
      <c r="AE64" s="209"/>
      <c r="AF64" s="209"/>
      <c r="AG64" s="222"/>
      <c r="AH64" s="209"/>
      <c r="AI64" s="209"/>
    </row>
    <row r="65" spans="1:35" x14ac:dyDescent="0.3">
      <c r="A65" s="198"/>
      <c r="B65" s="198"/>
      <c r="C65" s="209"/>
      <c r="D65" s="209"/>
      <c r="E65" s="209"/>
      <c r="F65" s="209"/>
      <c r="G65" s="207"/>
      <c r="H65" s="209"/>
      <c r="I65" s="209"/>
      <c r="J65" s="209" t="str">
        <f t="shared" ref="J65" si="13">IF(I65="MUY BAJA",20%,IF(I65="BAJA",40%,IF(I65="MEDIA",60%,IF(I65="ALTA",80%,IF(I65="MUY ALTA",100%,IF(I65="",""))))))</f>
        <v/>
      </c>
      <c r="K65" s="209"/>
      <c r="L65" s="209"/>
      <c r="M65" s="209"/>
      <c r="N65" s="209"/>
      <c r="O65" s="209"/>
      <c r="P65" s="209"/>
      <c r="Q65" s="209"/>
      <c r="R65" s="209"/>
      <c r="S65" s="209"/>
      <c r="T65" s="209"/>
      <c r="U65" s="209"/>
      <c r="V65" s="209"/>
      <c r="W65" s="209"/>
      <c r="X65" s="195"/>
      <c r="Y65" s="209"/>
      <c r="Z65" s="212"/>
      <c r="AA65" s="209"/>
      <c r="AB65" s="209"/>
      <c r="AC65" s="354"/>
      <c r="AD65" s="209"/>
      <c r="AE65" s="209"/>
      <c r="AF65" s="209"/>
      <c r="AG65" s="222"/>
      <c r="AH65" s="209"/>
      <c r="AI65" s="209"/>
    </row>
    <row r="66" spans="1:35" x14ac:dyDescent="0.3">
      <c r="A66" s="198"/>
      <c r="I66" s="195"/>
    </row>
    <row r="67" spans="1:35" x14ac:dyDescent="0.3">
      <c r="A67" s="560" t="s">
        <v>858</v>
      </c>
      <c r="B67" s="561"/>
      <c r="C67" s="561"/>
      <c r="D67" s="561"/>
    </row>
    <row r="68" spans="1:35" ht="36" customHeight="1" x14ac:dyDescent="0.3">
      <c r="I68" s="464" t="s">
        <v>677</v>
      </c>
      <c r="J68" s="464"/>
      <c r="K68" s="465" t="s">
        <v>678</v>
      </c>
      <c r="L68" s="465"/>
      <c r="M68" s="259" t="s">
        <v>679</v>
      </c>
      <c r="AD68" s="260" t="s">
        <v>680</v>
      </c>
    </row>
    <row r="69" spans="1:35" x14ac:dyDescent="0.3">
      <c r="I69" s="261" t="s">
        <v>342</v>
      </c>
      <c r="J69" s="262">
        <v>0.2</v>
      </c>
      <c r="K69" s="263" t="s">
        <v>412</v>
      </c>
      <c r="L69" s="262">
        <v>0.2</v>
      </c>
      <c r="M69" s="264" t="s">
        <v>405</v>
      </c>
      <c r="AD69" s="265" t="s">
        <v>352</v>
      </c>
    </row>
    <row r="70" spans="1:35" x14ac:dyDescent="0.3">
      <c r="I70" s="266" t="s">
        <v>360</v>
      </c>
      <c r="J70" s="262">
        <v>0.4</v>
      </c>
      <c r="K70" s="267" t="s">
        <v>401</v>
      </c>
      <c r="L70" s="262">
        <v>0.4</v>
      </c>
      <c r="M70" s="268" t="s">
        <v>361</v>
      </c>
      <c r="AD70" s="269" t="s">
        <v>681</v>
      </c>
    </row>
    <row r="71" spans="1:35" x14ac:dyDescent="0.3">
      <c r="I71" s="270" t="s">
        <v>369</v>
      </c>
      <c r="J71" s="262">
        <v>0.6</v>
      </c>
      <c r="K71" s="271" t="s">
        <v>361</v>
      </c>
      <c r="L71" s="262">
        <v>0.6</v>
      </c>
      <c r="M71" s="272" t="s">
        <v>371</v>
      </c>
      <c r="AD71" s="265" t="s">
        <v>611</v>
      </c>
    </row>
    <row r="72" spans="1:35" x14ac:dyDescent="0.3">
      <c r="I72" s="273" t="s">
        <v>425</v>
      </c>
      <c r="J72" s="262">
        <v>0.8</v>
      </c>
      <c r="K72" s="274" t="s">
        <v>370</v>
      </c>
      <c r="L72" s="262">
        <v>0.8</v>
      </c>
      <c r="M72" s="275" t="s">
        <v>344</v>
      </c>
      <c r="AD72" s="265" t="s">
        <v>682</v>
      </c>
    </row>
    <row r="73" spans="1:35" x14ac:dyDescent="0.3">
      <c r="I73" s="276" t="s">
        <v>683</v>
      </c>
      <c r="J73" s="262">
        <v>1</v>
      </c>
      <c r="K73" s="277" t="s">
        <v>343</v>
      </c>
      <c r="L73" s="262">
        <v>1</v>
      </c>
      <c r="M73" s="265"/>
      <c r="AD73" s="265" t="s">
        <v>684</v>
      </c>
    </row>
  </sheetData>
  <mergeCells count="138">
    <mergeCell ref="AG57:AG58"/>
    <mergeCell ref="A67:D67"/>
    <mergeCell ref="I68:J68"/>
    <mergeCell ref="K68:L68"/>
    <mergeCell ref="J57:J58"/>
    <mergeCell ref="K57:K58"/>
    <mergeCell ref="L57:L58"/>
    <mergeCell ref="M57:M58"/>
    <mergeCell ref="X57:X58"/>
    <mergeCell ref="AB57:AB58"/>
    <mergeCell ref="AG51:AG52"/>
    <mergeCell ref="A57:A58"/>
    <mergeCell ref="B57:B58"/>
    <mergeCell ref="C57:C58"/>
    <mergeCell ref="D57:D58"/>
    <mergeCell ref="E57:E58"/>
    <mergeCell ref="F57:F58"/>
    <mergeCell ref="G57:G58"/>
    <mergeCell ref="H57:H58"/>
    <mergeCell ref="I57:I58"/>
    <mergeCell ref="M51:M52"/>
    <mergeCell ref="X51:X52"/>
    <mergeCell ref="Z51:Z52"/>
    <mergeCell ref="AA51:AA52"/>
    <mergeCell ref="AB51:AB52"/>
    <mergeCell ref="AC51:AC52"/>
    <mergeCell ref="G51:G52"/>
    <mergeCell ref="H51:H52"/>
    <mergeCell ref="I51:I52"/>
    <mergeCell ref="J51:J52"/>
    <mergeCell ref="K51:K52"/>
    <mergeCell ref="L51:L52"/>
    <mergeCell ref="A51:A52"/>
    <mergeCell ref="B51:B52"/>
    <mergeCell ref="C51:C52"/>
    <mergeCell ref="D51:D52"/>
    <mergeCell ref="E51:E52"/>
    <mergeCell ref="F51:F52"/>
    <mergeCell ref="X48:X49"/>
    <mergeCell ref="Z48:Z49"/>
    <mergeCell ref="AA48:AA49"/>
    <mergeCell ref="AB48:AB49"/>
    <mergeCell ref="AC48:AC49"/>
    <mergeCell ref="AG48:AG49"/>
    <mergeCell ref="H48:H49"/>
    <mergeCell ref="I48:I49"/>
    <mergeCell ref="J48:J49"/>
    <mergeCell ref="K48:K49"/>
    <mergeCell ref="L48:L49"/>
    <mergeCell ref="M48:M49"/>
    <mergeCell ref="Z38:Z39"/>
    <mergeCell ref="AA38:AA39"/>
    <mergeCell ref="AB38:AB39"/>
    <mergeCell ref="A48:A49"/>
    <mergeCell ref="B48:B49"/>
    <mergeCell ref="C48:C49"/>
    <mergeCell ref="D48:D49"/>
    <mergeCell ref="E48:E49"/>
    <mergeCell ref="F48:F49"/>
    <mergeCell ref="G48:G49"/>
    <mergeCell ref="I38:I39"/>
    <mergeCell ref="J38:J39"/>
    <mergeCell ref="K38:K39"/>
    <mergeCell ref="L38:L39"/>
    <mergeCell ref="M38:M39"/>
    <mergeCell ref="X38:X39"/>
    <mergeCell ref="L17:L18"/>
    <mergeCell ref="M17:M18"/>
    <mergeCell ref="A38:A39"/>
    <mergeCell ref="B38:B39"/>
    <mergeCell ref="C38:C39"/>
    <mergeCell ref="D38:D39"/>
    <mergeCell ref="E38:E39"/>
    <mergeCell ref="F38:F39"/>
    <mergeCell ref="G38:G39"/>
    <mergeCell ref="H38:H39"/>
    <mergeCell ref="F17:F18"/>
    <mergeCell ref="G17:G18"/>
    <mergeCell ref="H17:H18"/>
    <mergeCell ref="I17:I18"/>
    <mergeCell ref="J17:J18"/>
    <mergeCell ref="K17:K18"/>
    <mergeCell ref="I15:I16"/>
    <mergeCell ref="J15:J16"/>
    <mergeCell ref="K15:K16"/>
    <mergeCell ref="L15:L16"/>
    <mergeCell ref="M15:M16"/>
    <mergeCell ref="A17:A18"/>
    <mergeCell ref="B17:B18"/>
    <mergeCell ref="C17:C18"/>
    <mergeCell ref="D17:D18"/>
    <mergeCell ref="E17:E18"/>
    <mergeCell ref="AH8:AH9"/>
    <mergeCell ref="AI8:AI9"/>
    <mergeCell ref="A15:A16"/>
    <mergeCell ref="B15:B16"/>
    <mergeCell ref="C15:C16"/>
    <mergeCell ref="D15:D16"/>
    <mergeCell ref="E15:E16"/>
    <mergeCell ref="F15:F16"/>
    <mergeCell ref="G15:G16"/>
    <mergeCell ref="H15:H16"/>
    <mergeCell ref="AB8:AB9"/>
    <mergeCell ref="AC8:AC9"/>
    <mergeCell ref="AD8:AD9"/>
    <mergeCell ref="AE8:AE9"/>
    <mergeCell ref="AF8:AF9"/>
    <mergeCell ref="AG8:AG9"/>
    <mergeCell ref="P8:Q8"/>
    <mergeCell ref="R8:W8"/>
    <mergeCell ref="X8:X9"/>
    <mergeCell ref="Y8:Y9"/>
    <mergeCell ref="Z8:Z9"/>
    <mergeCell ref="AA8:AA9"/>
    <mergeCell ref="J8:J9"/>
    <mergeCell ref="K8:K9"/>
    <mergeCell ref="L8:L9"/>
    <mergeCell ref="M8:M9"/>
    <mergeCell ref="N8:N9"/>
    <mergeCell ref="O8:O9"/>
    <mergeCell ref="X7:AC7"/>
    <mergeCell ref="AD7:AI7"/>
    <mergeCell ref="A8:A9"/>
    <mergeCell ref="C8:C9"/>
    <mergeCell ref="D8:D9"/>
    <mergeCell ref="E8:E9"/>
    <mergeCell ref="F8:F9"/>
    <mergeCell ref="G8:G9"/>
    <mergeCell ref="H8:H9"/>
    <mergeCell ref="I8:I9"/>
    <mergeCell ref="A4:C4"/>
    <mergeCell ref="A5:C5"/>
    <mergeCell ref="D5:N5"/>
    <mergeCell ref="A6:C6"/>
    <mergeCell ref="D6:N6"/>
    <mergeCell ref="A7:H7"/>
    <mergeCell ref="I7:M7"/>
    <mergeCell ref="N7:W7"/>
  </mergeCells>
  <conditionalFormatting sqref="J15">
    <cfRule type="cellIs" dxfId="1208" priority="1135" operator="equal">
      <formula>$H$10</formula>
    </cfRule>
  </conditionalFormatting>
  <conditionalFormatting sqref="J17">
    <cfRule type="cellIs" dxfId="1207" priority="1134" operator="equal">
      <formula>$H$10</formula>
    </cfRule>
  </conditionalFormatting>
  <dataValidations count="9">
    <dataValidation type="list" allowBlank="1" showInputMessage="1" showErrorMessage="1" sqref="AC61:AC63" xr:uid="{091D7DCD-D3EF-4441-A221-DACEBF4BC13F}">
      <formula1>#REF!</formula1>
    </dataValidation>
    <dataValidation type="list" allowBlank="1" showInputMessage="1" showErrorMessage="1" sqref="X61:X63" xr:uid="{6C301267-B44C-4D59-8BB9-00B9E89821DC}">
      <formula1>$H$21:$H$25</formula1>
    </dataValidation>
    <dataValidation type="list" allowBlank="1" showInputMessage="1" showErrorMessage="1" sqref="Z61:Z63" xr:uid="{1DD11BBF-9A34-4F62-86E8-71F599BF256A}">
      <formula1>$J$21:$J$25</formula1>
    </dataValidation>
    <dataValidation type="list" allowBlank="1" showInputMessage="1" showErrorMessage="1" sqref="AC57:AC60" xr:uid="{3D8CF397-9399-46ED-A9FC-CE3D9B676642}">
      <formula1>$AD$25:$AD$30</formula1>
    </dataValidation>
    <dataValidation type="list" allowBlank="1" showInputMessage="1" showErrorMessage="1" sqref="Z48 Z50:Z51" xr:uid="{492DDAD2-C870-4D13-B8F4-9090D8842595}">
      <formula1>$K$23:$K$27</formula1>
    </dataValidation>
    <dataValidation type="list" allowBlank="1" showInputMessage="1" showErrorMessage="1" sqref="AC50:AC51 AC64:AC65 AC53:AC56 AC10:AC48" xr:uid="{15813F8A-8F1E-4529-A631-3069B3399C3D}">
      <formula1>$AD$69:$AD$73</formula1>
    </dataValidation>
    <dataValidation type="list" allowBlank="1" showInputMessage="1" showErrorMessage="1" sqref="M10:M15 M40:M48 M17 M19:M38 AB50:AB51 M50:M51 AB53:AB57 M53:M57 AB40:AB48 AB59:AB63 AB12:AB13 AB15:AB38 M59:M63 M65" xr:uid="{C97A4F79-00C8-4373-B83E-C9637B229D31}">
      <formula1>$M$69:$M$72</formula1>
    </dataValidation>
    <dataValidation type="list" allowBlank="1" showInputMessage="1" showErrorMessage="1" sqref="K10:K15 K40:K48 K19:K38 Z10:Z38 Z40:Z47 K50:K51 Z53:Z56 K53:K57 K17 K59:K63 K65" xr:uid="{3ECE268C-4F03-4BA6-8A8C-DCCEC891FBF6}">
      <formula1>$K$69:$K$73</formula1>
    </dataValidation>
    <dataValidation type="list" allowBlank="1" showInputMessage="1" showErrorMessage="1" sqref="AI10:AI12" xr:uid="{D9C877FD-5CFC-4A35-A561-7DE547D560F0}">
      <formula1>#REF!</formula1>
    </dataValidation>
  </dataValidations>
  <hyperlinks>
    <hyperlink ref="AD46" location="'MAPA RIESGOS SEGURIDAD'!A1" display="'MAPA RIESGOS SEGURIDAD'!A1" xr:uid="{9410C041-50AD-4973-8C42-21EE962D5B7A}"/>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198" operator="containsText" id="{22AB5D20-89F0-43B5-AC5D-4C5D46BB9309}">
            <xm:f>NOT(ISERROR(SEARCH($K$73,K10)))</xm:f>
            <xm:f>$K$73</xm:f>
            <x14:dxf>
              <fill>
                <patternFill>
                  <bgColor rgb="FFFF0000"/>
                </patternFill>
              </fill>
            </x14:dxf>
          </x14:cfRule>
          <x14:cfRule type="containsText" priority="1199" operator="containsText" id="{24BA7047-A724-4AC3-8EBB-106BC4D6ABF9}">
            <xm:f>NOT(ISERROR(SEARCH($K$72,K10)))</xm:f>
            <xm:f>$K$72</xm:f>
            <x14:dxf>
              <fill>
                <patternFill>
                  <bgColor rgb="FFFFC000"/>
                </patternFill>
              </fill>
            </x14:dxf>
          </x14:cfRule>
          <x14:cfRule type="containsText" priority="1200" operator="containsText" id="{3F97A56C-6CA0-492D-B922-A455CDD2BAB6}">
            <xm:f>NOT(ISERROR(SEARCH($K$71,K10)))</xm:f>
            <xm:f>$K$71</xm:f>
            <x14:dxf>
              <fill>
                <patternFill>
                  <bgColor rgb="FFFFFF00"/>
                </patternFill>
              </fill>
            </x14:dxf>
          </x14:cfRule>
          <x14:cfRule type="containsText" priority="1201" operator="containsText" id="{FDD2FE42-BB57-450F-B42B-E53281B71DAD}">
            <xm:f>NOT(ISERROR(SEARCH($K$70,K10)))</xm:f>
            <xm:f>$K$70</xm:f>
            <x14:dxf>
              <fill>
                <patternFill>
                  <bgColor rgb="FF00B050"/>
                </patternFill>
              </fill>
            </x14:dxf>
          </x14:cfRule>
          <x14:cfRule type="containsText" priority="1202" operator="containsText" id="{51F6B2A3-0B76-4209-8081-3B331E922E10}">
            <xm:f>NOT(ISERROR(SEARCH($K$69,K10)))</xm:f>
            <xm:f>$K$69</xm:f>
            <x14:dxf>
              <fill>
                <patternFill>
                  <bgColor rgb="FF92D050"/>
                </patternFill>
              </fill>
            </x14:dxf>
          </x14:cfRule>
          <xm:sqref>K10</xm:sqref>
        </x14:conditionalFormatting>
        <x14:conditionalFormatting xmlns:xm="http://schemas.microsoft.com/office/excel/2006/main">
          <x14:cfRule type="containsText" priority="1193" operator="containsText" id="{BC8B7C6F-6FA8-4B34-8387-C7F9535D689E}">
            <xm:f>NOT(ISERROR(SEARCH($K$73,K11)))</xm:f>
            <xm:f>$K$73</xm:f>
            <x14:dxf>
              <fill>
                <patternFill>
                  <bgColor rgb="FFFF0000"/>
                </patternFill>
              </fill>
            </x14:dxf>
          </x14:cfRule>
          <x14:cfRule type="containsText" priority="1194" operator="containsText" id="{8B51D8B9-92ED-4E59-9B51-D2968B5753FE}">
            <xm:f>NOT(ISERROR(SEARCH($K$72,K11)))</xm:f>
            <xm:f>$K$72</xm:f>
            <x14:dxf>
              <fill>
                <patternFill>
                  <bgColor rgb="FFFFC000"/>
                </patternFill>
              </fill>
            </x14:dxf>
          </x14:cfRule>
          <x14:cfRule type="containsText" priority="1195" operator="containsText" id="{A4EDA400-B9F5-4CE1-A6F7-70561AE42B1E}">
            <xm:f>NOT(ISERROR(SEARCH($K$71,K11)))</xm:f>
            <xm:f>$K$71</xm:f>
            <x14:dxf>
              <fill>
                <patternFill>
                  <bgColor rgb="FFFFFF00"/>
                </patternFill>
              </fill>
            </x14:dxf>
          </x14:cfRule>
          <x14:cfRule type="containsText" priority="1196" operator="containsText" id="{EDF89248-C527-49FA-BBAE-2EBB453EFC8E}">
            <xm:f>NOT(ISERROR(SEARCH($K$70,K11)))</xm:f>
            <xm:f>$K$70</xm:f>
            <x14:dxf>
              <fill>
                <patternFill>
                  <bgColor rgb="FF00B050"/>
                </patternFill>
              </fill>
            </x14:dxf>
          </x14:cfRule>
          <x14:cfRule type="containsText" priority="1197" operator="containsText" id="{7356496D-EF83-4D5D-B417-E212964A812B}">
            <xm:f>NOT(ISERROR(SEARCH($K$69,K11)))</xm:f>
            <xm:f>$K$69</xm:f>
            <x14:dxf>
              <fill>
                <patternFill>
                  <bgColor rgb="FF92D050"/>
                </patternFill>
              </fill>
            </x14:dxf>
          </x14:cfRule>
          <xm:sqref>K11</xm:sqref>
        </x14:conditionalFormatting>
        <x14:conditionalFormatting xmlns:xm="http://schemas.microsoft.com/office/excel/2006/main">
          <x14:cfRule type="containsText" priority="1185" operator="containsText" id="{FDCEE0E3-FDE3-465D-ABC9-46237BC770CC}">
            <xm:f>NOT(ISERROR(SEARCH($I$69,I10)))</xm:f>
            <xm:f>$I$69</xm:f>
            <x14:dxf>
              <fill>
                <patternFill>
                  <fgColor rgb="FF92D050"/>
                  <bgColor rgb="FF92D050"/>
                </patternFill>
              </fill>
            </x14:dxf>
          </x14:cfRule>
          <x14:cfRule type="containsText" priority="1186" operator="containsText" id="{FF86FC85-7551-498E-BC13-8FC93AD84D94}">
            <xm:f>NOT(ISERROR(SEARCH($I$70,I10)))</xm:f>
            <xm:f>$I$70</xm:f>
            <x14:dxf>
              <fill>
                <patternFill>
                  <bgColor rgb="FF00B050"/>
                </patternFill>
              </fill>
            </x14:dxf>
          </x14:cfRule>
          <x14:cfRule type="containsText" priority="1187" operator="containsText" id="{035CD9C8-A983-4A4E-9D22-2811BBE250D5}">
            <xm:f>NOT(ISERROR(SEARCH($I$73,I10)))</xm:f>
            <xm:f>$I$73</xm:f>
            <x14:dxf>
              <fill>
                <patternFill>
                  <bgColor rgb="FFFF0000"/>
                </patternFill>
              </fill>
            </x14:dxf>
          </x14:cfRule>
          <x14:cfRule type="containsText" priority="1188" operator="containsText" id="{EBF38CA0-7277-4762-9892-F935290F42C3}">
            <xm:f>NOT(ISERROR(SEARCH($I$72,I10)))</xm:f>
            <xm:f>$I$72</xm:f>
            <x14:dxf>
              <fill>
                <patternFill>
                  <fgColor rgb="FFFFC000"/>
                  <bgColor rgb="FFFFC000"/>
                </patternFill>
              </fill>
            </x14:dxf>
          </x14:cfRule>
          <x14:cfRule type="containsText" priority="1189" operator="containsText" id="{A12EB6C2-A5B3-4C30-B708-D72DFE1B4426}">
            <xm:f>NOT(ISERROR(SEARCH($I$71,I10)))</xm:f>
            <xm:f>$I$71</xm:f>
            <x14:dxf>
              <fill>
                <patternFill>
                  <fgColor rgb="FFFFFF00"/>
                  <bgColor rgb="FFFFFF00"/>
                </patternFill>
              </fill>
            </x14:dxf>
          </x14:cfRule>
          <x14:cfRule type="containsText" priority="1190" operator="containsText" id="{5F069692-6DAC-4C64-96D8-BF9B7CA15DC3}">
            <xm:f>NOT(ISERROR(SEARCH($I$70,I10)))</xm:f>
            <xm:f>$I$70</xm:f>
            <x14:dxf>
              <fill>
                <patternFill>
                  <bgColor theme="0" tint="-0.14996795556505021"/>
                </patternFill>
              </fill>
            </x14:dxf>
          </x14:cfRule>
          <x14:cfRule type="cellIs" priority="1191" operator="equal" id="{924BF253-018B-44C3-9AAC-2933D9E221A8}">
            <xm:f>'\Users\marisol.viveros\Desktop\Trabajo en casa\3. Marisol Viveros 2022\Gestion del Mejoramiento\Riesgos\[MAPA_RIESGOS_UAEOS_2022_V3.xlsx]Tabla probabiidad'!#REF!</xm:f>
            <x14:dxf>
              <fill>
                <patternFill>
                  <fgColor theme="6"/>
                </patternFill>
              </fill>
            </x14:dxf>
          </x14:cfRule>
          <x14:cfRule type="cellIs" priority="1192" operator="equal" id="{772B5DA1-419E-412B-971E-FB83BA155997}">
            <xm:f>'\Users\marisol.viveros\Desktop\Trabajo en casa\3. Marisol Viveros 2022\Gestion del Mejoramiento\Riesgos\[MAPA_RIESGOS_UAEOS_2022_V3.xlsx]Tabla probabiidad'!#REF!</xm:f>
            <x14:dxf>
              <fill>
                <patternFill>
                  <fgColor rgb="FF92D050"/>
                  <bgColor theme="6" tint="0.59996337778862885"/>
                </patternFill>
              </fill>
            </x14:dxf>
          </x14:cfRule>
          <xm:sqref>I10 X64:X65</xm:sqref>
        </x14:conditionalFormatting>
        <x14:conditionalFormatting xmlns:xm="http://schemas.microsoft.com/office/excel/2006/main">
          <x14:cfRule type="containsText" priority="1177" operator="containsText" id="{47307AF2-ACAE-444B-8395-CABDD7156474}">
            <xm:f>NOT(ISERROR(SEARCH($I$69,I11)))</xm:f>
            <xm:f>$I$69</xm:f>
            <x14:dxf>
              <fill>
                <patternFill>
                  <fgColor rgb="FF92D050"/>
                  <bgColor rgb="FF92D050"/>
                </patternFill>
              </fill>
            </x14:dxf>
          </x14:cfRule>
          <x14:cfRule type="containsText" priority="1178" operator="containsText" id="{876AAF4F-003F-437F-B7A5-AEEF32F9CA86}">
            <xm:f>NOT(ISERROR(SEARCH($I$70,I11)))</xm:f>
            <xm:f>$I$70</xm:f>
            <x14:dxf>
              <fill>
                <patternFill>
                  <bgColor rgb="FF00B050"/>
                </patternFill>
              </fill>
            </x14:dxf>
          </x14:cfRule>
          <x14:cfRule type="containsText" priority="1179" operator="containsText" id="{229F6F28-70B8-466C-8755-5E14C27EBBAA}">
            <xm:f>NOT(ISERROR(SEARCH($I$73,I11)))</xm:f>
            <xm:f>$I$73</xm:f>
            <x14:dxf>
              <fill>
                <patternFill>
                  <bgColor rgb="FFFF0000"/>
                </patternFill>
              </fill>
            </x14:dxf>
          </x14:cfRule>
          <x14:cfRule type="containsText" priority="1180" operator="containsText" id="{D96FC62F-5D99-4F37-8FB5-5AEA0E149A97}">
            <xm:f>NOT(ISERROR(SEARCH($I$72,I11)))</xm:f>
            <xm:f>$I$72</xm:f>
            <x14:dxf>
              <fill>
                <patternFill>
                  <fgColor rgb="FFFFC000"/>
                  <bgColor rgb="FFFFC000"/>
                </patternFill>
              </fill>
            </x14:dxf>
          </x14:cfRule>
          <x14:cfRule type="containsText" priority="1181" operator="containsText" id="{D98B5CA7-3B01-414A-95B8-A039B1AB7BC2}">
            <xm:f>NOT(ISERROR(SEARCH($I$71,I11)))</xm:f>
            <xm:f>$I$71</xm:f>
            <x14:dxf>
              <fill>
                <patternFill>
                  <fgColor rgb="FFFFFF00"/>
                  <bgColor rgb="FFFFFF00"/>
                </patternFill>
              </fill>
            </x14:dxf>
          </x14:cfRule>
          <x14:cfRule type="containsText" priority="1182" operator="containsText" id="{007FC67A-8137-4A69-BD93-82B0EEAB9A05}">
            <xm:f>NOT(ISERROR(SEARCH($I$70,I11)))</xm:f>
            <xm:f>$I$70</xm:f>
            <x14:dxf>
              <fill>
                <patternFill>
                  <bgColor theme="0" tint="-0.14996795556505021"/>
                </patternFill>
              </fill>
            </x14:dxf>
          </x14:cfRule>
          <x14:cfRule type="cellIs" priority="1183" operator="equal" id="{42A785CA-8A97-4402-951B-D6BB826CEAE0}">
            <xm:f>'\Users\marisol.viveros\Desktop\Trabajo en casa\3. Marisol Viveros 2022\Gestion del Mejoramiento\Riesgos\[MAPA_RIESGOS_UAEOS_2022_V3.xlsx]Tabla probabiidad'!#REF!</xm:f>
            <x14:dxf>
              <fill>
                <patternFill>
                  <fgColor theme="6"/>
                </patternFill>
              </fill>
            </x14:dxf>
          </x14:cfRule>
          <x14:cfRule type="cellIs" priority="1184" operator="equal" id="{93089D41-03C8-40D4-B1FD-7759212FF7D1}">
            <xm:f>'\Users\marisol.viveros\Desktop\Trabajo en casa\3. Marisol Viveros 2022\Gestion del Mejoramiento\Riesgos\[MAPA_RIESGOS_UAEOS_2022_V3.xlsx]Tabla probabiidad'!#REF!</xm:f>
            <x14:dxf>
              <fill>
                <patternFill>
                  <fgColor rgb="FF92D050"/>
                  <bgColor theme="6" tint="0.59996337778862885"/>
                </patternFill>
              </fill>
            </x14:dxf>
          </x14:cfRule>
          <xm:sqref>I11</xm:sqref>
        </x14:conditionalFormatting>
        <x14:conditionalFormatting xmlns:xm="http://schemas.microsoft.com/office/excel/2006/main">
          <x14:cfRule type="containsText" priority="1169" operator="containsText" id="{ACE4561C-0CE5-4881-9682-23F4D42C5E34}">
            <xm:f>NOT(ISERROR(SEARCH($I$69,X10)))</xm:f>
            <xm:f>$I$69</xm:f>
            <x14:dxf>
              <fill>
                <patternFill>
                  <fgColor rgb="FF92D050"/>
                  <bgColor rgb="FF92D050"/>
                </patternFill>
              </fill>
            </x14:dxf>
          </x14:cfRule>
          <x14:cfRule type="containsText" priority="1170" operator="containsText" id="{94DAD298-B067-4283-8A5E-F884AF0A2840}">
            <xm:f>NOT(ISERROR(SEARCH($I$70,X10)))</xm:f>
            <xm:f>$I$70</xm:f>
            <x14:dxf>
              <fill>
                <patternFill>
                  <bgColor rgb="FF00B050"/>
                </patternFill>
              </fill>
            </x14:dxf>
          </x14:cfRule>
          <x14:cfRule type="containsText" priority="1171" operator="containsText" id="{E8CC96F4-7060-44E3-9BF2-A7469DCDDDBE}">
            <xm:f>NOT(ISERROR(SEARCH($I$73,X10)))</xm:f>
            <xm:f>$I$73</xm:f>
            <x14:dxf>
              <fill>
                <patternFill>
                  <bgColor rgb="FFFF0000"/>
                </patternFill>
              </fill>
            </x14:dxf>
          </x14:cfRule>
          <x14:cfRule type="containsText" priority="1172" operator="containsText" id="{E7199BDF-8D02-4387-B83F-589CC5C7A63A}">
            <xm:f>NOT(ISERROR(SEARCH($I$72,X10)))</xm:f>
            <xm:f>$I$72</xm:f>
            <x14:dxf>
              <fill>
                <patternFill>
                  <fgColor rgb="FFFFC000"/>
                  <bgColor rgb="FFFFC000"/>
                </patternFill>
              </fill>
            </x14:dxf>
          </x14:cfRule>
          <x14:cfRule type="containsText" priority="1173" operator="containsText" id="{DB6D39A5-C77C-4D0A-AAB4-BF2DA6C46639}">
            <xm:f>NOT(ISERROR(SEARCH($I$71,X10)))</xm:f>
            <xm:f>$I$71</xm:f>
            <x14:dxf>
              <fill>
                <patternFill>
                  <fgColor rgb="FFFFFF00"/>
                  <bgColor rgb="FFFFFF00"/>
                </patternFill>
              </fill>
            </x14:dxf>
          </x14:cfRule>
          <x14:cfRule type="containsText" priority="1174" operator="containsText" id="{8739628A-22F9-41C4-A2D8-87C86EC31FE0}">
            <xm:f>NOT(ISERROR(SEARCH($I$70,X10)))</xm:f>
            <xm:f>$I$70</xm:f>
            <x14:dxf>
              <fill>
                <patternFill>
                  <bgColor theme="0" tint="-0.14996795556505021"/>
                </patternFill>
              </fill>
            </x14:dxf>
          </x14:cfRule>
          <x14:cfRule type="cellIs" priority="1175" operator="equal" id="{7EFE79D3-34E7-4E1D-85C6-EDC54F29B144}">
            <xm:f>'\Users\marisol.viveros\Desktop\Trabajo en casa\3. Marisol Viveros 2022\Gestion del Mejoramiento\Riesgos\[MAPA_RIESGOS_UAEOS_2022_V3.xlsx]Tabla probabiidad'!#REF!</xm:f>
            <x14:dxf>
              <fill>
                <patternFill>
                  <fgColor theme="6"/>
                </patternFill>
              </fill>
            </x14:dxf>
          </x14:cfRule>
          <x14:cfRule type="cellIs" priority="1176" operator="equal" id="{BDEFC595-C49B-400F-B686-4CBA0D7F82E4}">
            <xm:f>'\Users\marisol.viveros\Desktop\Trabajo en casa\3. Marisol Viveros 2022\Gestion del Mejoramiento\Riesgos\[MAPA_RIESGOS_UAEOS_2022_V3.xlsx]Tabla probabiidad'!#REF!</xm:f>
            <x14:dxf>
              <fill>
                <patternFill>
                  <fgColor rgb="FF92D050"/>
                  <bgColor theme="6" tint="0.59996337778862885"/>
                </patternFill>
              </fill>
            </x14:dxf>
          </x14:cfRule>
          <xm:sqref>X10</xm:sqref>
        </x14:conditionalFormatting>
        <x14:conditionalFormatting xmlns:xm="http://schemas.microsoft.com/office/excel/2006/main">
          <x14:cfRule type="containsText" priority="1161" operator="containsText" id="{A1AB6D1E-3D2C-4CE4-9E67-A8505137E132}">
            <xm:f>NOT(ISERROR(SEARCH($I$69,X11)))</xm:f>
            <xm:f>$I$69</xm:f>
            <x14:dxf>
              <fill>
                <patternFill>
                  <fgColor rgb="FF92D050"/>
                  <bgColor rgb="FF92D050"/>
                </patternFill>
              </fill>
            </x14:dxf>
          </x14:cfRule>
          <x14:cfRule type="containsText" priority="1162" operator="containsText" id="{DF727827-C94B-4C84-A19B-D2DD0FE16CE1}">
            <xm:f>NOT(ISERROR(SEARCH($I$70,X11)))</xm:f>
            <xm:f>$I$70</xm:f>
            <x14:dxf>
              <fill>
                <patternFill>
                  <bgColor rgb="FF00B050"/>
                </patternFill>
              </fill>
            </x14:dxf>
          </x14:cfRule>
          <x14:cfRule type="containsText" priority="1163" operator="containsText" id="{3C2DF7F6-7DB4-45FA-AED1-BED58EC4C59E}">
            <xm:f>NOT(ISERROR(SEARCH($I$73,X11)))</xm:f>
            <xm:f>$I$73</xm:f>
            <x14:dxf>
              <fill>
                <patternFill>
                  <bgColor rgb="FFFF0000"/>
                </patternFill>
              </fill>
            </x14:dxf>
          </x14:cfRule>
          <x14:cfRule type="containsText" priority="1164" operator="containsText" id="{BFF87C13-9F30-4A14-9CE4-C68ACFFEC832}">
            <xm:f>NOT(ISERROR(SEARCH($I$72,X11)))</xm:f>
            <xm:f>$I$72</xm:f>
            <x14:dxf>
              <fill>
                <patternFill>
                  <fgColor rgb="FFFFC000"/>
                  <bgColor rgb="FFFFC000"/>
                </patternFill>
              </fill>
            </x14:dxf>
          </x14:cfRule>
          <x14:cfRule type="containsText" priority="1165" operator="containsText" id="{6D7C5EE0-A821-448E-8417-44C7492E52E2}">
            <xm:f>NOT(ISERROR(SEARCH($I$71,X11)))</xm:f>
            <xm:f>$I$71</xm:f>
            <x14:dxf>
              <fill>
                <patternFill>
                  <fgColor rgb="FFFFFF00"/>
                  <bgColor rgb="FFFFFF00"/>
                </patternFill>
              </fill>
            </x14:dxf>
          </x14:cfRule>
          <x14:cfRule type="containsText" priority="1166" operator="containsText" id="{59BD3797-D69F-4B45-AB34-51AFEC1618F8}">
            <xm:f>NOT(ISERROR(SEARCH($I$70,X11)))</xm:f>
            <xm:f>$I$70</xm:f>
            <x14:dxf>
              <fill>
                <patternFill>
                  <bgColor theme="0" tint="-0.14996795556505021"/>
                </patternFill>
              </fill>
            </x14:dxf>
          </x14:cfRule>
          <x14:cfRule type="cellIs" priority="1167" operator="equal" id="{0F890E3F-A460-4C9A-BBEB-F77B48F7D85B}">
            <xm:f>'\Users\marisol.viveros\Desktop\Trabajo en casa\3. Marisol Viveros 2022\Gestion del Mejoramiento\Riesgos\[MAPA_RIESGOS_UAEOS_2022_V3.xlsx]Tabla probabiidad'!#REF!</xm:f>
            <x14:dxf>
              <fill>
                <patternFill>
                  <fgColor theme="6"/>
                </patternFill>
              </fill>
            </x14:dxf>
          </x14:cfRule>
          <x14:cfRule type="cellIs" priority="1168" operator="equal" id="{0AF0554F-7814-44F8-9A2E-3732DEE859FE}">
            <xm:f>'\Users\marisol.viveros\Desktop\Trabajo en casa\3. Marisol Viveros 2022\Gestion del Mejoramiento\Riesgos\[MAPA_RIESGOS_UAEOS_2022_V3.xlsx]Tabla probabiidad'!#REF!</xm:f>
            <x14:dxf>
              <fill>
                <patternFill>
                  <fgColor rgb="FF92D050"/>
                  <bgColor theme="6" tint="0.59996337778862885"/>
                </patternFill>
              </fill>
            </x14:dxf>
          </x14:cfRule>
          <xm:sqref>X11</xm:sqref>
        </x14:conditionalFormatting>
        <x14:conditionalFormatting xmlns:xm="http://schemas.microsoft.com/office/excel/2006/main">
          <x14:cfRule type="containsText" priority="1156" operator="containsText" id="{3A8D7E20-594F-4373-AD44-0216463BF14C}">
            <xm:f>NOT(ISERROR(SEARCH($K$73,Z11)))</xm:f>
            <xm:f>$K$73</xm:f>
            <x14:dxf>
              <fill>
                <patternFill>
                  <bgColor rgb="FFFF0000"/>
                </patternFill>
              </fill>
            </x14:dxf>
          </x14:cfRule>
          <x14:cfRule type="containsText" priority="1157" operator="containsText" id="{63D6EB6A-568B-4AAB-802D-3C51C31DEEAB}">
            <xm:f>NOT(ISERROR(SEARCH($K$72,Z11)))</xm:f>
            <xm:f>$K$72</xm:f>
            <x14:dxf>
              <fill>
                <patternFill>
                  <bgColor rgb="FFFFC000"/>
                </patternFill>
              </fill>
            </x14:dxf>
          </x14:cfRule>
          <x14:cfRule type="containsText" priority="1158" operator="containsText" id="{167659DB-279C-4BB5-A9BF-D894602CF142}">
            <xm:f>NOT(ISERROR(SEARCH($K$71,Z11)))</xm:f>
            <xm:f>$K$71</xm:f>
            <x14:dxf>
              <fill>
                <patternFill>
                  <bgColor rgb="FFFFFF00"/>
                </patternFill>
              </fill>
            </x14:dxf>
          </x14:cfRule>
          <x14:cfRule type="containsText" priority="1159" operator="containsText" id="{CF221871-9E64-4D02-B977-0F2965B52055}">
            <xm:f>NOT(ISERROR(SEARCH($K$70,Z11)))</xm:f>
            <xm:f>$K$70</xm:f>
            <x14:dxf>
              <fill>
                <patternFill>
                  <bgColor rgb="FF00B050"/>
                </patternFill>
              </fill>
            </x14:dxf>
          </x14:cfRule>
          <x14:cfRule type="containsText" priority="1160" operator="containsText" id="{B5A43201-9E02-4A1F-A265-4F8FAB293D3A}">
            <xm:f>NOT(ISERROR(SEARCH($K$69,Z11)))</xm:f>
            <xm:f>$K$69</xm:f>
            <x14:dxf>
              <fill>
                <patternFill>
                  <bgColor rgb="FF92D050"/>
                </patternFill>
              </fill>
            </x14:dxf>
          </x14:cfRule>
          <xm:sqref>Z11</xm:sqref>
        </x14:conditionalFormatting>
        <x14:conditionalFormatting xmlns:xm="http://schemas.microsoft.com/office/excel/2006/main">
          <x14:cfRule type="containsText" priority="1151" operator="containsText" id="{0F38A587-2EAA-49F3-A4EF-20188993BA88}">
            <xm:f>NOT(ISERROR(SEARCH($K$73,Z10)))</xm:f>
            <xm:f>$K$73</xm:f>
            <x14:dxf>
              <fill>
                <patternFill>
                  <bgColor rgb="FFFF0000"/>
                </patternFill>
              </fill>
            </x14:dxf>
          </x14:cfRule>
          <x14:cfRule type="containsText" priority="1152" operator="containsText" id="{EEE70D80-290C-46B7-BC8D-2A75BB4F1CE5}">
            <xm:f>NOT(ISERROR(SEARCH($K$72,Z10)))</xm:f>
            <xm:f>$K$72</xm:f>
            <x14:dxf>
              <fill>
                <patternFill>
                  <bgColor rgb="FFFFC000"/>
                </patternFill>
              </fill>
            </x14:dxf>
          </x14:cfRule>
          <x14:cfRule type="containsText" priority="1153" operator="containsText" id="{62FE4786-C2D2-4DFF-BA85-22A8B0CDE555}">
            <xm:f>NOT(ISERROR(SEARCH($K$71,Z10)))</xm:f>
            <xm:f>$K$71</xm:f>
            <x14:dxf>
              <fill>
                <patternFill>
                  <bgColor rgb="FFFFFF00"/>
                </patternFill>
              </fill>
            </x14:dxf>
          </x14:cfRule>
          <x14:cfRule type="containsText" priority="1154" operator="containsText" id="{4515293F-C5B9-4A79-A735-F1B2EB98AAA0}">
            <xm:f>NOT(ISERROR(SEARCH($K$70,Z10)))</xm:f>
            <xm:f>$K$70</xm:f>
            <x14:dxf>
              <fill>
                <patternFill>
                  <bgColor rgb="FF00B050"/>
                </patternFill>
              </fill>
            </x14:dxf>
          </x14:cfRule>
          <x14:cfRule type="containsText" priority="1155" operator="containsText" id="{D3F74BC1-7954-4675-ABB7-DE0CD4A3D6DF}">
            <xm:f>NOT(ISERROR(SEARCH($K$69,Z10)))</xm:f>
            <xm:f>$K$69</xm:f>
            <x14:dxf>
              <fill>
                <patternFill>
                  <bgColor rgb="FF92D050"/>
                </patternFill>
              </fill>
            </x14:dxf>
          </x14:cfRule>
          <xm:sqref>Z10</xm:sqref>
        </x14:conditionalFormatting>
        <x14:conditionalFormatting xmlns:xm="http://schemas.microsoft.com/office/excel/2006/main">
          <x14:cfRule type="containsText" priority="1147" operator="containsText" id="{EAF3E5EA-FC4D-4488-B93C-9929CACFBA52}">
            <xm:f>NOT(ISERROR(SEARCH($M$72,M10)))</xm:f>
            <xm:f>$M$72</xm:f>
            <x14:dxf>
              <fill>
                <patternFill>
                  <bgColor rgb="FFFF0000"/>
                </patternFill>
              </fill>
            </x14:dxf>
          </x14:cfRule>
          <x14:cfRule type="containsText" priority="1148" operator="containsText" id="{9A79AE88-265F-4918-AF46-DD3887D11CCE}">
            <xm:f>NOT(ISERROR(SEARCH($M$71,M10)))</xm:f>
            <xm:f>$M$71</xm:f>
            <x14:dxf>
              <fill>
                <patternFill>
                  <bgColor rgb="FFFFC000"/>
                </patternFill>
              </fill>
            </x14:dxf>
          </x14:cfRule>
          <x14:cfRule type="containsText" priority="1149" operator="containsText" id="{D29A6614-7865-4C7B-BB3B-5068AAC29FAC}">
            <xm:f>NOT(ISERROR(SEARCH($M$70,M10)))</xm:f>
            <xm:f>$M$70</xm:f>
            <x14:dxf>
              <fill>
                <patternFill>
                  <bgColor rgb="FFFFFF00"/>
                </patternFill>
              </fill>
            </x14:dxf>
          </x14:cfRule>
          <x14:cfRule type="containsText" priority="1150" operator="containsText" id="{9ED8130F-6CFC-4DF7-8681-41A95A7766DA}">
            <xm:f>NOT(ISERROR(SEARCH($M$69,M10)))</xm:f>
            <xm:f>$M$69</xm:f>
            <x14:dxf>
              <fill>
                <patternFill>
                  <bgColor rgb="FF92D050"/>
                </patternFill>
              </fill>
            </x14:dxf>
          </x14:cfRule>
          <xm:sqref>M10</xm:sqref>
        </x14:conditionalFormatting>
        <x14:conditionalFormatting xmlns:xm="http://schemas.microsoft.com/office/excel/2006/main">
          <x14:cfRule type="containsText" priority="1143" operator="containsText" id="{49D15AAC-F0AC-4F54-B8E5-A02E9E5A2891}">
            <xm:f>NOT(ISERROR(SEARCH($M$72,M11)))</xm:f>
            <xm:f>$M$72</xm:f>
            <x14:dxf>
              <fill>
                <patternFill>
                  <bgColor rgb="FFFF0000"/>
                </patternFill>
              </fill>
            </x14:dxf>
          </x14:cfRule>
          <x14:cfRule type="containsText" priority="1144" operator="containsText" id="{7D816220-9902-4618-ACBA-97F03EFEB55D}">
            <xm:f>NOT(ISERROR(SEARCH($M$71,M11)))</xm:f>
            <xm:f>$M$71</xm:f>
            <x14:dxf>
              <fill>
                <patternFill>
                  <bgColor rgb="FFFFC000"/>
                </patternFill>
              </fill>
            </x14:dxf>
          </x14:cfRule>
          <x14:cfRule type="containsText" priority="1145" operator="containsText" id="{392E613F-7F51-45B0-A501-7BD87265FEFC}">
            <xm:f>NOT(ISERROR(SEARCH($M$70,M11)))</xm:f>
            <xm:f>$M$70</xm:f>
            <x14:dxf>
              <fill>
                <patternFill>
                  <bgColor rgb="FFFFFF00"/>
                </patternFill>
              </fill>
            </x14:dxf>
          </x14:cfRule>
          <x14:cfRule type="containsText" priority="1146" operator="containsText" id="{48C04308-39A1-411D-A81B-4A8A4EF4A29D}">
            <xm:f>NOT(ISERROR(SEARCH($M$69,M11)))</xm:f>
            <xm:f>$M$69</xm:f>
            <x14:dxf>
              <fill>
                <patternFill>
                  <bgColor rgb="FF92D050"/>
                </patternFill>
              </fill>
            </x14:dxf>
          </x14:cfRule>
          <xm:sqref>M11</xm:sqref>
        </x14:conditionalFormatting>
        <x14:conditionalFormatting xmlns:xm="http://schemas.microsoft.com/office/excel/2006/main">
          <x14:cfRule type="containsText" priority="1136" operator="containsText" id="{B66370B1-5F35-491C-ADB7-90E696DAF471}">
            <xm:f>NOT(ISERROR(SEARCH($H$70,I15)))</xm:f>
            <xm:f>$H$70</xm:f>
            <x14:dxf>
              <fill>
                <patternFill>
                  <fgColor rgb="FF92D050"/>
                  <bgColor rgb="FF92D050"/>
                </patternFill>
              </fill>
            </x14:dxf>
          </x14:cfRule>
          <x14:cfRule type="containsText" priority="1137" operator="containsText" id="{20DAC9DF-3846-48D1-8FBC-3BB3ECA19135}">
            <xm:f>NOT(ISERROR(SEARCH($H$74,I15)))</xm:f>
            <xm:f>$H$74</xm:f>
            <x14:dxf>
              <fill>
                <patternFill>
                  <bgColor rgb="FFFF0000"/>
                </patternFill>
              </fill>
            </x14:dxf>
          </x14:cfRule>
          <x14:cfRule type="containsText" priority="1138" operator="containsText" id="{4EB9BA7B-9D48-4DA0-84F5-8B07F757C4D8}">
            <xm:f>NOT(ISERROR(SEARCH($H$73,I15)))</xm:f>
            <xm:f>$H$73</xm:f>
            <x14:dxf>
              <fill>
                <patternFill>
                  <fgColor rgb="FFFFFF00"/>
                  <bgColor rgb="FFFFFF00"/>
                </patternFill>
              </fill>
            </x14:dxf>
          </x14:cfRule>
          <x14:cfRule type="containsText" priority="1139" operator="containsText" id="{EEAC0B93-D2E3-4D08-9715-EE668B1C7FB7}">
            <xm:f>NOT(ISERROR(SEARCH($H$72,I15)))</xm:f>
            <xm:f>$H$72</xm:f>
            <x14:dxf>
              <fill>
                <patternFill>
                  <fgColor rgb="FFFFC000"/>
                  <bgColor rgb="FFFFC000"/>
                </patternFill>
              </fill>
            </x14:dxf>
          </x14:cfRule>
          <x14:cfRule type="containsText" priority="1140" operator="containsText" id="{BB905B7E-67AC-4031-BDCA-832DA1C439D9}">
            <xm:f>NOT(ISERROR(SEARCH($H$71,I15)))</xm:f>
            <xm:f>$H$71</xm:f>
            <x14:dxf>
              <fill>
                <patternFill>
                  <bgColor rgb="FF00B050"/>
                </patternFill>
              </fill>
            </x14:dxf>
          </x14:cfRule>
          <x14:cfRule type="cellIs" priority="1141" operator="equal" id="{2D7F0DAE-B758-4FE9-9C11-6594A4B638E3}">
            <xm:f>'\UAEOS\TRABAJO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42" operator="equal" id="{FC89096F-EDE3-41FA-8CD5-A72E531346A3}">
            <xm:f>'\UAEOS\TRABAJO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I15</xm:sqref>
        </x14:conditionalFormatting>
        <x14:conditionalFormatting xmlns:xm="http://schemas.microsoft.com/office/excel/2006/main">
          <x14:cfRule type="containsText" priority="1126" operator="containsText" id="{CBF6DADF-4009-41F7-A9B4-80495446838A}">
            <xm:f>NOT(ISERROR(SEARCH($I$69,I17)))</xm:f>
            <xm:f>$I$69</xm:f>
            <x14:dxf>
              <fill>
                <patternFill>
                  <fgColor rgb="FF92D050"/>
                  <bgColor rgb="FF92D050"/>
                </patternFill>
              </fill>
            </x14:dxf>
          </x14:cfRule>
          <x14:cfRule type="containsText" priority="1127" operator="containsText" id="{E8483048-4B1A-4E1A-A366-20D81A702997}">
            <xm:f>NOT(ISERROR(SEARCH($I$70,I17)))</xm:f>
            <xm:f>$I$70</xm:f>
            <x14:dxf>
              <fill>
                <patternFill>
                  <bgColor rgb="FF00B050"/>
                </patternFill>
              </fill>
            </x14:dxf>
          </x14:cfRule>
          <x14:cfRule type="containsText" priority="1128" operator="containsText" id="{E7FD5742-1752-4B1F-B670-75DE0ED3EC31}">
            <xm:f>NOT(ISERROR(SEARCH($I$73,I17)))</xm:f>
            <xm:f>$I$73</xm:f>
            <x14:dxf>
              <fill>
                <patternFill>
                  <bgColor rgb="FFFF0000"/>
                </patternFill>
              </fill>
            </x14:dxf>
          </x14:cfRule>
          <x14:cfRule type="containsText" priority="1129" operator="containsText" id="{2653EA02-697F-45BA-92EC-267790A3A020}">
            <xm:f>NOT(ISERROR(SEARCH($I$72,I17)))</xm:f>
            <xm:f>$I$72</xm:f>
            <x14:dxf>
              <fill>
                <patternFill>
                  <fgColor rgb="FFFFC000"/>
                  <bgColor rgb="FFFFC000"/>
                </patternFill>
              </fill>
            </x14:dxf>
          </x14:cfRule>
          <x14:cfRule type="containsText" priority="1130" operator="containsText" id="{B1E36D0D-3AA0-4818-87CF-DC7181D068F1}">
            <xm:f>NOT(ISERROR(SEARCH($I$71,I17)))</xm:f>
            <xm:f>$I$71</xm:f>
            <x14:dxf>
              <fill>
                <patternFill>
                  <fgColor rgb="FFFFFF00"/>
                  <bgColor rgb="FFFFFF00"/>
                </patternFill>
              </fill>
            </x14:dxf>
          </x14:cfRule>
          <x14:cfRule type="containsText" priority="1131" operator="containsText" id="{9431DD9D-E509-4631-8162-98064780964C}">
            <xm:f>NOT(ISERROR(SEARCH($I$70,I17)))</xm:f>
            <xm:f>$I$70</xm:f>
            <x14:dxf>
              <fill>
                <patternFill>
                  <bgColor theme="0" tint="-0.14996795556505021"/>
                </patternFill>
              </fill>
            </x14:dxf>
          </x14:cfRule>
          <x14:cfRule type="cellIs" priority="1132" operator="equal" id="{FD93700B-B4AC-4317-8652-E4DBB7357C74}">
            <xm:f>'\Users\marisol.viveros\Desktop\Trabajo en casa\3. Marisol Viveros 2022\Gestion del Mejoramiento\Riesgos\[MAPA_RIESGOS_UAEOS_2022_V3.xlsx]Tabla probabiidad'!#REF!</xm:f>
            <x14:dxf>
              <fill>
                <patternFill>
                  <fgColor theme="6"/>
                </patternFill>
              </fill>
            </x14:dxf>
          </x14:cfRule>
          <x14:cfRule type="cellIs" priority="1133" operator="equal" id="{A9A4FB01-5927-494D-BBEF-EE702CB18BE1}">
            <xm:f>'\Users\marisol.viveros\Desktop\Trabajo en casa\3. Marisol Viveros 2022\Gestion del Mejoramiento\Riesgos\[MAPA_RIESGOS_UAEOS_2022_V3.xlsx]Tabla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18" operator="containsText" id="{52F04AF7-5249-4726-B44B-6FA2EF303A18}">
            <xm:f>NOT(ISERROR(SEARCH($I$69,I19)))</xm:f>
            <xm:f>$I$69</xm:f>
            <x14:dxf>
              <fill>
                <patternFill>
                  <fgColor rgb="FF92D050"/>
                  <bgColor rgb="FF92D050"/>
                </patternFill>
              </fill>
            </x14:dxf>
          </x14:cfRule>
          <x14:cfRule type="containsText" priority="1119" operator="containsText" id="{4ECED50C-A2BC-405A-B79E-FB12E58D24EE}">
            <xm:f>NOT(ISERROR(SEARCH($I$70,I19)))</xm:f>
            <xm:f>$I$70</xm:f>
            <x14:dxf>
              <fill>
                <patternFill>
                  <bgColor rgb="FF00B050"/>
                </patternFill>
              </fill>
            </x14:dxf>
          </x14:cfRule>
          <x14:cfRule type="containsText" priority="1120" operator="containsText" id="{19695BB6-292F-4B03-BA85-CD47477BE060}">
            <xm:f>NOT(ISERROR(SEARCH($I$73,I19)))</xm:f>
            <xm:f>$I$73</xm:f>
            <x14:dxf>
              <fill>
                <patternFill>
                  <bgColor rgb="FFFF0000"/>
                </patternFill>
              </fill>
            </x14:dxf>
          </x14:cfRule>
          <x14:cfRule type="containsText" priority="1121" operator="containsText" id="{9A1E989F-8A5C-434C-9E58-A613ABA7D982}">
            <xm:f>NOT(ISERROR(SEARCH($I$72,I19)))</xm:f>
            <xm:f>$I$72</xm:f>
            <x14:dxf>
              <fill>
                <patternFill>
                  <fgColor rgb="FFFFC000"/>
                  <bgColor rgb="FFFFC000"/>
                </patternFill>
              </fill>
            </x14:dxf>
          </x14:cfRule>
          <x14:cfRule type="containsText" priority="1122" operator="containsText" id="{2C5DEEC0-E454-4B37-BCC2-B947C78F41DB}">
            <xm:f>NOT(ISERROR(SEARCH($I$71,I19)))</xm:f>
            <xm:f>$I$71</xm:f>
            <x14:dxf>
              <fill>
                <patternFill>
                  <fgColor rgb="FFFFFF00"/>
                  <bgColor rgb="FFFFFF00"/>
                </patternFill>
              </fill>
            </x14:dxf>
          </x14:cfRule>
          <x14:cfRule type="containsText" priority="1123" operator="containsText" id="{CA65A020-E60D-4144-8812-F02847EF59F0}">
            <xm:f>NOT(ISERROR(SEARCH($I$70,I19)))</xm:f>
            <xm:f>$I$70</xm:f>
            <x14:dxf>
              <fill>
                <patternFill>
                  <bgColor theme="0" tint="-0.14996795556505021"/>
                </patternFill>
              </fill>
            </x14:dxf>
          </x14:cfRule>
          <x14:cfRule type="cellIs" priority="1124" operator="equal" id="{43CDEEC9-B6B2-4395-B89D-A4BE6AC21FBE}">
            <xm:f>'\Users\marisol.viveros\Desktop\Trabajo en casa\3. Marisol Viveros 2022\Gestion del Mejoramiento\Riesgos\[MAPA_RIESGOS_UAEOS_2022_V3.xlsx]Tabla probabiidad'!#REF!</xm:f>
            <x14:dxf>
              <fill>
                <patternFill>
                  <fgColor theme="6"/>
                </patternFill>
              </fill>
            </x14:dxf>
          </x14:cfRule>
          <x14:cfRule type="cellIs" priority="1125" operator="equal" id="{D4188129-07D1-41A1-B117-EA6DF2F0B667}">
            <xm:f>'\Users\marisol.viveros\Desktop\Trabajo en casa\3. Marisol Viveros 2022\Gestion del Mejoramiento\Riesgos\[MAPA_RIESGOS_UAEOS_2022_V3.xlsx]Tabla probabiidad'!#REF!</xm:f>
            <x14:dxf>
              <fill>
                <patternFill>
                  <fgColor rgb="FF92D050"/>
                  <bgColor theme="6" tint="0.59996337778862885"/>
                </patternFill>
              </fill>
            </x14:dxf>
          </x14:cfRule>
          <xm:sqref>I19</xm:sqref>
        </x14:conditionalFormatting>
        <x14:conditionalFormatting xmlns:xm="http://schemas.microsoft.com/office/excel/2006/main">
          <x14:cfRule type="containsText" priority="1113" operator="containsText" id="{3649F5E2-9DCE-44CB-8656-89CC1AFA4F4B}">
            <xm:f>NOT(ISERROR(SEARCH($K$73,K19)))</xm:f>
            <xm:f>$K$73</xm:f>
            <x14:dxf>
              <fill>
                <patternFill>
                  <bgColor rgb="FFFF0000"/>
                </patternFill>
              </fill>
            </x14:dxf>
          </x14:cfRule>
          <x14:cfRule type="containsText" priority="1114" operator="containsText" id="{C0BA8C68-6E7F-4E83-A374-10970F86F86D}">
            <xm:f>NOT(ISERROR(SEARCH($K$72,K19)))</xm:f>
            <xm:f>$K$72</xm:f>
            <x14:dxf>
              <fill>
                <patternFill>
                  <bgColor rgb="FFFFC000"/>
                </patternFill>
              </fill>
            </x14:dxf>
          </x14:cfRule>
          <x14:cfRule type="containsText" priority="1115" operator="containsText" id="{3DA21AA8-7D68-4040-80D8-DF45542CA396}">
            <xm:f>NOT(ISERROR(SEARCH($K$71,K19)))</xm:f>
            <xm:f>$K$71</xm:f>
            <x14:dxf>
              <fill>
                <patternFill>
                  <bgColor rgb="FFFFFF00"/>
                </patternFill>
              </fill>
            </x14:dxf>
          </x14:cfRule>
          <x14:cfRule type="containsText" priority="1116" operator="containsText" id="{1356E1CE-8B02-4706-BDB3-343DE2CF0DB4}">
            <xm:f>NOT(ISERROR(SEARCH($K$70,K19)))</xm:f>
            <xm:f>$K$70</xm:f>
            <x14:dxf>
              <fill>
                <patternFill>
                  <bgColor rgb="FF00B050"/>
                </patternFill>
              </fill>
            </x14:dxf>
          </x14:cfRule>
          <x14:cfRule type="containsText" priority="1117" operator="containsText" id="{0216F611-DE64-46D0-AF7F-3FF5F3EBD726}">
            <xm:f>NOT(ISERROR(SEARCH($K$69,K19)))</xm:f>
            <xm:f>$K$69</xm:f>
            <x14:dxf>
              <fill>
                <patternFill>
                  <bgColor rgb="FF92D050"/>
                </patternFill>
              </fill>
            </x14:dxf>
          </x14:cfRule>
          <xm:sqref>K19</xm:sqref>
        </x14:conditionalFormatting>
        <x14:conditionalFormatting xmlns:xm="http://schemas.microsoft.com/office/excel/2006/main">
          <x14:cfRule type="containsText" priority="1105" operator="containsText" id="{0E29ED76-3FA3-4BF4-8D4F-7C20A1672694}">
            <xm:f>NOT(ISERROR(SEARCH($I$69,I25)))</xm:f>
            <xm:f>$I$69</xm:f>
            <x14:dxf>
              <fill>
                <patternFill>
                  <fgColor rgb="FF92D050"/>
                  <bgColor rgb="FF92D050"/>
                </patternFill>
              </fill>
            </x14:dxf>
          </x14:cfRule>
          <x14:cfRule type="containsText" priority="1106" operator="containsText" id="{DA396629-1F5A-4B5D-AF5C-CCC408CB634E}">
            <xm:f>NOT(ISERROR(SEARCH($I$70,I25)))</xm:f>
            <xm:f>$I$70</xm:f>
            <x14:dxf>
              <fill>
                <patternFill>
                  <bgColor rgb="FF00B050"/>
                </patternFill>
              </fill>
            </x14:dxf>
          </x14:cfRule>
          <x14:cfRule type="containsText" priority="1107" operator="containsText" id="{421745DB-ABA7-482B-BBC5-6E5F5F74DA13}">
            <xm:f>NOT(ISERROR(SEARCH($I$73,I25)))</xm:f>
            <xm:f>$I$73</xm:f>
            <x14:dxf>
              <fill>
                <patternFill>
                  <bgColor rgb="FFFF0000"/>
                </patternFill>
              </fill>
            </x14:dxf>
          </x14:cfRule>
          <x14:cfRule type="containsText" priority="1108" operator="containsText" id="{246081FE-9444-4E6E-A96A-5B5B328C509E}">
            <xm:f>NOT(ISERROR(SEARCH($I$72,I25)))</xm:f>
            <xm:f>$I$72</xm:f>
            <x14:dxf>
              <fill>
                <patternFill>
                  <fgColor rgb="FFFFC000"/>
                  <bgColor rgb="FFFFC000"/>
                </patternFill>
              </fill>
            </x14:dxf>
          </x14:cfRule>
          <x14:cfRule type="containsText" priority="1109" operator="containsText" id="{5473ABEB-14BD-4ECC-B35B-14751A75BE2D}">
            <xm:f>NOT(ISERROR(SEARCH($I$71,I25)))</xm:f>
            <xm:f>$I$71</xm:f>
            <x14:dxf>
              <fill>
                <patternFill>
                  <fgColor rgb="FFFFFF00"/>
                  <bgColor rgb="FFFFFF00"/>
                </patternFill>
              </fill>
            </x14:dxf>
          </x14:cfRule>
          <x14:cfRule type="containsText" priority="1110" operator="containsText" id="{98328DE0-7614-4F71-85C9-AFC0B2EAA749}">
            <xm:f>NOT(ISERROR(SEARCH($I$70,I25)))</xm:f>
            <xm:f>$I$70</xm:f>
            <x14:dxf>
              <fill>
                <patternFill>
                  <bgColor theme="0" tint="-0.14996795556505021"/>
                </patternFill>
              </fill>
            </x14:dxf>
          </x14:cfRule>
          <x14:cfRule type="cellIs" priority="1111" operator="equal" id="{816220D9-CBF8-403D-8FAF-D03F18F2D743}">
            <xm:f>'\Users\marisol.viveros\Desktop\Trabajo en casa\3. Marisol Viveros 2022\Gestion del Mejoramiento\Riesgos\[MAPA_RIESGOS_UAEOS_2022_V3.xlsx]Tabla probabiidad'!#REF!</xm:f>
            <x14:dxf>
              <fill>
                <patternFill>
                  <fgColor theme="6"/>
                </patternFill>
              </fill>
            </x14:dxf>
          </x14:cfRule>
          <x14:cfRule type="cellIs" priority="1112" operator="equal" id="{647A2308-980D-41E9-A867-B6D508829F9E}">
            <xm:f>'\Users\marisol.viveros\Desktop\Trabajo en casa\3. Marisol Viveros 2022\Gestion del Mejoramiento\Riesgos\[MAPA_RIESGOS_UAEOS_2022_V3.xlsx]Tabla probabiidad'!#REF!</xm:f>
            <x14:dxf>
              <fill>
                <patternFill>
                  <fgColor rgb="FF92D050"/>
                  <bgColor theme="6" tint="0.59996337778862885"/>
                </patternFill>
              </fill>
            </x14:dxf>
          </x14:cfRule>
          <xm:sqref>I25</xm:sqref>
        </x14:conditionalFormatting>
        <x14:conditionalFormatting xmlns:xm="http://schemas.microsoft.com/office/excel/2006/main">
          <x14:cfRule type="containsText" priority="1097" operator="containsText" id="{05D785B8-95AA-4EBA-9A86-BD1D127445E1}">
            <xm:f>NOT(ISERROR(SEARCH($I$69,I29)))</xm:f>
            <xm:f>$I$69</xm:f>
            <x14:dxf>
              <fill>
                <patternFill>
                  <fgColor rgb="FF92D050"/>
                  <bgColor rgb="FF92D050"/>
                </patternFill>
              </fill>
            </x14:dxf>
          </x14:cfRule>
          <x14:cfRule type="containsText" priority="1098" operator="containsText" id="{2FD60A12-1206-448A-8DC1-4113C0671782}">
            <xm:f>NOT(ISERROR(SEARCH($I$70,I29)))</xm:f>
            <xm:f>$I$70</xm:f>
            <x14:dxf>
              <fill>
                <patternFill>
                  <bgColor rgb="FF00B050"/>
                </patternFill>
              </fill>
            </x14:dxf>
          </x14:cfRule>
          <x14:cfRule type="containsText" priority="1099" operator="containsText" id="{F05FD20B-D750-4818-8A15-D3C83B9A05AB}">
            <xm:f>NOT(ISERROR(SEARCH($I$73,I29)))</xm:f>
            <xm:f>$I$73</xm:f>
            <x14:dxf>
              <fill>
                <patternFill>
                  <bgColor rgb="FFFF0000"/>
                </patternFill>
              </fill>
            </x14:dxf>
          </x14:cfRule>
          <x14:cfRule type="containsText" priority="1100" operator="containsText" id="{6E6FE39A-F0FB-4A9F-BD08-0CD8D1B3CB07}">
            <xm:f>NOT(ISERROR(SEARCH($I$72,I29)))</xm:f>
            <xm:f>$I$72</xm:f>
            <x14:dxf>
              <fill>
                <patternFill>
                  <fgColor rgb="FFFFC000"/>
                  <bgColor rgb="FFFFC000"/>
                </patternFill>
              </fill>
            </x14:dxf>
          </x14:cfRule>
          <x14:cfRule type="containsText" priority="1101" operator="containsText" id="{C9B47186-1EAA-494A-83CB-4CEBBD3B8E58}">
            <xm:f>NOT(ISERROR(SEARCH($I$71,I29)))</xm:f>
            <xm:f>$I$71</xm:f>
            <x14:dxf>
              <fill>
                <patternFill>
                  <fgColor rgb="FFFFFF00"/>
                  <bgColor rgb="FFFFFF00"/>
                </patternFill>
              </fill>
            </x14:dxf>
          </x14:cfRule>
          <x14:cfRule type="containsText" priority="1102" operator="containsText" id="{CB2CED67-7411-4243-8080-181F54163043}">
            <xm:f>NOT(ISERROR(SEARCH($I$70,I29)))</xm:f>
            <xm:f>$I$70</xm:f>
            <x14:dxf>
              <fill>
                <patternFill>
                  <bgColor theme="0" tint="-0.14996795556505021"/>
                </patternFill>
              </fill>
            </x14:dxf>
          </x14:cfRule>
          <x14:cfRule type="cellIs" priority="1103" operator="equal" id="{B76651FE-1558-494B-AFD7-158B01F61DA6}">
            <xm:f>'\Users\marisol.viveros\Desktop\Trabajo en casa\3. Marisol Viveros 2022\Gestion del Mejoramiento\Riesgos\[MAPA_RIESGOS_UAEOS_2022_V3.xlsx]Tabla probabiidad'!#REF!</xm:f>
            <x14:dxf>
              <fill>
                <patternFill>
                  <fgColor theme="6"/>
                </patternFill>
              </fill>
            </x14:dxf>
          </x14:cfRule>
          <x14:cfRule type="cellIs" priority="1104" operator="equal" id="{C916F2DF-9202-4A6F-BB0C-2FE5DE317763}">
            <xm:f>'\Users\marisol.viveros\Desktop\Trabajo en casa\3. Marisol Viveros 2022\Gestion del Mejoramiento\Riesgos\[MAPA_RIESGOS_UAEOS_2022_V3.xlsx]Tabla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89" operator="containsText" id="{E2AABC7C-7AC1-4D0D-965E-A64072A19ED6}">
            <xm:f>NOT(ISERROR(SEARCH($I$69,I26)))</xm:f>
            <xm:f>$I$69</xm:f>
            <x14:dxf>
              <fill>
                <patternFill>
                  <fgColor rgb="FF92D050"/>
                  <bgColor rgb="FF92D050"/>
                </patternFill>
              </fill>
            </x14:dxf>
          </x14:cfRule>
          <x14:cfRule type="containsText" priority="1090" operator="containsText" id="{4F041FFF-40A2-4D01-BFE7-39960007DDF8}">
            <xm:f>NOT(ISERROR(SEARCH($I$70,I26)))</xm:f>
            <xm:f>$I$70</xm:f>
            <x14:dxf>
              <fill>
                <patternFill>
                  <bgColor rgb="FF00B050"/>
                </patternFill>
              </fill>
            </x14:dxf>
          </x14:cfRule>
          <x14:cfRule type="containsText" priority="1091" operator="containsText" id="{DCF88EEA-F4C2-4833-8A4E-29A66A913E93}">
            <xm:f>NOT(ISERROR(SEARCH($I$73,I26)))</xm:f>
            <xm:f>$I$73</xm:f>
            <x14:dxf>
              <fill>
                <patternFill>
                  <bgColor rgb="FFFF0000"/>
                </patternFill>
              </fill>
            </x14:dxf>
          </x14:cfRule>
          <x14:cfRule type="containsText" priority="1092" operator="containsText" id="{E7B8C92D-6373-4EA0-AB22-1B985551939D}">
            <xm:f>NOT(ISERROR(SEARCH($I$72,I26)))</xm:f>
            <xm:f>$I$72</xm:f>
            <x14:dxf>
              <fill>
                <patternFill>
                  <fgColor rgb="FFFFC000"/>
                  <bgColor rgb="FFFFC000"/>
                </patternFill>
              </fill>
            </x14:dxf>
          </x14:cfRule>
          <x14:cfRule type="containsText" priority="1093" operator="containsText" id="{C4843C18-CED8-41B8-8298-4F8658FE98DB}">
            <xm:f>NOT(ISERROR(SEARCH($I$71,I26)))</xm:f>
            <xm:f>$I$71</xm:f>
            <x14:dxf>
              <fill>
                <patternFill>
                  <fgColor rgb="FFFFFF00"/>
                  <bgColor rgb="FFFFFF00"/>
                </patternFill>
              </fill>
            </x14:dxf>
          </x14:cfRule>
          <x14:cfRule type="containsText" priority="1094" operator="containsText" id="{561E41F9-C520-474C-A222-ABF20432F322}">
            <xm:f>NOT(ISERROR(SEARCH($I$70,I26)))</xm:f>
            <xm:f>$I$70</xm:f>
            <x14:dxf>
              <fill>
                <patternFill>
                  <bgColor theme="0" tint="-0.14996795556505021"/>
                </patternFill>
              </fill>
            </x14:dxf>
          </x14:cfRule>
          <x14:cfRule type="cellIs" priority="1095" operator="equal" id="{5396F34B-20DA-4AE3-AE8C-ADBC0F861D69}">
            <xm:f>'\Users\marisol.viveros\Desktop\Trabajo en casa\3. Marisol Viveros 2022\Gestion del Mejoramiento\Riesgos\[MAPA_RIESGOS_UAEOS_2022_V3.xlsx]Tabla probabiidad'!#REF!</xm:f>
            <x14:dxf>
              <fill>
                <patternFill>
                  <fgColor theme="6"/>
                </patternFill>
              </fill>
            </x14:dxf>
          </x14:cfRule>
          <x14:cfRule type="cellIs" priority="1096" operator="equal" id="{8729E0CB-A97F-404D-897B-1B65D5DD4034}">
            <xm:f>'\Users\marisol.viveros\Desktop\Trabajo en casa\3. Marisol Viveros 2022\Gestion del Mejoramiento\Riesgos\[MAPA_RIESGOS_UAEOS_2022_V3.xlsx]Tabla probabiidad'!#REF!</xm:f>
            <x14:dxf>
              <fill>
                <patternFill>
                  <fgColor rgb="FF92D050"/>
                  <bgColor theme="6" tint="0.59996337778862885"/>
                </patternFill>
              </fill>
            </x14:dxf>
          </x14:cfRule>
          <xm:sqref>I26</xm:sqref>
        </x14:conditionalFormatting>
        <x14:conditionalFormatting xmlns:xm="http://schemas.microsoft.com/office/excel/2006/main">
          <x14:cfRule type="containsText" priority="1081" operator="containsText" id="{D927636C-8D2F-4C8C-9579-6022BB9DDE43}">
            <xm:f>NOT(ISERROR(SEARCH($I$69,I28)))</xm:f>
            <xm:f>$I$69</xm:f>
            <x14:dxf>
              <fill>
                <patternFill>
                  <fgColor rgb="FF92D050"/>
                  <bgColor rgb="FF92D050"/>
                </patternFill>
              </fill>
            </x14:dxf>
          </x14:cfRule>
          <x14:cfRule type="containsText" priority="1082" operator="containsText" id="{3B783FA5-1891-4633-AF99-CC1CD57BC951}">
            <xm:f>NOT(ISERROR(SEARCH($I$70,I28)))</xm:f>
            <xm:f>$I$70</xm:f>
            <x14:dxf>
              <fill>
                <patternFill>
                  <bgColor rgb="FF00B050"/>
                </patternFill>
              </fill>
            </x14:dxf>
          </x14:cfRule>
          <x14:cfRule type="containsText" priority="1083" operator="containsText" id="{FA213BFC-8F42-49E7-9CAA-1F96C48A46EC}">
            <xm:f>NOT(ISERROR(SEARCH($I$73,I28)))</xm:f>
            <xm:f>$I$73</xm:f>
            <x14:dxf>
              <fill>
                <patternFill>
                  <bgColor rgb="FFFF0000"/>
                </patternFill>
              </fill>
            </x14:dxf>
          </x14:cfRule>
          <x14:cfRule type="containsText" priority="1084" operator="containsText" id="{DC2D987B-5DE3-4C16-8D15-4DD3B255F421}">
            <xm:f>NOT(ISERROR(SEARCH($I$72,I28)))</xm:f>
            <xm:f>$I$72</xm:f>
            <x14:dxf>
              <fill>
                <patternFill>
                  <fgColor rgb="FFFFC000"/>
                  <bgColor rgb="FFFFC000"/>
                </patternFill>
              </fill>
            </x14:dxf>
          </x14:cfRule>
          <x14:cfRule type="containsText" priority="1085" operator="containsText" id="{43C3A1EE-C721-4411-9FCA-A6F69557E617}">
            <xm:f>NOT(ISERROR(SEARCH($I$71,I28)))</xm:f>
            <xm:f>$I$71</xm:f>
            <x14:dxf>
              <fill>
                <patternFill>
                  <fgColor rgb="FFFFFF00"/>
                  <bgColor rgb="FFFFFF00"/>
                </patternFill>
              </fill>
            </x14:dxf>
          </x14:cfRule>
          <x14:cfRule type="containsText" priority="1086" operator="containsText" id="{E625EDA0-A8F7-4681-9855-9A09897CAB32}">
            <xm:f>NOT(ISERROR(SEARCH($I$70,I28)))</xm:f>
            <xm:f>$I$70</xm:f>
            <x14:dxf>
              <fill>
                <patternFill>
                  <bgColor theme="0" tint="-0.14996795556505021"/>
                </patternFill>
              </fill>
            </x14:dxf>
          </x14:cfRule>
          <x14:cfRule type="cellIs" priority="1087" operator="equal" id="{F5688CB2-8EBC-45F5-B815-DDAB7DEA6A9B}">
            <xm:f>'\Users\marisol.viveros\Desktop\Trabajo en casa\3. Marisol Viveros 2022\Gestion del Mejoramiento\Riesgos\[MAPA_RIESGOS_UAEOS_2022_V3.xlsx]Tabla probabiidad'!#REF!</xm:f>
            <x14:dxf>
              <fill>
                <patternFill>
                  <fgColor theme="6"/>
                </patternFill>
              </fill>
            </x14:dxf>
          </x14:cfRule>
          <x14:cfRule type="cellIs" priority="1088" operator="equal" id="{9D400ACE-4CC9-44C5-8872-DE287F256531}">
            <xm:f>'\Users\marisol.viveros\Desktop\Trabajo en casa\3. Marisol Viveros 2022\Gestion del Mejoramiento\Riesgos\[MAPA_RIESGOS_UAEOS_2022_V3.xlsx]Tabla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73" operator="containsText" id="{246F853B-5503-4366-B69D-A3DBE83376CC}">
            <xm:f>NOT(ISERROR(SEARCH($I$69,I27)))</xm:f>
            <xm:f>$I$69</xm:f>
            <x14:dxf>
              <fill>
                <patternFill>
                  <fgColor rgb="FF92D050"/>
                  <bgColor rgb="FF92D050"/>
                </patternFill>
              </fill>
            </x14:dxf>
          </x14:cfRule>
          <x14:cfRule type="containsText" priority="1074" operator="containsText" id="{8C6B0349-AD4F-485A-8662-E468B4DDFA17}">
            <xm:f>NOT(ISERROR(SEARCH($I$70,I27)))</xm:f>
            <xm:f>$I$70</xm:f>
            <x14:dxf>
              <fill>
                <patternFill>
                  <bgColor rgb="FF00B050"/>
                </patternFill>
              </fill>
            </x14:dxf>
          </x14:cfRule>
          <x14:cfRule type="containsText" priority="1075" operator="containsText" id="{3E1D3D7D-5F2C-4D8B-97BF-DD514B41FC78}">
            <xm:f>NOT(ISERROR(SEARCH($I$73,I27)))</xm:f>
            <xm:f>$I$73</xm:f>
            <x14:dxf>
              <fill>
                <patternFill>
                  <bgColor rgb="FFFF0000"/>
                </patternFill>
              </fill>
            </x14:dxf>
          </x14:cfRule>
          <x14:cfRule type="containsText" priority="1076" operator="containsText" id="{7C261CBA-4B98-4DAD-9FCB-410D47750BB0}">
            <xm:f>NOT(ISERROR(SEARCH($I$72,I27)))</xm:f>
            <xm:f>$I$72</xm:f>
            <x14:dxf>
              <fill>
                <patternFill>
                  <fgColor rgb="FFFFC000"/>
                  <bgColor rgb="FFFFC000"/>
                </patternFill>
              </fill>
            </x14:dxf>
          </x14:cfRule>
          <x14:cfRule type="containsText" priority="1077" operator="containsText" id="{5385AB7A-B32A-44C1-91E2-AAF0B7D757E2}">
            <xm:f>NOT(ISERROR(SEARCH($I$71,I27)))</xm:f>
            <xm:f>$I$71</xm:f>
            <x14:dxf>
              <fill>
                <patternFill>
                  <fgColor rgb="FFFFFF00"/>
                  <bgColor rgb="FFFFFF00"/>
                </patternFill>
              </fill>
            </x14:dxf>
          </x14:cfRule>
          <x14:cfRule type="containsText" priority="1078" operator="containsText" id="{C666F309-6478-4110-B094-EA2332B56248}">
            <xm:f>NOT(ISERROR(SEARCH($I$70,I27)))</xm:f>
            <xm:f>$I$70</xm:f>
            <x14:dxf>
              <fill>
                <patternFill>
                  <bgColor theme="0" tint="-0.14996795556505021"/>
                </patternFill>
              </fill>
            </x14:dxf>
          </x14:cfRule>
          <x14:cfRule type="cellIs" priority="1079" operator="equal" id="{4D06C4A9-4BB1-4966-A8D4-C8F1C2D8036B}">
            <xm:f>'\Users\marisol.viveros\Desktop\Trabajo en casa\3. Marisol Viveros 2022\Gestion del Mejoramiento\Riesgos\[MAPA_RIESGOS_UAEOS_2022_V3.xlsx]Tabla probabiidad'!#REF!</xm:f>
            <x14:dxf>
              <fill>
                <patternFill>
                  <fgColor theme="6"/>
                </patternFill>
              </fill>
            </x14:dxf>
          </x14:cfRule>
          <x14:cfRule type="cellIs" priority="1080" operator="equal" id="{DDBF5208-6F33-47EF-9108-BED70DA3FB91}">
            <xm:f>'\Users\marisol.viveros\Desktop\Trabajo en casa\3. Marisol Viveros 2022\Gestion del Mejoramiento\Riesgos\[MAPA_RIESGOS_UAEOS_2022_V3.xlsx]Tabla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65" operator="containsText" id="{55C3037D-375D-4EAC-9A3A-A9D0FD764525}">
            <xm:f>NOT(ISERROR(SEARCH($I$69,I30)))</xm:f>
            <xm:f>$I$69</xm:f>
            <x14:dxf>
              <fill>
                <patternFill>
                  <fgColor rgb="FF92D050"/>
                  <bgColor rgb="FF92D050"/>
                </patternFill>
              </fill>
            </x14:dxf>
          </x14:cfRule>
          <x14:cfRule type="containsText" priority="1066" operator="containsText" id="{66EBDE85-890B-4A5B-B1CC-B5E23CEED85A}">
            <xm:f>NOT(ISERROR(SEARCH($I$70,I30)))</xm:f>
            <xm:f>$I$70</xm:f>
            <x14:dxf>
              <fill>
                <patternFill>
                  <bgColor rgb="FF00B050"/>
                </patternFill>
              </fill>
            </x14:dxf>
          </x14:cfRule>
          <x14:cfRule type="containsText" priority="1067" operator="containsText" id="{4473115C-39F5-457D-90CC-B228DE5F8428}">
            <xm:f>NOT(ISERROR(SEARCH($I$73,I30)))</xm:f>
            <xm:f>$I$73</xm:f>
            <x14:dxf>
              <fill>
                <patternFill>
                  <bgColor rgb="FFFF0000"/>
                </patternFill>
              </fill>
            </x14:dxf>
          </x14:cfRule>
          <x14:cfRule type="containsText" priority="1068" operator="containsText" id="{23301300-695F-4232-B0B5-26C92FEEEADC}">
            <xm:f>NOT(ISERROR(SEARCH($I$72,I30)))</xm:f>
            <xm:f>$I$72</xm:f>
            <x14:dxf>
              <fill>
                <patternFill>
                  <fgColor rgb="FFFFC000"/>
                  <bgColor rgb="FFFFC000"/>
                </patternFill>
              </fill>
            </x14:dxf>
          </x14:cfRule>
          <x14:cfRule type="containsText" priority="1069" operator="containsText" id="{CB2C1872-6987-42B4-81C7-EE2782E407F8}">
            <xm:f>NOT(ISERROR(SEARCH($I$71,I30)))</xm:f>
            <xm:f>$I$71</xm:f>
            <x14:dxf>
              <fill>
                <patternFill>
                  <fgColor rgb="FFFFFF00"/>
                  <bgColor rgb="FFFFFF00"/>
                </patternFill>
              </fill>
            </x14:dxf>
          </x14:cfRule>
          <x14:cfRule type="containsText" priority="1070" operator="containsText" id="{B9CFDC6F-629A-4470-BC21-FAC5B6EC95D3}">
            <xm:f>NOT(ISERROR(SEARCH($I$70,I30)))</xm:f>
            <xm:f>$I$70</xm:f>
            <x14:dxf>
              <fill>
                <patternFill>
                  <bgColor theme="0" tint="-0.14996795556505021"/>
                </patternFill>
              </fill>
            </x14:dxf>
          </x14:cfRule>
          <x14:cfRule type="cellIs" priority="1071" operator="equal" id="{66478C61-65DF-49E3-914F-E78A9B5BF28A}">
            <xm:f>'\Users\marisol.viveros\Desktop\Trabajo en casa\3. Marisol Viveros 2022\Gestion del Mejoramiento\Riesgos\[MAPA_RIESGOS_UAEOS_2022_V3.xlsx]Tabla probabiidad'!#REF!</xm:f>
            <x14:dxf>
              <fill>
                <patternFill>
                  <fgColor theme="6"/>
                </patternFill>
              </fill>
            </x14:dxf>
          </x14:cfRule>
          <x14:cfRule type="cellIs" priority="1072" operator="equal" id="{5428249C-FCC6-4B89-9113-9F27580ADD40}">
            <xm:f>'\Users\marisol.viveros\Desktop\Trabajo en casa\3. Marisol Viveros 2022\Gestion del Mejoramiento\Riesgos\[MAPA_RIESGOS_UAEOS_2022_V3.xlsx]Tabla probabiidad'!#REF!</xm:f>
            <x14:dxf>
              <fill>
                <patternFill>
                  <fgColor rgb="FF92D050"/>
                  <bgColor theme="6" tint="0.59996337778862885"/>
                </patternFill>
              </fill>
            </x14:dxf>
          </x14:cfRule>
          <xm:sqref>I30:I31</xm:sqref>
        </x14:conditionalFormatting>
        <x14:conditionalFormatting xmlns:xm="http://schemas.microsoft.com/office/excel/2006/main">
          <x14:cfRule type="containsText" priority="1058" operator="containsText" id="{5BF33CF3-204E-4A03-BB53-F4850FC73CAC}">
            <xm:f>NOT(ISERROR(SEARCH($H$70,I14)))</xm:f>
            <xm:f>$H$70</xm:f>
            <x14:dxf>
              <fill>
                <patternFill>
                  <fgColor rgb="FF92D050"/>
                  <bgColor rgb="FF92D050"/>
                </patternFill>
              </fill>
            </x14:dxf>
          </x14:cfRule>
          <x14:cfRule type="containsText" priority="1059" operator="containsText" id="{774F5E75-1476-4191-B19B-C4CE7419295A}">
            <xm:f>NOT(ISERROR(SEARCH($H$74,I14)))</xm:f>
            <xm:f>$H$74</xm:f>
            <x14:dxf>
              <fill>
                <patternFill>
                  <bgColor rgb="FFFF0000"/>
                </patternFill>
              </fill>
            </x14:dxf>
          </x14:cfRule>
          <x14:cfRule type="containsText" priority="1060" operator="containsText" id="{6D7DC2BD-844E-4CE6-A95C-484B231B985D}">
            <xm:f>NOT(ISERROR(SEARCH($H$73,I14)))</xm:f>
            <xm:f>$H$73</xm:f>
            <x14:dxf>
              <fill>
                <patternFill>
                  <fgColor rgb="FFFFFF00"/>
                  <bgColor rgb="FFFFFF00"/>
                </patternFill>
              </fill>
            </x14:dxf>
          </x14:cfRule>
          <x14:cfRule type="containsText" priority="1061" operator="containsText" id="{EF9ECB4E-38F7-4F70-A3CA-5A519DA560AA}">
            <xm:f>NOT(ISERROR(SEARCH($H$72,I14)))</xm:f>
            <xm:f>$H$72</xm:f>
            <x14:dxf>
              <fill>
                <patternFill>
                  <fgColor rgb="FFFFC000"/>
                  <bgColor rgb="FFFFC000"/>
                </patternFill>
              </fill>
            </x14:dxf>
          </x14:cfRule>
          <x14:cfRule type="containsText" priority="1062" operator="containsText" id="{59BFB2AA-76E2-47F0-8B57-3DD9696AF689}">
            <xm:f>NOT(ISERROR(SEARCH($H$71,I14)))</xm:f>
            <xm:f>$H$71</xm:f>
            <x14:dxf>
              <fill>
                <patternFill>
                  <bgColor rgb="FF00B050"/>
                </patternFill>
              </fill>
            </x14:dxf>
          </x14:cfRule>
          <x14:cfRule type="cellIs" priority="1063" operator="equal" id="{17EA131D-8B1C-4840-A68B-338F66D31D3F}">
            <xm:f>'\UAEOS\TRABAJO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64" operator="equal" id="{6E8C933D-D8DE-4595-8D2E-F1309F0AF999}">
            <xm:f>'\UAEOS\TRABAJO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I14</xm:sqref>
        </x14:conditionalFormatting>
        <x14:conditionalFormatting xmlns:xm="http://schemas.microsoft.com/office/excel/2006/main">
          <x14:cfRule type="containsText" priority="1050" operator="containsText" id="{C2BC1991-8444-4B63-B6F9-F5E3A27DF0C7}">
            <xm:f>NOT(ISERROR(SEARCH($I$69,I12)))</xm:f>
            <xm:f>$I$69</xm:f>
            <x14:dxf>
              <fill>
                <patternFill>
                  <fgColor rgb="FF92D050"/>
                  <bgColor rgb="FF92D050"/>
                </patternFill>
              </fill>
            </x14:dxf>
          </x14:cfRule>
          <x14:cfRule type="containsText" priority="1051" operator="containsText" id="{7E8C0671-51B2-419F-9F0C-9E2438CCBF3E}">
            <xm:f>NOT(ISERROR(SEARCH($I$70,I12)))</xm:f>
            <xm:f>$I$70</xm:f>
            <x14:dxf>
              <fill>
                <patternFill>
                  <bgColor rgb="FF00B050"/>
                </patternFill>
              </fill>
            </x14:dxf>
          </x14:cfRule>
          <x14:cfRule type="containsText" priority="1052" operator="containsText" id="{5BA43014-87A9-4E79-B13D-3266BFB2DF6C}">
            <xm:f>NOT(ISERROR(SEARCH($I$73,I12)))</xm:f>
            <xm:f>$I$73</xm:f>
            <x14:dxf>
              <fill>
                <patternFill>
                  <bgColor rgb="FFFF0000"/>
                </patternFill>
              </fill>
            </x14:dxf>
          </x14:cfRule>
          <x14:cfRule type="containsText" priority="1053" operator="containsText" id="{8D7C8E1D-2053-4690-8398-D162C5B6D2E0}">
            <xm:f>NOT(ISERROR(SEARCH($I$72,I12)))</xm:f>
            <xm:f>$I$72</xm:f>
            <x14:dxf>
              <fill>
                <patternFill>
                  <fgColor rgb="FFFFC000"/>
                  <bgColor rgb="FFFFC000"/>
                </patternFill>
              </fill>
            </x14:dxf>
          </x14:cfRule>
          <x14:cfRule type="containsText" priority="1054" operator="containsText" id="{DC566CA3-1D4C-45C1-8192-47194779A0DC}">
            <xm:f>NOT(ISERROR(SEARCH($I$71,I12)))</xm:f>
            <xm:f>$I$71</xm:f>
            <x14:dxf>
              <fill>
                <patternFill>
                  <fgColor rgb="FFFFFF00"/>
                  <bgColor rgb="FFFFFF00"/>
                </patternFill>
              </fill>
            </x14:dxf>
          </x14:cfRule>
          <x14:cfRule type="containsText" priority="1055" operator="containsText" id="{81DD3386-C6B0-4962-B276-9EFA93013E79}">
            <xm:f>NOT(ISERROR(SEARCH($I$70,I12)))</xm:f>
            <xm:f>$I$70</xm:f>
            <x14:dxf>
              <fill>
                <patternFill>
                  <bgColor theme="0" tint="-0.14996795556505021"/>
                </patternFill>
              </fill>
            </x14:dxf>
          </x14:cfRule>
          <x14:cfRule type="cellIs" priority="1056" operator="equal" id="{86D8481A-E430-4394-A8C2-9FF61E3A5731}">
            <xm:f>'\Users\marisol.viveros\Desktop\Trabajo en casa\3. Marisol Viveros 2022\Gestion del Mejoramiento\Riesgos\[MAPA_RIESGOS_UAEOS_2022_V3.xlsx]Tabla probabiidad'!#REF!</xm:f>
            <x14:dxf>
              <fill>
                <patternFill>
                  <fgColor theme="6"/>
                </patternFill>
              </fill>
            </x14:dxf>
          </x14:cfRule>
          <x14:cfRule type="cellIs" priority="1057" operator="equal" id="{A6ED2018-04C1-442E-A7DF-F2E63DE4905B}">
            <xm:f>'\Users\marisol.viveros\Desktop\Trabajo en casa\3. Marisol Viveros 2022\Gestion del Mejoramiento\Riesgos\[MAPA_RIESGOS_UAEOS_2022_V3.xlsx]Tabla probabiidad'!#REF!</xm:f>
            <x14:dxf>
              <fill>
                <patternFill>
                  <fgColor rgb="FF92D050"/>
                  <bgColor theme="6" tint="0.59996337778862885"/>
                </patternFill>
              </fill>
            </x14:dxf>
          </x14:cfRule>
          <xm:sqref>I12:I13</xm:sqref>
        </x14:conditionalFormatting>
        <x14:conditionalFormatting xmlns:xm="http://schemas.microsoft.com/office/excel/2006/main">
          <x14:cfRule type="containsText" priority="1045" operator="containsText" id="{D6B87477-0B0C-4806-A17F-849FD6E36979}">
            <xm:f>NOT(ISERROR(SEARCH($K$73,K12)))</xm:f>
            <xm:f>$K$73</xm:f>
            <x14:dxf>
              <fill>
                <patternFill>
                  <bgColor rgb="FFFF0000"/>
                </patternFill>
              </fill>
            </x14:dxf>
          </x14:cfRule>
          <x14:cfRule type="containsText" priority="1046" operator="containsText" id="{7B992F94-DC08-458C-9650-C46500317110}">
            <xm:f>NOT(ISERROR(SEARCH($K$72,K12)))</xm:f>
            <xm:f>$K$72</xm:f>
            <x14:dxf>
              <fill>
                <patternFill>
                  <bgColor rgb="FFFFC000"/>
                </patternFill>
              </fill>
            </x14:dxf>
          </x14:cfRule>
          <x14:cfRule type="containsText" priority="1047" operator="containsText" id="{565CAFB0-0505-40C9-87AC-3D79D74B92C6}">
            <xm:f>NOT(ISERROR(SEARCH($K$71,K12)))</xm:f>
            <xm:f>$K$71</xm:f>
            <x14:dxf>
              <fill>
                <patternFill>
                  <bgColor rgb="FFFFFF00"/>
                </patternFill>
              </fill>
            </x14:dxf>
          </x14:cfRule>
          <x14:cfRule type="containsText" priority="1048" operator="containsText" id="{72C84BA6-4F4D-4ED6-80C9-7F5D6F6B1AA5}">
            <xm:f>NOT(ISERROR(SEARCH($K$70,K12)))</xm:f>
            <xm:f>$K$70</xm:f>
            <x14:dxf>
              <fill>
                <patternFill>
                  <bgColor rgb="FF00B050"/>
                </patternFill>
              </fill>
            </x14:dxf>
          </x14:cfRule>
          <x14:cfRule type="containsText" priority="1049" operator="containsText" id="{69CFA9A5-CE72-4149-B0C2-484BCCE4779D}">
            <xm:f>NOT(ISERROR(SEARCH($K$69,K12)))</xm:f>
            <xm:f>$K$69</xm:f>
            <x14:dxf>
              <fill>
                <patternFill>
                  <bgColor rgb="FF92D050"/>
                </patternFill>
              </fill>
            </x14:dxf>
          </x14:cfRule>
          <xm:sqref>K12:K13</xm:sqref>
        </x14:conditionalFormatting>
        <x14:conditionalFormatting xmlns:xm="http://schemas.microsoft.com/office/excel/2006/main">
          <x14:cfRule type="containsText" priority="1040" operator="containsText" id="{429D27B8-90E4-430F-9E09-98D2B41EFC35}">
            <xm:f>NOT(ISERROR(SEARCH($K$73,K14)))</xm:f>
            <xm:f>$K$73</xm:f>
            <x14:dxf>
              <fill>
                <patternFill>
                  <bgColor rgb="FFFF0000"/>
                </patternFill>
              </fill>
            </x14:dxf>
          </x14:cfRule>
          <x14:cfRule type="containsText" priority="1041" operator="containsText" id="{19E5AC00-E7C2-43CE-BBA8-C17676C238FF}">
            <xm:f>NOT(ISERROR(SEARCH($K$72,K14)))</xm:f>
            <xm:f>$K$72</xm:f>
            <x14:dxf>
              <fill>
                <patternFill>
                  <bgColor rgb="FFFFC000"/>
                </patternFill>
              </fill>
            </x14:dxf>
          </x14:cfRule>
          <x14:cfRule type="containsText" priority="1042" operator="containsText" id="{825E63C2-DA27-4851-BD52-712FB82D70EA}">
            <xm:f>NOT(ISERROR(SEARCH($K$71,K14)))</xm:f>
            <xm:f>$K$71</xm:f>
            <x14:dxf>
              <fill>
                <patternFill>
                  <bgColor rgb="FFFFFF00"/>
                </patternFill>
              </fill>
            </x14:dxf>
          </x14:cfRule>
          <x14:cfRule type="containsText" priority="1043" operator="containsText" id="{0820A68C-BD77-41A1-AC9C-7DAA1F441863}">
            <xm:f>NOT(ISERROR(SEARCH($K$70,K14)))</xm:f>
            <xm:f>$K$70</xm:f>
            <x14:dxf>
              <fill>
                <patternFill>
                  <bgColor rgb="FF00B050"/>
                </patternFill>
              </fill>
            </x14:dxf>
          </x14:cfRule>
          <x14:cfRule type="containsText" priority="1044" operator="containsText" id="{C5713A8F-019F-4CD5-86E0-988FDF63805C}">
            <xm:f>NOT(ISERROR(SEARCH($K$69,K14)))</xm:f>
            <xm:f>$K$69</xm:f>
            <x14:dxf>
              <fill>
                <patternFill>
                  <bgColor rgb="FF92D050"/>
                </patternFill>
              </fill>
            </x14:dxf>
          </x14:cfRule>
          <xm:sqref>K14</xm:sqref>
        </x14:conditionalFormatting>
        <x14:conditionalFormatting xmlns:xm="http://schemas.microsoft.com/office/excel/2006/main">
          <x14:cfRule type="containsText" priority="1036" operator="containsText" id="{65A9254E-D1FB-4542-B48F-655BDA9F56F0}">
            <xm:f>NOT(ISERROR(SEARCH($M$72,M12)))</xm:f>
            <xm:f>$M$72</xm:f>
            <x14:dxf>
              <fill>
                <patternFill>
                  <bgColor rgb="FFFF0000"/>
                </patternFill>
              </fill>
            </x14:dxf>
          </x14:cfRule>
          <x14:cfRule type="containsText" priority="1037" operator="containsText" id="{609A5456-74C6-4E0F-B085-AB10601F72D5}">
            <xm:f>NOT(ISERROR(SEARCH($M$71,M12)))</xm:f>
            <xm:f>$M$71</xm:f>
            <x14:dxf>
              <fill>
                <patternFill>
                  <bgColor rgb="FFFFC000"/>
                </patternFill>
              </fill>
            </x14:dxf>
          </x14:cfRule>
          <x14:cfRule type="containsText" priority="1038" operator="containsText" id="{F5975736-20FF-491E-BB67-B6E972A8F501}">
            <xm:f>NOT(ISERROR(SEARCH($M$70,M12)))</xm:f>
            <xm:f>$M$70</xm:f>
            <x14:dxf>
              <fill>
                <patternFill>
                  <bgColor rgb="FFFFFF00"/>
                </patternFill>
              </fill>
            </x14:dxf>
          </x14:cfRule>
          <x14:cfRule type="containsText" priority="1039" operator="containsText" id="{F0B82F04-FBE5-46C2-92B8-5C5FA83FED5E}">
            <xm:f>NOT(ISERROR(SEARCH($M$69,M12)))</xm:f>
            <xm:f>$M$69</xm:f>
            <x14:dxf>
              <fill>
                <patternFill>
                  <bgColor rgb="FF92D050"/>
                </patternFill>
              </fill>
            </x14:dxf>
          </x14:cfRule>
          <xm:sqref>M12</xm:sqref>
        </x14:conditionalFormatting>
        <x14:conditionalFormatting xmlns:xm="http://schemas.microsoft.com/office/excel/2006/main">
          <x14:cfRule type="containsText" priority="1032" operator="containsText" id="{B3A9A2DE-02AA-469D-82F3-7D3FDB542608}">
            <xm:f>NOT(ISERROR(SEARCH($M$72,M13)))</xm:f>
            <xm:f>$M$72</xm:f>
            <x14:dxf>
              <fill>
                <patternFill>
                  <bgColor rgb="FFFF0000"/>
                </patternFill>
              </fill>
            </x14:dxf>
          </x14:cfRule>
          <x14:cfRule type="containsText" priority="1033" operator="containsText" id="{B3254DD1-4068-4D61-A78A-A8B8F84EC26E}">
            <xm:f>NOT(ISERROR(SEARCH($M$71,M13)))</xm:f>
            <xm:f>$M$71</xm:f>
            <x14:dxf>
              <fill>
                <patternFill>
                  <bgColor rgb="FFFFC000"/>
                </patternFill>
              </fill>
            </x14:dxf>
          </x14:cfRule>
          <x14:cfRule type="containsText" priority="1034" operator="containsText" id="{8B73024E-B4CD-4A86-8863-7643698DD864}">
            <xm:f>NOT(ISERROR(SEARCH($M$70,M13)))</xm:f>
            <xm:f>$M$70</xm:f>
            <x14:dxf>
              <fill>
                <patternFill>
                  <bgColor rgb="FFFFFF00"/>
                </patternFill>
              </fill>
            </x14:dxf>
          </x14:cfRule>
          <x14:cfRule type="containsText" priority="1035" operator="containsText" id="{B6DA5CD7-B683-4340-B364-5B0395339351}">
            <xm:f>NOT(ISERROR(SEARCH($M$69,M13)))</xm:f>
            <xm:f>$M$69</xm:f>
            <x14:dxf>
              <fill>
                <patternFill>
                  <bgColor rgb="FF92D050"/>
                </patternFill>
              </fill>
            </x14:dxf>
          </x14:cfRule>
          <xm:sqref>M13</xm:sqref>
        </x14:conditionalFormatting>
        <x14:conditionalFormatting xmlns:xm="http://schemas.microsoft.com/office/excel/2006/main">
          <x14:cfRule type="containsText" priority="1028" operator="containsText" id="{C3C1CC30-162D-42EF-9436-3EB51DA64949}">
            <xm:f>NOT(ISERROR(SEARCH($M$72,M14)))</xm:f>
            <xm:f>$M$72</xm:f>
            <x14:dxf>
              <fill>
                <patternFill>
                  <bgColor rgb="FFFF0000"/>
                </patternFill>
              </fill>
            </x14:dxf>
          </x14:cfRule>
          <x14:cfRule type="containsText" priority="1029" operator="containsText" id="{B2009923-78BA-450B-B28A-E4F98A620AD3}">
            <xm:f>NOT(ISERROR(SEARCH($M$71,M14)))</xm:f>
            <xm:f>$M$71</xm:f>
            <x14:dxf>
              <fill>
                <patternFill>
                  <bgColor rgb="FFFFC000"/>
                </patternFill>
              </fill>
            </x14:dxf>
          </x14:cfRule>
          <x14:cfRule type="containsText" priority="1030" operator="containsText" id="{6A6DBC4C-A569-4CC2-850B-14D30F3293A2}">
            <xm:f>NOT(ISERROR(SEARCH($M$70,M14)))</xm:f>
            <xm:f>$M$70</xm:f>
            <x14:dxf>
              <fill>
                <patternFill>
                  <bgColor rgb="FFFFFF00"/>
                </patternFill>
              </fill>
            </x14:dxf>
          </x14:cfRule>
          <x14:cfRule type="containsText" priority="1031" operator="containsText" id="{67F0D892-38DC-4B3F-AC23-CB79C315DC95}">
            <xm:f>NOT(ISERROR(SEARCH($M$69,M14)))</xm:f>
            <xm:f>$M$69</xm:f>
            <x14:dxf>
              <fill>
                <patternFill>
                  <bgColor rgb="FF92D050"/>
                </patternFill>
              </fill>
            </x14:dxf>
          </x14:cfRule>
          <xm:sqref>M14</xm:sqref>
        </x14:conditionalFormatting>
        <x14:conditionalFormatting xmlns:xm="http://schemas.microsoft.com/office/excel/2006/main">
          <x14:cfRule type="containsText" priority="1020" operator="containsText" id="{95D9E5E5-0AB5-42A0-9813-0B452374E063}">
            <xm:f>NOT(ISERROR(SEARCH($I$69,I20)))</xm:f>
            <xm:f>$I$69</xm:f>
            <x14:dxf>
              <fill>
                <patternFill>
                  <fgColor rgb="FF92D050"/>
                  <bgColor rgb="FF92D050"/>
                </patternFill>
              </fill>
            </x14:dxf>
          </x14:cfRule>
          <x14:cfRule type="containsText" priority="1021" operator="containsText" id="{845746AC-56FF-4385-8BBB-2C4270AB8885}">
            <xm:f>NOT(ISERROR(SEARCH($I$70,I20)))</xm:f>
            <xm:f>$I$70</xm:f>
            <x14:dxf>
              <fill>
                <patternFill>
                  <bgColor rgb="FF00B050"/>
                </patternFill>
              </fill>
            </x14:dxf>
          </x14:cfRule>
          <x14:cfRule type="containsText" priority="1022" operator="containsText" id="{3F220129-9D35-4702-801B-C54253791CD2}">
            <xm:f>NOT(ISERROR(SEARCH($I$73,I20)))</xm:f>
            <xm:f>$I$73</xm:f>
            <x14:dxf>
              <fill>
                <patternFill>
                  <bgColor rgb="FFFF0000"/>
                </patternFill>
              </fill>
            </x14:dxf>
          </x14:cfRule>
          <x14:cfRule type="containsText" priority="1023" operator="containsText" id="{6C1DC027-E6D5-49DB-B703-A508C843458C}">
            <xm:f>NOT(ISERROR(SEARCH($I$72,I20)))</xm:f>
            <xm:f>$I$72</xm:f>
            <x14:dxf>
              <fill>
                <patternFill>
                  <fgColor rgb="FFFFC000"/>
                  <bgColor rgb="FFFFC000"/>
                </patternFill>
              </fill>
            </x14:dxf>
          </x14:cfRule>
          <x14:cfRule type="containsText" priority="1024" operator="containsText" id="{06DD6899-2EBB-4E17-87F0-05310B746898}">
            <xm:f>NOT(ISERROR(SEARCH($I$71,I20)))</xm:f>
            <xm:f>$I$71</xm:f>
            <x14:dxf>
              <fill>
                <patternFill>
                  <fgColor rgb="FFFFFF00"/>
                  <bgColor rgb="FFFFFF00"/>
                </patternFill>
              </fill>
            </x14:dxf>
          </x14:cfRule>
          <x14:cfRule type="containsText" priority="1025" operator="containsText" id="{F91B570B-C76F-468D-8D90-F7D02CDEEB79}">
            <xm:f>NOT(ISERROR(SEARCH($I$70,I20)))</xm:f>
            <xm:f>$I$70</xm:f>
            <x14:dxf>
              <fill>
                <patternFill>
                  <bgColor theme="0" tint="-0.14996795556505021"/>
                </patternFill>
              </fill>
            </x14:dxf>
          </x14:cfRule>
          <x14:cfRule type="cellIs" priority="1026" operator="equal" id="{F0783599-C9E4-4C46-A00E-1077CDA766C8}">
            <xm:f>'\Users\marisol.viveros\Desktop\Trabajo en casa\3. Marisol Viveros 2022\Gestion del Mejoramiento\Riesgos\[MAPA_RIESGOS_UAEOS_2022_V3.xlsx]Tabla probabiidad'!#REF!</xm:f>
            <x14:dxf>
              <fill>
                <patternFill>
                  <fgColor theme="6"/>
                </patternFill>
              </fill>
            </x14:dxf>
          </x14:cfRule>
          <x14:cfRule type="cellIs" priority="1027" operator="equal" id="{C2E582F5-1C2A-4D24-930A-CE7F755315BD}">
            <xm:f>'\Users\marisol.viveros\Desktop\Trabajo en casa\3. Marisol Viveros 2022\Gestion del Mejoramiento\Riesgos\[MAPA_RIESGOS_UAEOS_2022_V3.xlsx]Tabla probabiidad'!#REF!</xm:f>
            <x14:dxf>
              <fill>
                <patternFill>
                  <fgColor rgb="FF92D050"/>
                  <bgColor theme="6" tint="0.59996337778862885"/>
                </patternFill>
              </fill>
            </x14:dxf>
          </x14:cfRule>
          <xm:sqref>I20</xm:sqref>
        </x14:conditionalFormatting>
        <x14:conditionalFormatting xmlns:xm="http://schemas.microsoft.com/office/excel/2006/main">
          <x14:cfRule type="containsText" priority="1012" operator="containsText" id="{2767EA3F-4A83-4F51-A671-A2F47BAA1123}">
            <xm:f>NOT(ISERROR(SEARCH($I$69,I21)))</xm:f>
            <xm:f>$I$69</xm:f>
            <x14:dxf>
              <fill>
                <patternFill>
                  <fgColor rgb="FF92D050"/>
                  <bgColor rgb="FF92D050"/>
                </patternFill>
              </fill>
            </x14:dxf>
          </x14:cfRule>
          <x14:cfRule type="containsText" priority="1013" operator="containsText" id="{25375A97-6800-4B09-BCAC-56D444A898BA}">
            <xm:f>NOT(ISERROR(SEARCH($I$70,I21)))</xm:f>
            <xm:f>$I$70</xm:f>
            <x14:dxf>
              <fill>
                <patternFill>
                  <bgColor rgb="FF00B050"/>
                </patternFill>
              </fill>
            </x14:dxf>
          </x14:cfRule>
          <x14:cfRule type="containsText" priority="1014" operator="containsText" id="{E7DBBF75-FAC3-4DE1-AB4F-8C8B603C3790}">
            <xm:f>NOT(ISERROR(SEARCH($I$73,I21)))</xm:f>
            <xm:f>$I$73</xm:f>
            <x14:dxf>
              <fill>
                <patternFill>
                  <bgColor rgb="FFFF0000"/>
                </patternFill>
              </fill>
            </x14:dxf>
          </x14:cfRule>
          <x14:cfRule type="containsText" priority="1015" operator="containsText" id="{0512133A-51F0-4950-A482-A47E17633888}">
            <xm:f>NOT(ISERROR(SEARCH($I$72,I21)))</xm:f>
            <xm:f>$I$72</xm:f>
            <x14:dxf>
              <fill>
                <patternFill>
                  <fgColor rgb="FFFFC000"/>
                  <bgColor rgb="FFFFC000"/>
                </patternFill>
              </fill>
            </x14:dxf>
          </x14:cfRule>
          <x14:cfRule type="containsText" priority="1016" operator="containsText" id="{A581BEC1-7FD8-456D-A877-270E5936135C}">
            <xm:f>NOT(ISERROR(SEARCH($I$71,I21)))</xm:f>
            <xm:f>$I$71</xm:f>
            <x14:dxf>
              <fill>
                <patternFill>
                  <fgColor rgb="FFFFFF00"/>
                  <bgColor rgb="FFFFFF00"/>
                </patternFill>
              </fill>
            </x14:dxf>
          </x14:cfRule>
          <x14:cfRule type="containsText" priority="1017" operator="containsText" id="{0537DEBB-62A8-4F4B-ABF2-EF3CD0DF8DF4}">
            <xm:f>NOT(ISERROR(SEARCH($I$70,I21)))</xm:f>
            <xm:f>$I$70</xm:f>
            <x14:dxf>
              <fill>
                <patternFill>
                  <bgColor theme="0" tint="-0.14996795556505021"/>
                </patternFill>
              </fill>
            </x14:dxf>
          </x14:cfRule>
          <x14:cfRule type="cellIs" priority="1018" operator="equal" id="{CB21A9C6-CF70-4C8D-BC67-D35F5C39E581}">
            <xm:f>'\Users\marisol.viveros\Desktop\Trabajo en casa\3. Marisol Viveros 2022\Gestion del Mejoramiento\Riesgos\[MAPA_RIESGOS_UAEOS_2022_V3.xlsx]Tabla probabiidad'!#REF!</xm:f>
            <x14:dxf>
              <fill>
                <patternFill>
                  <fgColor theme="6"/>
                </patternFill>
              </fill>
            </x14:dxf>
          </x14:cfRule>
          <x14:cfRule type="cellIs" priority="1019" operator="equal" id="{D1A0F63F-0105-4738-8022-E4CAD62271DF}">
            <xm:f>'\Users\marisol.viveros\Desktop\Trabajo en casa\3. Marisol Viveros 2022\Gestion del Mejoramiento\Riesgos\[MAPA_RIESGOS_UAEOS_2022_V3.xlsx]Tabla probabiidad'!#REF!</xm:f>
            <x14:dxf>
              <fill>
                <patternFill>
                  <fgColor rgb="FF92D050"/>
                  <bgColor theme="6" tint="0.59996337778862885"/>
                </patternFill>
              </fill>
            </x14:dxf>
          </x14:cfRule>
          <xm:sqref>I21:I22</xm:sqref>
        </x14:conditionalFormatting>
        <x14:conditionalFormatting xmlns:xm="http://schemas.microsoft.com/office/excel/2006/main">
          <x14:cfRule type="containsText" priority="1004" operator="containsText" id="{8420710F-8F85-46E4-A071-2D64AF2D032E}">
            <xm:f>NOT(ISERROR(SEARCH($I$69,I23)))</xm:f>
            <xm:f>$I$69</xm:f>
            <x14:dxf>
              <fill>
                <patternFill>
                  <fgColor rgb="FF92D050"/>
                  <bgColor rgb="FF92D050"/>
                </patternFill>
              </fill>
            </x14:dxf>
          </x14:cfRule>
          <x14:cfRule type="containsText" priority="1005" operator="containsText" id="{A218244D-C3BB-4438-A66C-2C4EE5683FF0}">
            <xm:f>NOT(ISERROR(SEARCH($I$70,I23)))</xm:f>
            <xm:f>$I$70</xm:f>
            <x14:dxf>
              <fill>
                <patternFill>
                  <bgColor rgb="FF00B050"/>
                </patternFill>
              </fill>
            </x14:dxf>
          </x14:cfRule>
          <x14:cfRule type="containsText" priority="1006" operator="containsText" id="{5220C6F7-BAA1-4964-8585-A5D1129AF853}">
            <xm:f>NOT(ISERROR(SEARCH($I$73,I23)))</xm:f>
            <xm:f>$I$73</xm:f>
            <x14:dxf>
              <fill>
                <patternFill>
                  <bgColor rgb="FFFF0000"/>
                </patternFill>
              </fill>
            </x14:dxf>
          </x14:cfRule>
          <x14:cfRule type="containsText" priority="1007" operator="containsText" id="{E6CD2146-6B49-4825-AD3B-D1DE37620ECB}">
            <xm:f>NOT(ISERROR(SEARCH($I$72,I23)))</xm:f>
            <xm:f>$I$72</xm:f>
            <x14:dxf>
              <fill>
                <patternFill>
                  <fgColor rgb="FFFFC000"/>
                  <bgColor rgb="FFFFC000"/>
                </patternFill>
              </fill>
            </x14:dxf>
          </x14:cfRule>
          <x14:cfRule type="containsText" priority="1008" operator="containsText" id="{AF4B4535-4372-48F3-A03E-40C99B33CF72}">
            <xm:f>NOT(ISERROR(SEARCH($I$71,I23)))</xm:f>
            <xm:f>$I$71</xm:f>
            <x14:dxf>
              <fill>
                <patternFill>
                  <fgColor rgb="FFFFFF00"/>
                  <bgColor rgb="FFFFFF00"/>
                </patternFill>
              </fill>
            </x14:dxf>
          </x14:cfRule>
          <x14:cfRule type="containsText" priority="1009" operator="containsText" id="{6F775FBD-C184-49EA-A60C-9C78D95BCF69}">
            <xm:f>NOT(ISERROR(SEARCH($I$70,I23)))</xm:f>
            <xm:f>$I$70</xm:f>
            <x14:dxf>
              <fill>
                <patternFill>
                  <bgColor theme="0" tint="-0.14996795556505021"/>
                </patternFill>
              </fill>
            </x14:dxf>
          </x14:cfRule>
          <x14:cfRule type="cellIs" priority="1010" operator="equal" id="{7F3922F6-2EE1-4E1A-A073-A47AE6647AD7}">
            <xm:f>'\Users\marisol.viveros\Desktop\Trabajo en casa\3. Marisol Viveros 2022\Gestion del Mejoramiento\Riesgos\[MAPA_RIESGOS_UAEOS_2022_V3.xlsx]Tabla probabiidad'!#REF!</xm:f>
            <x14:dxf>
              <fill>
                <patternFill>
                  <fgColor theme="6"/>
                </patternFill>
              </fill>
            </x14:dxf>
          </x14:cfRule>
          <x14:cfRule type="cellIs" priority="1011" operator="equal" id="{4D298858-2B15-495F-9ACA-EAA58821668A}">
            <xm:f>'\Users\marisol.viveros\Desktop\Trabajo en casa\3. Marisol Viveros 2022\Gestion del Mejoramiento\Riesgos\[MAPA_RIESGOS_UAEOS_2022_V3.xlsx]Tabla probabiidad'!#REF!</xm:f>
            <x14:dxf>
              <fill>
                <patternFill>
                  <fgColor rgb="FF92D050"/>
                  <bgColor theme="6" tint="0.59996337778862885"/>
                </patternFill>
              </fill>
            </x14:dxf>
          </x14:cfRule>
          <xm:sqref>I23:I24</xm:sqref>
        </x14:conditionalFormatting>
        <x14:conditionalFormatting xmlns:xm="http://schemas.microsoft.com/office/excel/2006/main">
          <x14:cfRule type="containsText" priority="999" operator="containsText" id="{EEB51384-FBE6-4EAD-85A2-B49714758A51}">
            <xm:f>NOT(ISERROR(SEARCH($K$73,K20)))</xm:f>
            <xm:f>$K$73</xm:f>
            <x14:dxf>
              <fill>
                <patternFill>
                  <bgColor rgb="FFFF0000"/>
                </patternFill>
              </fill>
            </x14:dxf>
          </x14:cfRule>
          <x14:cfRule type="containsText" priority="1000" operator="containsText" id="{B9DE575A-F699-4A8B-BC33-0492F8937344}">
            <xm:f>NOT(ISERROR(SEARCH($K$72,K20)))</xm:f>
            <xm:f>$K$72</xm:f>
            <x14:dxf>
              <fill>
                <patternFill>
                  <bgColor rgb="FFFFC000"/>
                </patternFill>
              </fill>
            </x14:dxf>
          </x14:cfRule>
          <x14:cfRule type="containsText" priority="1001" operator="containsText" id="{762F290E-2F86-4CDB-9913-BD39F78E3320}">
            <xm:f>NOT(ISERROR(SEARCH($K$71,K20)))</xm:f>
            <xm:f>$K$71</xm:f>
            <x14:dxf>
              <fill>
                <patternFill>
                  <bgColor rgb="FFFFFF00"/>
                </patternFill>
              </fill>
            </x14:dxf>
          </x14:cfRule>
          <x14:cfRule type="containsText" priority="1002" operator="containsText" id="{0D48DF71-0C7F-45EE-B1B2-179696C82644}">
            <xm:f>NOT(ISERROR(SEARCH($K$70,K20)))</xm:f>
            <xm:f>$K$70</xm:f>
            <x14:dxf>
              <fill>
                <patternFill>
                  <bgColor rgb="FF00B050"/>
                </patternFill>
              </fill>
            </x14:dxf>
          </x14:cfRule>
          <x14:cfRule type="containsText" priority="1003" operator="containsText" id="{B6A00196-72E4-496A-A0F2-1E416252E7CC}">
            <xm:f>NOT(ISERROR(SEARCH($K$69,K20)))</xm:f>
            <xm:f>$K$69</xm:f>
            <x14:dxf>
              <fill>
                <patternFill>
                  <bgColor rgb="FF92D050"/>
                </patternFill>
              </fill>
            </x14:dxf>
          </x14:cfRule>
          <xm:sqref>K20</xm:sqref>
        </x14:conditionalFormatting>
        <x14:conditionalFormatting xmlns:xm="http://schemas.microsoft.com/office/excel/2006/main">
          <x14:cfRule type="containsText" priority="995" operator="containsText" id="{DC452FB2-8A59-461D-9698-B49D92F5F4D9}">
            <xm:f>NOT(ISERROR(SEARCH($M$72,M15)))</xm:f>
            <xm:f>$M$72</xm:f>
            <x14:dxf>
              <fill>
                <patternFill>
                  <bgColor rgb="FFFF0000"/>
                </patternFill>
              </fill>
            </x14:dxf>
          </x14:cfRule>
          <x14:cfRule type="containsText" priority="996" operator="containsText" id="{548B42CA-C677-40B2-A1BE-29AD8E9A3732}">
            <xm:f>NOT(ISERROR(SEARCH($M$71,M15)))</xm:f>
            <xm:f>$M$71</xm:f>
            <x14:dxf>
              <fill>
                <patternFill>
                  <bgColor rgb="FFFFC000"/>
                </patternFill>
              </fill>
            </x14:dxf>
          </x14:cfRule>
          <x14:cfRule type="containsText" priority="997" operator="containsText" id="{267E7ADB-0D48-40EC-BA65-D4CCA235D014}">
            <xm:f>NOT(ISERROR(SEARCH($M$70,M15)))</xm:f>
            <xm:f>$M$70</xm:f>
            <x14:dxf>
              <fill>
                <patternFill>
                  <bgColor rgb="FFFFFF00"/>
                </patternFill>
              </fill>
            </x14:dxf>
          </x14:cfRule>
          <x14:cfRule type="containsText" priority="998" operator="containsText" id="{55969199-95B1-4184-B133-600449238474}">
            <xm:f>NOT(ISERROR(SEARCH($M$69,M15)))</xm:f>
            <xm:f>$M$69</xm:f>
            <x14:dxf>
              <fill>
                <patternFill>
                  <bgColor rgb="FF92D050"/>
                </patternFill>
              </fill>
            </x14:dxf>
          </x14:cfRule>
          <xm:sqref>M15</xm:sqref>
        </x14:conditionalFormatting>
        <x14:conditionalFormatting xmlns:xm="http://schemas.microsoft.com/office/excel/2006/main">
          <x14:cfRule type="containsText" priority="991" operator="containsText" id="{A87993D0-2E95-40FE-8B77-0BBA227DFFCB}">
            <xm:f>NOT(ISERROR(SEARCH($M$72,M17)))</xm:f>
            <xm:f>$M$72</xm:f>
            <x14:dxf>
              <fill>
                <patternFill>
                  <bgColor rgb="FFFF0000"/>
                </patternFill>
              </fill>
            </x14:dxf>
          </x14:cfRule>
          <x14:cfRule type="containsText" priority="992" operator="containsText" id="{C70F20CD-B2A9-4E22-AAF9-997DA33F8E3C}">
            <xm:f>NOT(ISERROR(SEARCH($M$71,M17)))</xm:f>
            <xm:f>$M$71</xm:f>
            <x14:dxf>
              <fill>
                <patternFill>
                  <bgColor rgb="FFFFC000"/>
                </patternFill>
              </fill>
            </x14:dxf>
          </x14:cfRule>
          <x14:cfRule type="containsText" priority="993" operator="containsText" id="{C74F2A3A-FA06-45ED-BF8D-B37BA5E73E12}">
            <xm:f>NOT(ISERROR(SEARCH($M$70,M17)))</xm:f>
            <xm:f>$M$70</xm:f>
            <x14:dxf>
              <fill>
                <patternFill>
                  <bgColor rgb="FFFFFF00"/>
                </patternFill>
              </fill>
            </x14:dxf>
          </x14:cfRule>
          <x14:cfRule type="containsText" priority="994" operator="containsText" id="{AC7DB8A6-6583-4516-9DEF-9745BD6AEE46}">
            <xm:f>NOT(ISERROR(SEARCH($M$69,M17)))</xm:f>
            <xm:f>$M$69</xm:f>
            <x14:dxf>
              <fill>
                <patternFill>
                  <bgColor rgb="FF92D050"/>
                </patternFill>
              </fill>
            </x14:dxf>
          </x14:cfRule>
          <xm:sqref>M17</xm:sqref>
        </x14:conditionalFormatting>
        <x14:conditionalFormatting xmlns:xm="http://schemas.microsoft.com/office/excel/2006/main">
          <x14:cfRule type="containsText" priority="987" operator="containsText" id="{6CE42E69-7FB0-480E-863A-D5E6F4239A35}">
            <xm:f>NOT(ISERROR(SEARCH($M$72,M19)))</xm:f>
            <xm:f>$M$72</xm:f>
            <x14:dxf>
              <fill>
                <patternFill>
                  <bgColor rgb="FFFF0000"/>
                </patternFill>
              </fill>
            </x14:dxf>
          </x14:cfRule>
          <x14:cfRule type="containsText" priority="988" operator="containsText" id="{AE82CAE1-5352-422E-BF9F-48A2069D0DF8}">
            <xm:f>NOT(ISERROR(SEARCH($M$71,M19)))</xm:f>
            <xm:f>$M$71</xm:f>
            <x14:dxf>
              <fill>
                <patternFill>
                  <bgColor rgb="FFFFC000"/>
                </patternFill>
              </fill>
            </x14:dxf>
          </x14:cfRule>
          <x14:cfRule type="containsText" priority="989" operator="containsText" id="{5779B3ED-BCD6-46CF-9608-A95C070EC08A}">
            <xm:f>NOT(ISERROR(SEARCH($M$70,M19)))</xm:f>
            <xm:f>$M$70</xm:f>
            <x14:dxf>
              <fill>
                <patternFill>
                  <bgColor rgb="FFFFFF00"/>
                </patternFill>
              </fill>
            </x14:dxf>
          </x14:cfRule>
          <x14:cfRule type="containsText" priority="990" operator="containsText" id="{7386ADFF-8944-4ADC-A598-D4049E59E273}">
            <xm:f>NOT(ISERROR(SEARCH($M$69,M19)))</xm:f>
            <xm:f>$M$69</xm:f>
            <x14:dxf>
              <fill>
                <patternFill>
                  <bgColor rgb="FF92D050"/>
                </patternFill>
              </fill>
            </x14:dxf>
          </x14:cfRule>
          <xm:sqref>M19:M24</xm:sqref>
        </x14:conditionalFormatting>
        <x14:conditionalFormatting xmlns:xm="http://schemas.microsoft.com/office/excel/2006/main">
          <x14:cfRule type="containsText" priority="983" operator="containsText" id="{171AF4B8-3B79-4A23-9479-34AB33C12F4B}">
            <xm:f>NOT(ISERROR(SEARCH($M$72,M25)))</xm:f>
            <xm:f>$M$72</xm:f>
            <x14:dxf>
              <fill>
                <patternFill>
                  <bgColor rgb="FFFF0000"/>
                </patternFill>
              </fill>
            </x14:dxf>
          </x14:cfRule>
          <x14:cfRule type="containsText" priority="984" operator="containsText" id="{70E2FBC8-657B-4DAA-BDA4-BCD243CA87D2}">
            <xm:f>NOT(ISERROR(SEARCH($M$71,M25)))</xm:f>
            <xm:f>$M$71</xm:f>
            <x14:dxf>
              <fill>
                <patternFill>
                  <bgColor rgb="FFFFC000"/>
                </patternFill>
              </fill>
            </x14:dxf>
          </x14:cfRule>
          <x14:cfRule type="containsText" priority="985" operator="containsText" id="{92F6A3DB-1893-4E07-87C7-2431EE024DE1}">
            <xm:f>NOT(ISERROR(SEARCH($M$70,M25)))</xm:f>
            <xm:f>$M$70</xm:f>
            <x14:dxf>
              <fill>
                <patternFill>
                  <bgColor rgb="FFFFFF00"/>
                </patternFill>
              </fill>
            </x14:dxf>
          </x14:cfRule>
          <x14:cfRule type="containsText" priority="986" operator="containsText" id="{8E9BE491-14DD-4638-8D16-A4AA54623735}">
            <xm:f>NOT(ISERROR(SEARCH($M$69,M25)))</xm:f>
            <xm:f>$M$69</xm:f>
            <x14:dxf>
              <fill>
                <patternFill>
                  <bgColor rgb="FF92D050"/>
                </patternFill>
              </fill>
            </x14:dxf>
          </x14:cfRule>
          <xm:sqref>M25</xm:sqref>
        </x14:conditionalFormatting>
        <x14:conditionalFormatting xmlns:xm="http://schemas.microsoft.com/office/excel/2006/main">
          <x14:cfRule type="containsText" priority="979" operator="containsText" id="{8856473E-B88C-4D5C-8BF1-AE18BBB516ED}">
            <xm:f>NOT(ISERROR(SEARCH($M$72,M26)))</xm:f>
            <xm:f>$M$72</xm:f>
            <x14:dxf>
              <fill>
                <patternFill>
                  <bgColor rgb="FFFF0000"/>
                </patternFill>
              </fill>
            </x14:dxf>
          </x14:cfRule>
          <x14:cfRule type="containsText" priority="980" operator="containsText" id="{B396E02E-98B9-42CC-9BB1-8B1268BFD267}">
            <xm:f>NOT(ISERROR(SEARCH($M$71,M26)))</xm:f>
            <xm:f>$M$71</xm:f>
            <x14:dxf>
              <fill>
                <patternFill>
                  <bgColor rgb="FFFFC000"/>
                </patternFill>
              </fill>
            </x14:dxf>
          </x14:cfRule>
          <x14:cfRule type="containsText" priority="981" operator="containsText" id="{CD4B261E-F518-485D-9A14-F2A3EEDA2050}">
            <xm:f>NOT(ISERROR(SEARCH($M$70,M26)))</xm:f>
            <xm:f>$M$70</xm:f>
            <x14:dxf>
              <fill>
                <patternFill>
                  <bgColor rgb="FFFFFF00"/>
                </patternFill>
              </fill>
            </x14:dxf>
          </x14:cfRule>
          <x14:cfRule type="containsText" priority="982" operator="containsText" id="{F92199F6-8475-44E7-96F5-B2609BDF4C07}">
            <xm:f>NOT(ISERROR(SEARCH($M$69,M26)))</xm:f>
            <xm:f>$M$69</xm:f>
            <x14:dxf>
              <fill>
                <patternFill>
                  <bgColor rgb="FF92D050"/>
                </patternFill>
              </fill>
            </x14:dxf>
          </x14:cfRule>
          <xm:sqref>M26</xm:sqref>
        </x14:conditionalFormatting>
        <x14:conditionalFormatting xmlns:xm="http://schemas.microsoft.com/office/excel/2006/main">
          <x14:cfRule type="containsText" priority="975" operator="containsText" id="{22031B79-32AB-49B5-97C5-77576BCBED74}">
            <xm:f>NOT(ISERROR(SEARCH($M$72,M27)))</xm:f>
            <xm:f>$M$72</xm:f>
            <x14:dxf>
              <fill>
                <patternFill>
                  <bgColor rgb="FFFF0000"/>
                </patternFill>
              </fill>
            </x14:dxf>
          </x14:cfRule>
          <x14:cfRule type="containsText" priority="976" operator="containsText" id="{069E1447-E6DF-4591-A9D6-C85A847FEE29}">
            <xm:f>NOT(ISERROR(SEARCH($M$71,M27)))</xm:f>
            <xm:f>$M$71</xm:f>
            <x14:dxf>
              <fill>
                <patternFill>
                  <bgColor rgb="FFFFC000"/>
                </patternFill>
              </fill>
            </x14:dxf>
          </x14:cfRule>
          <x14:cfRule type="containsText" priority="977" operator="containsText" id="{393DA069-CF89-460A-9A14-9C1CC710F6D1}">
            <xm:f>NOT(ISERROR(SEARCH($M$70,M27)))</xm:f>
            <xm:f>$M$70</xm:f>
            <x14:dxf>
              <fill>
                <patternFill>
                  <bgColor rgb="FFFFFF00"/>
                </patternFill>
              </fill>
            </x14:dxf>
          </x14:cfRule>
          <x14:cfRule type="containsText" priority="978" operator="containsText" id="{9DA49B02-E245-4280-ABAF-12A2A22B74ED}">
            <xm:f>NOT(ISERROR(SEARCH($M$69,M27)))</xm:f>
            <xm:f>$M$69</xm:f>
            <x14:dxf>
              <fill>
                <patternFill>
                  <bgColor rgb="FF92D050"/>
                </patternFill>
              </fill>
            </x14:dxf>
          </x14:cfRule>
          <xm:sqref>M27</xm:sqref>
        </x14:conditionalFormatting>
        <x14:conditionalFormatting xmlns:xm="http://schemas.microsoft.com/office/excel/2006/main">
          <x14:cfRule type="containsText" priority="971" operator="containsText" id="{00C48E1E-3E60-43A4-974A-24C124D84DA9}">
            <xm:f>NOT(ISERROR(SEARCH($M$72,M28)))</xm:f>
            <xm:f>$M$72</xm:f>
            <x14:dxf>
              <fill>
                <patternFill>
                  <bgColor rgb="FFFF0000"/>
                </patternFill>
              </fill>
            </x14:dxf>
          </x14:cfRule>
          <x14:cfRule type="containsText" priority="972" operator="containsText" id="{65733CD3-C7D1-4A9A-8A94-707C28786456}">
            <xm:f>NOT(ISERROR(SEARCH($M$71,M28)))</xm:f>
            <xm:f>$M$71</xm:f>
            <x14:dxf>
              <fill>
                <patternFill>
                  <bgColor rgb="FFFFC000"/>
                </patternFill>
              </fill>
            </x14:dxf>
          </x14:cfRule>
          <x14:cfRule type="containsText" priority="973" operator="containsText" id="{EDB9C974-4E5B-4CA2-8367-847C26C3985A}">
            <xm:f>NOT(ISERROR(SEARCH($M$70,M28)))</xm:f>
            <xm:f>$M$70</xm:f>
            <x14:dxf>
              <fill>
                <patternFill>
                  <bgColor rgb="FFFFFF00"/>
                </patternFill>
              </fill>
            </x14:dxf>
          </x14:cfRule>
          <x14:cfRule type="containsText" priority="974" operator="containsText" id="{80068D31-C319-4F54-94B7-6E64A523B65F}">
            <xm:f>NOT(ISERROR(SEARCH($M$69,M28)))</xm:f>
            <xm:f>$M$69</xm:f>
            <x14:dxf>
              <fill>
                <patternFill>
                  <bgColor rgb="FF92D050"/>
                </patternFill>
              </fill>
            </x14:dxf>
          </x14:cfRule>
          <xm:sqref>M28</xm:sqref>
        </x14:conditionalFormatting>
        <x14:conditionalFormatting xmlns:xm="http://schemas.microsoft.com/office/excel/2006/main">
          <x14:cfRule type="containsText" priority="967" operator="containsText" id="{069D4C38-4447-4E1B-BC37-908F50EAB655}">
            <xm:f>NOT(ISERROR(SEARCH($M$72,M29)))</xm:f>
            <xm:f>$M$72</xm:f>
            <x14:dxf>
              <fill>
                <patternFill>
                  <bgColor rgb="FFFF0000"/>
                </patternFill>
              </fill>
            </x14:dxf>
          </x14:cfRule>
          <x14:cfRule type="containsText" priority="968" operator="containsText" id="{4F199782-8519-45B3-B5BB-9EDEAE6B4FAC}">
            <xm:f>NOT(ISERROR(SEARCH($M$71,M29)))</xm:f>
            <xm:f>$M$71</xm:f>
            <x14:dxf>
              <fill>
                <patternFill>
                  <bgColor rgb="FFFFC000"/>
                </patternFill>
              </fill>
            </x14:dxf>
          </x14:cfRule>
          <x14:cfRule type="containsText" priority="969" operator="containsText" id="{E6545824-E324-4969-B019-DD6A007097FF}">
            <xm:f>NOT(ISERROR(SEARCH($M$70,M29)))</xm:f>
            <xm:f>$M$70</xm:f>
            <x14:dxf>
              <fill>
                <patternFill>
                  <bgColor rgb="FFFFFF00"/>
                </patternFill>
              </fill>
            </x14:dxf>
          </x14:cfRule>
          <x14:cfRule type="containsText" priority="970" operator="containsText" id="{F9616A8E-2BA3-4572-B607-586749F2E154}">
            <xm:f>NOT(ISERROR(SEARCH($M$69,M29)))</xm:f>
            <xm:f>$M$69</xm:f>
            <x14:dxf>
              <fill>
                <patternFill>
                  <bgColor rgb="FF92D050"/>
                </patternFill>
              </fill>
            </x14:dxf>
          </x14:cfRule>
          <xm:sqref>M29</xm:sqref>
        </x14:conditionalFormatting>
        <x14:conditionalFormatting xmlns:xm="http://schemas.microsoft.com/office/excel/2006/main">
          <x14:cfRule type="containsText" priority="963" operator="containsText" id="{EAE9E775-10A7-48EB-962C-A05179EB8829}">
            <xm:f>NOT(ISERROR(SEARCH($M$72,M30)))</xm:f>
            <xm:f>$M$72</xm:f>
            <x14:dxf>
              <fill>
                <patternFill>
                  <bgColor rgb="FFFF0000"/>
                </patternFill>
              </fill>
            </x14:dxf>
          </x14:cfRule>
          <x14:cfRule type="containsText" priority="964" operator="containsText" id="{F3C1F19F-747A-4824-9D5D-A5B5F61DAF8E}">
            <xm:f>NOT(ISERROR(SEARCH($M$71,M30)))</xm:f>
            <xm:f>$M$71</xm:f>
            <x14:dxf>
              <fill>
                <patternFill>
                  <bgColor rgb="FFFFC000"/>
                </patternFill>
              </fill>
            </x14:dxf>
          </x14:cfRule>
          <x14:cfRule type="containsText" priority="965" operator="containsText" id="{F9539A81-CFC7-4B2F-BFE8-FB6A184A9FCF}">
            <xm:f>NOT(ISERROR(SEARCH($M$70,M30)))</xm:f>
            <xm:f>$M$70</xm:f>
            <x14:dxf>
              <fill>
                <patternFill>
                  <bgColor rgb="FFFFFF00"/>
                </patternFill>
              </fill>
            </x14:dxf>
          </x14:cfRule>
          <x14:cfRule type="containsText" priority="966" operator="containsText" id="{9BC2F9D0-44DE-418F-A166-7FB0D400F4BD}">
            <xm:f>NOT(ISERROR(SEARCH($M$69,M30)))</xm:f>
            <xm:f>$M$69</xm:f>
            <x14:dxf>
              <fill>
                <patternFill>
                  <bgColor rgb="FF92D050"/>
                </patternFill>
              </fill>
            </x14:dxf>
          </x14:cfRule>
          <xm:sqref>M30</xm:sqref>
        </x14:conditionalFormatting>
        <x14:conditionalFormatting xmlns:xm="http://schemas.microsoft.com/office/excel/2006/main">
          <x14:cfRule type="containsText" priority="959" operator="containsText" id="{1E45DFB7-5297-41B0-871F-8A534FBD8238}">
            <xm:f>NOT(ISERROR(SEARCH($M$72,M31)))</xm:f>
            <xm:f>$M$72</xm:f>
            <x14:dxf>
              <fill>
                <patternFill>
                  <bgColor rgb="FFFF0000"/>
                </patternFill>
              </fill>
            </x14:dxf>
          </x14:cfRule>
          <x14:cfRule type="containsText" priority="960" operator="containsText" id="{790589CC-7251-460A-9DC0-148AA2883367}">
            <xm:f>NOT(ISERROR(SEARCH($M$71,M31)))</xm:f>
            <xm:f>$M$71</xm:f>
            <x14:dxf>
              <fill>
                <patternFill>
                  <bgColor rgb="FFFFC000"/>
                </patternFill>
              </fill>
            </x14:dxf>
          </x14:cfRule>
          <x14:cfRule type="containsText" priority="961" operator="containsText" id="{0C204AA1-64DA-4E54-B849-338547A464F7}">
            <xm:f>NOT(ISERROR(SEARCH($M$70,M31)))</xm:f>
            <xm:f>$M$70</xm:f>
            <x14:dxf>
              <fill>
                <patternFill>
                  <bgColor rgb="FFFFFF00"/>
                </patternFill>
              </fill>
            </x14:dxf>
          </x14:cfRule>
          <x14:cfRule type="containsText" priority="962" operator="containsText" id="{9DC3E5BC-59E1-4EF1-9CA7-A6256C9CEACB}">
            <xm:f>NOT(ISERROR(SEARCH($M$69,M31)))</xm:f>
            <xm:f>$M$69</xm:f>
            <x14:dxf>
              <fill>
                <patternFill>
                  <bgColor rgb="FF92D050"/>
                </patternFill>
              </fill>
            </x14:dxf>
          </x14:cfRule>
          <xm:sqref>M31</xm:sqref>
        </x14:conditionalFormatting>
        <x14:conditionalFormatting xmlns:xm="http://schemas.microsoft.com/office/excel/2006/main">
          <x14:cfRule type="containsText" priority="951" operator="containsText" id="{CD0FD8B7-705D-4A91-8814-270F346387E8}">
            <xm:f>NOT(ISERROR(SEARCH($I$69,I32)))</xm:f>
            <xm:f>$I$69</xm:f>
            <x14:dxf>
              <fill>
                <patternFill>
                  <fgColor rgb="FF92D050"/>
                  <bgColor rgb="FF92D050"/>
                </patternFill>
              </fill>
            </x14:dxf>
          </x14:cfRule>
          <x14:cfRule type="containsText" priority="952" operator="containsText" id="{EAFF0820-1570-4FFC-A81D-5657199BC36D}">
            <xm:f>NOT(ISERROR(SEARCH($I$70,I32)))</xm:f>
            <xm:f>$I$70</xm:f>
            <x14:dxf>
              <fill>
                <patternFill>
                  <bgColor rgb="FF00B050"/>
                </patternFill>
              </fill>
            </x14:dxf>
          </x14:cfRule>
          <x14:cfRule type="containsText" priority="953" operator="containsText" id="{3C9C8B4A-A3A8-49D5-B196-0B6D30F3D562}">
            <xm:f>NOT(ISERROR(SEARCH($I$73,I32)))</xm:f>
            <xm:f>$I$73</xm:f>
            <x14:dxf>
              <fill>
                <patternFill>
                  <bgColor rgb="FFFF0000"/>
                </patternFill>
              </fill>
            </x14:dxf>
          </x14:cfRule>
          <x14:cfRule type="containsText" priority="954" operator="containsText" id="{1EB8D4ED-9F53-41BD-9908-53B05CAD0318}">
            <xm:f>NOT(ISERROR(SEARCH($I$72,I32)))</xm:f>
            <xm:f>$I$72</xm:f>
            <x14:dxf>
              <fill>
                <patternFill>
                  <fgColor rgb="FFFFC000"/>
                  <bgColor rgb="FFFFC000"/>
                </patternFill>
              </fill>
            </x14:dxf>
          </x14:cfRule>
          <x14:cfRule type="containsText" priority="955" operator="containsText" id="{2E3747ED-4C32-43FE-90FE-B63749DE13AA}">
            <xm:f>NOT(ISERROR(SEARCH($I$71,I32)))</xm:f>
            <xm:f>$I$71</xm:f>
            <x14:dxf>
              <fill>
                <patternFill>
                  <fgColor rgb="FFFFFF00"/>
                  <bgColor rgb="FFFFFF00"/>
                </patternFill>
              </fill>
            </x14:dxf>
          </x14:cfRule>
          <x14:cfRule type="containsText" priority="956" operator="containsText" id="{9B9A067E-A5C2-460A-92E2-16C9889BA628}">
            <xm:f>NOT(ISERROR(SEARCH($I$70,I32)))</xm:f>
            <xm:f>$I$70</xm:f>
            <x14:dxf>
              <fill>
                <patternFill>
                  <bgColor theme="0" tint="-0.14996795556505021"/>
                </patternFill>
              </fill>
            </x14:dxf>
          </x14:cfRule>
          <x14:cfRule type="cellIs" priority="957" operator="equal" id="{A2F5ED36-21D1-4F50-8968-C7D036B524CD}">
            <xm:f>'\Users\marisol.viveros\Desktop\Trabajo en casa\3. Marisol Viveros 2022\Gestion del Mejoramiento\Riesgos\[MAPA_RIESGOS_UAEOS_2022_V3.xlsx]Tabla probabiidad'!#REF!</xm:f>
            <x14:dxf>
              <fill>
                <patternFill>
                  <fgColor theme="6"/>
                </patternFill>
              </fill>
            </x14:dxf>
          </x14:cfRule>
          <x14:cfRule type="cellIs" priority="958" operator="equal" id="{57FEED8D-0DA6-411E-BBB6-657F1B315713}">
            <xm:f>'\Users\marisol.viveros\Desktop\Trabajo en casa\3. Marisol Viveros 2022\Gestion del Mejoramiento\Riesgos\[MAPA_RIESGOS_UAEOS_2022_V3.xlsx]Tabla probabiidad'!#REF!</xm:f>
            <x14:dxf>
              <fill>
                <patternFill>
                  <fgColor rgb="FF92D050"/>
                  <bgColor theme="6" tint="0.59996337778862885"/>
                </patternFill>
              </fill>
            </x14:dxf>
          </x14:cfRule>
          <xm:sqref>I32</xm:sqref>
        </x14:conditionalFormatting>
        <x14:conditionalFormatting xmlns:xm="http://schemas.microsoft.com/office/excel/2006/main">
          <x14:cfRule type="containsText" priority="943" operator="containsText" id="{43793E5E-BCDD-48B0-8ABE-A40F63EC6294}">
            <xm:f>NOT(ISERROR(SEARCH($I$69,I33)))</xm:f>
            <xm:f>$I$69</xm:f>
            <x14:dxf>
              <fill>
                <patternFill>
                  <fgColor rgb="FF92D050"/>
                  <bgColor rgb="FF92D050"/>
                </patternFill>
              </fill>
            </x14:dxf>
          </x14:cfRule>
          <x14:cfRule type="containsText" priority="944" operator="containsText" id="{1B7F1951-D74E-47B7-A9B5-445F0144B39A}">
            <xm:f>NOT(ISERROR(SEARCH($I$70,I33)))</xm:f>
            <xm:f>$I$70</xm:f>
            <x14:dxf>
              <fill>
                <patternFill>
                  <bgColor rgb="FF00B050"/>
                </patternFill>
              </fill>
            </x14:dxf>
          </x14:cfRule>
          <x14:cfRule type="containsText" priority="945" operator="containsText" id="{03038C35-4BA7-496A-A170-0DF59DB9FC67}">
            <xm:f>NOT(ISERROR(SEARCH($I$73,I33)))</xm:f>
            <xm:f>$I$73</xm:f>
            <x14:dxf>
              <fill>
                <patternFill>
                  <bgColor rgb="FFFF0000"/>
                </patternFill>
              </fill>
            </x14:dxf>
          </x14:cfRule>
          <x14:cfRule type="containsText" priority="946" operator="containsText" id="{26F7ABB7-3B27-40A7-8389-A65BD1D660D4}">
            <xm:f>NOT(ISERROR(SEARCH($I$72,I33)))</xm:f>
            <xm:f>$I$72</xm:f>
            <x14:dxf>
              <fill>
                <patternFill>
                  <fgColor rgb="FFFFC000"/>
                  <bgColor rgb="FFFFC000"/>
                </patternFill>
              </fill>
            </x14:dxf>
          </x14:cfRule>
          <x14:cfRule type="containsText" priority="947" operator="containsText" id="{6D99A9BE-4215-4670-9602-85EACE1CD086}">
            <xm:f>NOT(ISERROR(SEARCH($I$71,I33)))</xm:f>
            <xm:f>$I$71</xm:f>
            <x14:dxf>
              <fill>
                <patternFill>
                  <fgColor rgb="FFFFFF00"/>
                  <bgColor rgb="FFFFFF00"/>
                </patternFill>
              </fill>
            </x14:dxf>
          </x14:cfRule>
          <x14:cfRule type="containsText" priority="948" operator="containsText" id="{31857E0B-8F33-4862-B772-9893D832014E}">
            <xm:f>NOT(ISERROR(SEARCH($I$70,I33)))</xm:f>
            <xm:f>$I$70</xm:f>
            <x14:dxf>
              <fill>
                <patternFill>
                  <bgColor theme="0" tint="-0.14996795556505021"/>
                </patternFill>
              </fill>
            </x14:dxf>
          </x14:cfRule>
          <x14:cfRule type="cellIs" priority="949" operator="equal" id="{EF9BA78F-2062-457E-8BE6-82946CFA1CE2}">
            <xm:f>'\Users\marisol.viveros\Desktop\Trabajo en casa\3. Marisol Viveros 2022\Gestion del Mejoramiento\Riesgos\[MAPA_RIESGOS_UAEOS_2022_V3.xlsx]Tabla probabiidad'!#REF!</xm:f>
            <x14:dxf>
              <fill>
                <patternFill>
                  <fgColor theme="6"/>
                </patternFill>
              </fill>
            </x14:dxf>
          </x14:cfRule>
          <x14:cfRule type="cellIs" priority="950" operator="equal" id="{9B85C151-FB86-4861-A53A-7A8B1ECAD752}">
            <xm:f>'\Users\marisol.viveros\Desktop\Trabajo en casa\3. Marisol Viveros 2022\Gestion del Mejoramiento\Riesgos\[MAPA_RIESGOS_UAEOS_2022_V3.xlsx]Tabla probabiidad'!#REF!</xm:f>
            <x14:dxf>
              <fill>
                <patternFill>
                  <fgColor rgb="FF92D050"/>
                  <bgColor theme="6" tint="0.59996337778862885"/>
                </patternFill>
              </fill>
            </x14:dxf>
          </x14:cfRule>
          <xm:sqref>I33:I34</xm:sqref>
        </x14:conditionalFormatting>
        <x14:conditionalFormatting xmlns:xm="http://schemas.microsoft.com/office/excel/2006/main">
          <x14:cfRule type="containsText" priority="935" operator="containsText" id="{69541A3D-745D-4403-B10E-D592AF66F6C7}">
            <xm:f>NOT(ISERROR(SEARCH($I$69,I35)))</xm:f>
            <xm:f>$I$69</xm:f>
            <x14:dxf>
              <fill>
                <patternFill>
                  <fgColor rgb="FF92D050"/>
                  <bgColor rgb="FF92D050"/>
                </patternFill>
              </fill>
            </x14:dxf>
          </x14:cfRule>
          <x14:cfRule type="containsText" priority="936" operator="containsText" id="{5E39C24C-71E7-4702-8E26-C4495864D1EF}">
            <xm:f>NOT(ISERROR(SEARCH($I$70,I35)))</xm:f>
            <xm:f>$I$70</xm:f>
            <x14:dxf>
              <fill>
                <patternFill>
                  <bgColor rgb="FF00B050"/>
                </patternFill>
              </fill>
            </x14:dxf>
          </x14:cfRule>
          <x14:cfRule type="containsText" priority="937" operator="containsText" id="{36B4D7A1-1E94-4936-A718-90142EE92A30}">
            <xm:f>NOT(ISERROR(SEARCH($I$73,I35)))</xm:f>
            <xm:f>$I$73</xm:f>
            <x14:dxf>
              <fill>
                <patternFill>
                  <bgColor rgb="FFFF0000"/>
                </patternFill>
              </fill>
            </x14:dxf>
          </x14:cfRule>
          <x14:cfRule type="containsText" priority="938" operator="containsText" id="{B5F3C3A4-671E-450F-8DEF-EA615574FBED}">
            <xm:f>NOT(ISERROR(SEARCH($I$72,I35)))</xm:f>
            <xm:f>$I$72</xm:f>
            <x14:dxf>
              <fill>
                <patternFill>
                  <fgColor rgb="FFFFC000"/>
                  <bgColor rgb="FFFFC000"/>
                </patternFill>
              </fill>
            </x14:dxf>
          </x14:cfRule>
          <x14:cfRule type="containsText" priority="939" operator="containsText" id="{8F9E72AA-7A55-4B75-B7C7-BF6536BDDF8C}">
            <xm:f>NOT(ISERROR(SEARCH($I$71,I35)))</xm:f>
            <xm:f>$I$71</xm:f>
            <x14:dxf>
              <fill>
                <patternFill>
                  <fgColor rgb="FFFFFF00"/>
                  <bgColor rgb="FFFFFF00"/>
                </patternFill>
              </fill>
            </x14:dxf>
          </x14:cfRule>
          <x14:cfRule type="containsText" priority="940" operator="containsText" id="{CD977538-E327-4FD0-AEDE-6131E4167300}">
            <xm:f>NOT(ISERROR(SEARCH($I$70,I35)))</xm:f>
            <xm:f>$I$70</xm:f>
            <x14:dxf>
              <fill>
                <patternFill>
                  <bgColor theme="0" tint="-0.14996795556505021"/>
                </patternFill>
              </fill>
            </x14:dxf>
          </x14:cfRule>
          <x14:cfRule type="cellIs" priority="941" operator="equal" id="{DFD38647-524A-4116-ABF4-A57295948BD5}">
            <xm:f>'\Users\marisol.viveros\Desktop\Trabajo en casa\3. Marisol Viveros 2022\Gestion del Mejoramiento\Riesgos\[MAPA_RIESGOS_UAEOS_2022_V3.xlsx]Tabla probabiidad'!#REF!</xm:f>
            <x14:dxf>
              <fill>
                <patternFill>
                  <fgColor theme="6"/>
                </patternFill>
              </fill>
            </x14:dxf>
          </x14:cfRule>
          <x14:cfRule type="cellIs" priority="942" operator="equal" id="{BD22E0C4-65D2-4F2D-A2CC-1D48489A3A11}">
            <xm:f>'\Users\marisol.viveros\Desktop\Trabajo en casa\3. Marisol Viveros 2022\Gestion del Mejoramiento\Riesgos\[MAPA_RIESGOS_UAEOS_2022_V3.xlsx]Tabla probabiidad'!#REF!</xm:f>
            <x14:dxf>
              <fill>
                <patternFill>
                  <fgColor rgb="FF92D050"/>
                  <bgColor theme="6" tint="0.59996337778862885"/>
                </patternFill>
              </fill>
            </x14:dxf>
          </x14:cfRule>
          <xm:sqref>I35</xm:sqref>
        </x14:conditionalFormatting>
        <x14:conditionalFormatting xmlns:xm="http://schemas.microsoft.com/office/excel/2006/main">
          <x14:cfRule type="containsText" priority="931" operator="containsText" id="{704F17B1-7AB8-487C-BF0A-E9770EDF23AA}">
            <xm:f>NOT(ISERROR(SEARCH($M$72,M32)))</xm:f>
            <xm:f>$M$72</xm:f>
            <x14:dxf>
              <fill>
                <patternFill>
                  <bgColor rgb="FFFF0000"/>
                </patternFill>
              </fill>
            </x14:dxf>
          </x14:cfRule>
          <x14:cfRule type="containsText" priority="932" operator="containsText" id="{68268EDA-7299-4956-A951-070F31869597}">
            <xm:f>NOT(ISERROR(SEARCH($M$71,M32)))</xm:f>
            <xm:f>$M$71</xm:f>
            <x14:dxf>
              <fill>
                <patternFill>
                  <bgColor rgb="FFFFC000"/>
                </patternFill>
              </fill>
            </x14:dxf>
          </x14:cfRule>
          <x14:cfRule type="containsText" priority="933" operator="containsText" id="{A1ECB570-574B-48F9-86C7-4614934068E5}">
            <xm:f>NOT(ISERROR(SEARCH($M$70,M32)))</xm:f>
            <xm:f>$M$70</xm:f>
            <x14:dxf>
              <fill>
                <patternFill>
                  <bgColor rgb="FFFFFF00"/>
                </patternFill>
              </fill>
            </x14:dxf>
          </x14:cfRule>
          <x14:cfRule type="containsText" priority="934" operator="containsText" id="{2C883B26-DF3A-4E50-AEEF-44497D1C7E79}">
            <xm:f>NOT(ISERROR(SEARCH($M$69,M32)))</xm:f>
            <xm:f>$M$69</xm:f>
            <x14:dxf>
              <fill>
                <patternFill>
                  <bgColor rgb="FF92D050"/>
                </patternFill>
              </fill>
            </x14:dxf>
          </x14:cfRule>
          <xm:sqref>M32</xm:sqref>
        </x14:conditionalFormatting>
        <x14:conditionalFormatting xmlns:xm="http://schemas.microsoft.com/office/excel/2006/main">
          <x14:cfRule type="containsText" priority="927" operator="containsText" id="{8CF7E11C-8151-4871-96AE-F36654E6F3FC}">
            <xm:f>NOT(ISERROR(SEARCH($M$72,M34)))</xm:f>
            <xm:f>$M$72</xm:f>
            <x14:dxf>
              <fill>
                <patternFill>
                  <bgColor rgb="FFFF0000"/>
                </patternFill>
              </fill>
            </x14:dxf>
          </x14:cfRule>
          <x14:cfRule type="containsText" priority="928" operator="containsText" id="{E7711C8C-CA90-4822-BA80-9B6838491512}">
            <xm:f>NOT(ISERROR(SEARCH($M$71,M34)))</xm:f>
            <xm:f>$M$71</xm:f>
            <x14:dxf>
              <fill>
                <patternFill>
                  <bgColor rgb="FFFFC000"/>
                </patternFill>
              </fill>
            </x14:dxf>
          </x14:cfRule>
          <x14:cfRule type="containsText" priority="929" operator="containsText" id="{50718C2F-468A-41E7-89B5-05D2B7D90EE9}">
            <xm:f>NOT(ISERROR(SEARCH($M$70,M34)))</xm:f>
            <xm:f>$M$70</xm:f>
            <x14:dxf>
              <fill>
                <patternFill>
                  <bgColor rgb="FFFFFF00"/>
                </patternFill>
              </fill>
            </x14:dxf>
          </x14:cfRule>
          <x14:cfRule type="containsText" priority="930" operator="containsText" id="{5F0A0B6E-7DE3-49B3-9338-EF2CEE147B72}">
            <xm:f>NOT(ISERROR(SEARCH($M$69,M34)))</xm:f>
            <xm:f>$M$69</xm:f>
            <x14:dxf>
              <fill>
                <patternFill>
                  <bgColor rgb="FF92D050"/>
                </patternFill>
              </fill>
            </x14:dxf>
          </x14:cfRule>
          <xm:sqref>M34</xm:sqref>
        </x14:conditionalFormatting>
        <x14:conditionalFormatting xmlns:xm="http://schemas.microsoft.com/office/excel/2006/main">
          <x14:cfRule type="containsText" priority="923" operator="containsText" id="{481D4B00-36BC-4554-905D-5CAE7D8D8322}">
            <xm:f>NOT(ISERROR(SEARCH($M$72,M35)))</xm:f>
            <xm:f>$M$72</xm:f>
            <x14:dxf>
              <fill>
                <patternFill>
                  <bgColor rgb="FFFF0000"/>
                </patternFill>
              </fill>
            </x14:dxf>
          </x14:cfRule>
          <x14:cfRule type="containsText" priority="924" operator="containsText" id="{CB6FCC86-CD46-4F16-BAF9-D3C447A73302}">
            <xm:f>NOT(ISERROR(SEARCH($M$71,M35)))</xm:f>
            <xm:f>$M$71</xm:f>
            <x14:dxf>
              <fill>
                <patternFill>
                  <bgColor rgb="FFFFC000"/>
                </patternFill>
              </fill>
            </x14:dxf>
          </x14:cfRule>
          <x14:cfRule type="containsText" priority="925" operator="containsText" id="{0522BFCB-F7D3-4E33-82C9-AC9D8D38DBBB}">
            <xm:f>NOT(ISERROR(SEARCH($M$70,M35)))</xm:f>
            <xm:f>$M$70</xm:f>
            <x14:dxf>
              <fill>
                <patternFill>
                  <bgColor rgb="FFFFFF00"/>
                </patternFill>
              </fill>
            </x14:dxf>
          </x14:cfRule>
          <x14:cfRule type="containsText" priority="926" operator="containsText" id="{7ADB158B-313F-4F54-8D8B-9F006EDE600B}">
            <xm:f>NOT(ISERROR(SEARCH($M$69,M35)))</xm:f>
            <xm:f>$M$69</xm:f>
            <x14:dxf>
              <fill>
                <patternFill>
                  <bgColor rgb="FF92D050"/>
                </patternFill>
              </fill>
            </x14:dxf>
          </x14:cfRule>
          <xm:sqref>M35</xm:sqref>
        </x14:conditionalFormatting>
        <x14:conditionalFormatting xmlns:xm="http://schemas.microsoft.com/office/excel/2006/main">
          <x14:cfRule type="containsText" priority="919" operator="containsText" id="{0271A7C1-6F54-45CC-B676-C61129892106}">
            <xm:f>NOT(ISERROR(SEARCH($M$72,M33)))</xm:f>
            <xm:f>$M$72</xm:f>
            <x14:dxf>
              <fill>
                <patternFill>
                  <bgColor rgb="FFFF0000"/>
                </patternFill>
              </fill>
            </x14:dxf>
          </x14:cfRule>
          <x14:cfRule type="containsText" priority="920" operator="containsText" id="{9BC23CAD-DBD7-4703-9222-A0B25C29EFE8}">
            <xm:f>NOT(ISERROR(SEARCH($M$71,M33)))</xm:f>
            <xm:f>$M$71</xm:f>
            <x14:dxf>
              <fill>
                <patternFill>
                  <bgColor rgb="FFFFC000"/>
                </patternFill>
              </fill>
            </x14:dxf>
          </x14:cfRule>
          <x14:cfRule type="containsText" priority="921" operator="containsText" id="{2CFA0A6D-7E31-46DF-82C2-B0F8F51DA83E}">
            <xm:f>NOT(ISERROR(SEARCH($M$70,M33)))</xm:f>
            <xm:f>$M$70</xm:f>
            <x14:dxf>
              <fill>
                <patternFill>
                  <bgColor rgb="FFFFFF00"/>
                </patternFill>
              </fill>
            </x14:dxf>
          </x14:cfRule>
          <x14:cfRule type="containsText" priority="922" operator="containsText" id="{4F606BD4-F170-4CCC-B139-A5164401BC31}">
            <xm:f>NOT(ISERROR(SEARCH($M$69,M33)))</xm:f>
            <xm:f>$M$69</xm:f>
            <x14:dxf>
              <fill>
                <patternFill>
                  <bgColor rgb="FF92D050"/>
                </patternFill>
              </fill>
            </x14:dxf>
          </x14:cfRule>
          <xm:sqref>M33</xm:sqref>
        </x14:conditionalFormatting>
        <x14:conditionalFormatting xmlns:xm="http://schemas.microsoft.com/office/excel/2006/main">
          <x14:cfRule type="containsText" priority="911" operator="containsText" id="{802C6DF6-AE12-412F-A461-E2B55B417FCF}">
            <xm:f>NOT(ISERROR(SEARCH($I$69,X12)))</xm:f>
            <xm:f>$I$69</xm:f>
            <x14:dxf>
              <fill>
                <patternFill>
                  <fgColor rgb="FF92D050"/>
                  <bgColor rgb="FF92D050"/>
                </patternFill>
              </fill>
            </x14:dxf>
          </x14:cfRule>
          <x14:cfRule type="containsText" priority="912" operator="containsText" id="{AC7B9DD9-6218-4634-BC02-63D1BB2B8D23}">
            <xm:f>NOT(ISERROR(SEARCH($I$70,X12)))</xm:f>
            <xm:f>$I$70</xm:f>
            <x14:dxf>
              <fill>
                <patternFill>
                  <bgColor rgb="FF00B050"/>
                </patternFill>
              </fill>
            </x14:dxf>
          </x14:cfRule>
          <x14:cfRule type="containsText" priority="913" operator="containsText" id="{A30B16A3-615F-482C-BA4E-48F47A890444}">
            <xm:f>NOT(ISERROR(SEARCH($I$73,X12)))</xm:f>
            <xm:f>$I$73</xm:f>
            <x14:dxf>
              <fill>
                <patternFill>
                  <bgColor rgb="FFFF0000"/>
                </patternFill>
              </fill>
            </x14:dxf>
          </x14:cfRule>
          <x14:cfRule type="containsText" priority="914" operator="containsText" id="{03BDBF7E-45B3-4FD5-A2BA-5D798C20E1BF}">
            <xm:f>NOT(ISERROR(SEARCH($I$72,X12)))</xm:f>
            <xm:f>$I$72</xm:f>
            <x14:dxf>
              <fill>
                <patternFill>
                  <fgColor rgb="FFFFC000"/>
                  <bgColor rgb="FFFFC000"/>
                </patternFill>
              </fill>
            </x14:dxf>
          </x14:cfRule>
          <x14:cfRule type="containsText" priority="915" operator="containsText" id="{D1EB4740-19E9-413F-B3D8-5B0E014FA8CB}">
            <xm:f>NOT(ISERROR(SEARCH($I$71,X12)))</xm:f>
            <xm:f>$I$71</xm:f>
            <x14:dxf>
              <fill>
                <patternFill>
                  <fgColor rgb="FFFFFF00"/>
                  <bgColor rgb="FFFFFF00"/>
                </patternFill>
              </fill>
            </x14:dxf>
          </x14:cfRule>
          <x14:cfRule type="containsText" priority="916" operator="containsText" id="{50D72F8D-6998-4C16-906A-83F931AB5066}">
            <xm:f>NOT(ISERROR(SEARCH($I$70,X12)))</xm:f>
            <xm:f>$I$70</xm:f>
            <x14:dxf>
              <fill>
                <patternFill>
                  <bgColor theme="0" tint="-0.14996795556505021"/>
                </patternFill>
              </fill>
            </x14:dxf>
          </x14:cfRule>
          <x14:cfRule type="cellIs" priority="917" operator="equal" id="{42012BC5-D57C-42FD-8F2B-220E3B69637A}">
            <xm:f>'\Users\marisol.viveros\Desktop\Trabajo en casa\3. Marisol Viveros 2022\Gestion del Mejoramiento\Riesgos\[MAPA_RIESGOS_UAEOS_2022_V3.xlsx]Tabla probabiidad'!#REF!</xm:f>
            <x14:dxf>
              <fill>
                <patternFill>
                  <fgColor theme="6"/>
                </patternFill>
              </fill>
            </x14:dxf>
          </x14:cfRule>
          <x14:cfRule type="cellIs" priority="918" operator="equal" id="{9ECDFDAC-815E-4A33-87D1-5AFC3185DCE7}">
            <xm:f>'\Users\marisol.viveros\Desktop\Trabajo en casa\3. Marisol Viveros 2022\Gestion del Mejoramiento\Riesgos\[MAPA_RIESGOS_UAEOS_2022_V3.xlsx]Tabla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903" operator="containsText" id="{7F5096C4-A2F4-4A64-9989-1091958DAE0C}">
            <xm:f>NOT(ISERROR(SEARCH($I$69,X13)))</xm:f>
            <xm:f>$I$69</xm:f>
            <x14:dxf>
              <fill>
                <patternFill>
                  <fgColor rgb="FF92D050"/>
                  <bgColor rgb="FF92D050"/>
                </patternFill>
              </fill>
            </x14:dxf>
          </x14:cfRule>
          <x14:cfRule type="containsText" priority="904" operator="containsText" id="{5A42A4A1-A795-41A9-8391-B1F8D5A0CCA7}">
            <xm:f>NOT(ISERROR(SEARCH($I$70,X13)))</xm:f>
            <xm:f>$I$70</xm:f>
            <x14:dxf>
              <fill>
                <patternFill>
                  <bgColor rgb="FF00B050"/>
                </patternFill>
              </fill>
            </x14:dxf>
          </x14:cfRule>
          <x14:cfRule type="containsText" priority="905" operator="containsText" id="{67EDDDEF-EDA3-4C28-A510-A2CE9540B9E7}">
            <xm:f>NOT(ISERROR(SEARCH($I$73,X13)))</xm:f>
            <xm:f>$I$73</xm:f>
            <x14:dxf>
              <fill>
                <patternFill>
                  <bgColor rgb="FFFF0000"/>
                </patternFill>
              </fill>
            </x14:dxf>
          </x14:cfRule>
          <x14:cfRule type="containsText" priority="906" operator="containsText" id="{112EF3EC-6B8F-4921-9D06-0D39F32286AA}">
            <xm:f>NOT(ISERROR(SEARCH($I$72,X13)))</xm:f>
            <xm:f>$I$72</xm:f>
            <x14:dxf>
              <fill>
                <patternFill>
                  <fgColor rgb="FFFFC000"/>
                  <bgColor rgb="FFFFC000"/>
                </patternFill>
              </fill>
            </x14:dxf>
          </x14:cfRule>
          <x14:cfRule type="containsText" priority="907" operator="containsText" id="{3B5BAE3A-2998-4AD6-9426-4532EE4E4541}">
            <xm:f>NOT(ISERROR(SEARCH($I$71,X13)))</xm:f>
            <xm:f>$I$71</xm:f>
            <x14:dxf>
              <fill>
                <patternFill>
                  <fgColor rgb="FFFFFF00"/>
                  <bgColor rgb="FFFFFF00"/>
                </patternFill>
              </fill>
            </x14:dxf>
          </x14:cfRule>
          <x14:cfRule type="containsText" priority="908" operator="containsText" id="{F21181C5-0688-4FE1-8C44-EC342F7834A9}">
            <xm:f>NOT(ISERROR(SEARCH($I$70,X13)))</xm:f>
            <xm:f>$I$70</xm:f>
            <x14:dxf>
              <fill>
                <patternFill>
                  <bgColor theme="0" tint="-0.14996795556505021"/>
                </patternFill>
              </fill>
            </x14:dxf>
          </x14:cfRule>
          <x14:cfRule type="cellIs" priority="909" operator="equal" id="{8D253073-6A48-4E86-9331-D497FE2CE91E}">
            <xm:f>'\Users\marisol.viveros\Desktop\Trabajo en casa\3. Marisol Viveros 2022\Gestion del Mejoramiento\Riesgos\[MAPA_RIESGOS_UAEOS_2022_V3.xlsx]Tabla probabiidad'!#REF!</xm:f>
            <x14:dxf>
              <fill>
                <patternFill>
                  <fgColor theme="6"/>
                </patternFill>
              </fill>
            </x14:dxf>
          </x14:cfRule>
          <x14:cfRule type="cellIs" priority="910" operator="equal" id="{C59499FC-01A5-4848-A23B-FF0027DDE4FD}">
            <xm:f>'\Users\marisol.viveros\Desktop\Trabajo en casa\3. Marisol Viveros 2022\Gestion del Mejoramiento\Riesgos\[MAPA_RIESGOS_UAEOS_2022_V3.xlsx]Tabla probabiidad'!#REF!</xm:f>
            <x14:dxf>
              <fill>
                <patternFill>
                  <fgColor rgb="FF92D050"/>
                  <bgColor theme="6" tint="0.59996337778862885"/>
                </patternFill>
              </fill>
            </x14:dxf>
          </x14:cfRule>
          <xm:sqref>X13:X16</xm:sqref>
        </x14:conditionalFormatting>
        <x14:conditionalFormatting xmlns:xm="http://schemas.microsoft.com/office/excel/2006/main">
          <x14:cfRule type="containsText" priority="895" operator="containsText" id="{70891D4F-7754-415F-9CB6-FC2932FAE34F}">
            <xm:f>NOT(ISERROR(SEARCH($I$69,X18)))</xm:f>
            <xm:f>$I$69</xm:f>
            <x14:dxf>
              <fill>
                <patternFill>
                  <fgColor rgb="FF92D050"/>
                  <bgColor rgb="FF92D050"/>
                </patternFill>
              </fill>
            </x14:dxf>
          </x14:cfRule>
          <x14:cfRule type="containsText" priority="896" operator="containsText" id="{5EA32E12-C90D-4513-B646-377DBD6F1734}">
            <xm:f>NOT(ISERROR(SEARCH($I$70,X18)))</xm:f>
            <xm:f>$I$70</xm:f>
            <x14:dxf>
              <fill>
                <patternFill>
                  <bgColor rgb="FF00B050"/>
                </patternFill>
              </fill>
            </x14:dxf>
          </x14:cfRule>
          <x14:cfRule type="containsText" priority="897" operator="containsText" id="{E9CDB182-0BB0-4034-B962-F067355CF914}">
            <xm:f>NOT(ISERROR(SEARCH($I$73,X18)))</xm:f>
            <xm:f>$I$73</xm:f>
            <x14:dxf>
              <fill>
                <patternFill>
                  <bgColor rgb="FFFF0000"/>
                </patternFill>
              </fill>
            </x14:dxf>
          </x14:cfRule>
          <x14:cfRule type="containsText" priority="898" operator="containsText" id="{DF08BEB6-2946-4E49-B586-EDE74799F923}">
            <xm:f>NOT(ISERROR(SEARCH($I$72,X18)))</xm:f>
            <xm:f>$I$72</xm:f>
            <x14:dxf>
              <fill>
                <patternFill>
                  <fgColor rgb="FFFFC000"/>
                  <bgColor rgb="FFFFC000"/>
                </patternFill>
              </fill>
            </x14:dxf>
          </x14:cfRule>
          <x14:cfRule type="containsText" priority="899" operator="containsText" id="{F3EC542C-87C9-48DD-9D52-E339CCDA0E40}">
            <xm:f>NOT(ISERROR(SEARCH($I$71,X18)))</xm:f>
            <xm:f>$I$71</xm:f>
            <x14:dxf>
              <fill>
                <patternFill>
                  <fgColor rgb="FFFFFF00"/>
                  <bgColor rgb="FFFFFF00"/>
                </patternFill>
              </fill>
            </x14:dxf>
          </x14:cfRule>
          <x14:cfRule type="containsText" priority="900" operator="containsText" id="{76E6EF19-4860-4053-A3DE-E7B5D3FB59FE}">
            <xm:f>NOT(ISERROR(SEARCH($I$70,X18)))</xm:f>
            <xm:f>$I$70</xm:f>
            <x14:dxf>
              <fill>
                <patternFill>
                  <bgColor theme="0" tint="-0.14996795556505021"/>
                </patternFill>
              </fill>
            </x14:dxf>
          </x14:cfRule>
          <x14:cfRule type="cellIs" priority="901" operator="equal" id="{1D52E158-6910-454F-A5CD-77E9F336D1DF}">
            <xm:f>'\Users\marisol.viveros\Desktop\Trabajo en casa\3. Marisol Viveros 2022\Gestion del Mejoramiento\Riesgos\[MAPA_RIESGOS_UAEOS_2022_V3.xlsx]Tabla probabiidad'!#REF!</xm:f>
            <x14:dxf>
              <fill>
                <patternFill>
                  <fgColor theme="6"/>
                </patternFill>
              </fill>
            </x14:dxf>
          </x14:cfRule>
          <x14:cfRule type="cellIs" priority="902" operator="equal" id="{5883C2B6-79A0-4AA7-85ED-9A5A9AE87213}">
            <xm:f>'\Users\marisol.viveros\Desktop\Trabajo en casa\3. Marisol Viveros 2022\Gestion del Mejoramiento\Riesgos\[MAPA_RIESGOS_UAEOS_2022_V3.xlsx]Tabla probabiidad'!#REF!</xm:f>
            <x14:dxf>
              <fill>
                <patternFill>
                  <fgColor rgb="FF92D050"/>
                  <bgColor theme="6" tint="0.59996337778862885"/>
                </patternFill>
              </fill>
            </x14:dxf>
          </x14:cfRule>
          <xm:sqref>X18</xm:sqref>
        </x14:conditionalFormatting>
        <x14:conditionalFormatting xmlns:xm="http://schemas.microsoft.com/office/excel/2006/main">
          <x14:cfRule type="containsText" priority="887" operator="containsText" id="{070FCC60-502E-4CC3-9DA8-75E486182F4C}">
            <xm:f>NOT(ISERROR(SEARCH($I$69,X17)))</xm:f>
            <xm:f>$I$69</xm:f>
            <x14:dxf>
              <fill>
                <patternFill>
                  <fgColor rgb="FF92D050"/>
                  <bgColor rgb="FF92D050"/>
                </patternFill>
              </fill>
            </x14:dxf>
          </x14:cfRule>
          <x14:cfRule type="containsText" priority="888" operator="containsText" id="{6536A68A-F16D-4F83-84C4-EA020B7360C5}">
            <xm:f>NOT(ISERROR(SEARCH($I$70,X17)))</xm:f>
            <xm:f>$I$70</xm:f>
            <x14:dxf>
              <fill>
                <patternFill>
                  <bgColor rgb="FF00B050"/>
                </patternFill>
              </fill>
            </x14:dxf>
          </x14:cfRule>
          <x14:cfRule type="containsText" priority="889" operator="containsText" id="{31C4569A-40CE-4197-B58A-341A92BF57FF}">
            <xm:f>NOT(ISERROR(SEARCH($I$73,X17)))</xm:f>
            <xm:f>$I$73</xm:f>
            <x14:dxf>
              <fill>
                <patternFill>
                  <bgColor rgb="FFFF0000"/>
                </patternFill>
              </fill>
            </x14:dxf>
          </x14:cfRule>
          <x14:cfRule type="containsText" priority="890" operator="containsText" id="{B9EA050C-7E2F-4861-94AD-AF81F6EFE95D}">
            <xm:f>NOT(ISERROR(SEARCH($I$72,X17)))</xm:f>
            <xm:f>$I$72</xm:f>
            <x14:dxf>
              <fill>
                <patternFill>
                  <fgColor rgb="FFFFC000"/>
                  <bgColor rgb="FFFFC000"/>
                </patternFill>
              </fill>
            </x14:dxf>
          </x14:cfRule>
          <x14:cfRule type="containsText" priority="891" operator="containsText" id="{117E006D-0CE1-418D-BF67-DD7522D5DCEE}">
            <xm:f>NOT(ISERROR(SEARCH($I$71,X17)))</xm:f>
            <xm:f>$I$71</xm:f>
            <x14:dxf>
              <fill>
                <patternFill>
                  <fgColor rgb="FFFFFF00"/>
                  <bgColor rgb="FFFFFF00"/>
                </patternFill>
              </fill>
            </x14:dxf>
          </x14:cfRule>
          <x14:cfRule type="containsText" priority="892" operator="containsText" id="{06BF49BC-D9BB-4C32-90D3-C78CD4CB6A9B}">
            <xm:f>NOT(ISERROR(SEARCH($I$70,X17)))</xm:f>
            <xm:f>$I$70</xm:f>
            <x14:dxf>
              <fill>
                <patternFill>
                  <bgColor theme="0" tint="-0.14996795556505021"/>
                </patternFill>
              </fill>
            </x14:dxf>
          </x14:cfRule>
          <x14:cfRule type="cellIs" priority="893" operator="equal" id="{3B532AF7-3D98-4A71-B552-A618F2E92ABD}">
            <xm:f>'\Users\marisol.viveros\Desktop\Trabajo en casa\3. Marisol Viveros 2022\Gestion del Mejoramiento\Riesgos\[MAPA_RIESGOS_UAEOS_2022_V3.xlsx]Tabla probabiidad'!#REF!</xm:f>
            <x14:dxf>
              <fill>
                <patternFill>
                  <fgColor theme="6"/>
                </patternFill>
              </fill>
            </x14:dxf>
          </x14:cfRule>
          <x14:cfRule type="cellIs" priority="894" operator="equal" id="{18C558B0-CC17-4602-8090-B84BDD907296}">
            <xm:f>'\Users\marisol.viveros\Desktop\Trabajo en casa\3. Marisol Viveros 2022\Gestion del Mejoramiento\Riesgos\[MAPA_RIESGOS_UAEOS_2022_V3.xlsx]Tabla probabiidad'!#REF!</xm:f>
            <x14:dxf>
              <fill>
                <patternFill>
                  <fgColor rgb="FF92D050"/>
                  <bgColor theme="6" tint="0.59996337778862885"/>
                </patternFill>
              </fill>
            </x14:dxf>
          </x14:cfRule>
          <xm:sqref>X17</xm:sqref>
        </x14:conditionalFormatting>
        <x14:conditionalFormatting xmlns:xm="http://schemas.microsoft.com/office/excel/2006/main">
          <x14:cfRule type="containsText" priority="879" operator="containsText" id="{7176DAE9-980B-4D3A-96DA-EE92BF62E5E1}">
            <xm:f>NOT(ISERROR(SEARCH($I$69,X19)))</xm:f>
            <xm:f>$I$69</xm:f>
            <x14:dxf>
              <fill>
                <patternFill>
                  <fgColor rgb="FF92D050"/>
                  <bgColor rgb="FF92D050"/>
                </patternFill>
              </fill>
            </x14:dxf>
          </x14:cfRule>
          <x14:cfRule type="containsText" priority="880" operator="containsText" id="{B94E4997-12DB-4BFC-8374-6A3D31C06C3F}">
            <xm:f>NOT(ISERROR(SEARCH($I$70,X19)))</xm:f>
            <xm:f>$I$70</xm:f>
            <x14:dxf>
              <fill>
                <patternFill>
                  <bgColor rgb="FF00B050"/>
                </patternFill>
              </fill>
            </x14:dxf>
          </x14:cfRule>
          <x14:cfRule type="containsText" priority="881" operator="containsText" id="{8653A379-9488-4584-82DA-48389F3DCD9E}">
            <xm:f>NOT(ISERROR(SEARCH($I$73,X19)))</xm:f>
            <xm:f>$I$73</xm:f>
            <x14:dxf>
              <fill>
                <patternFill>
                  <bgColor rgb="FFFF0000"/>
                </patternFill>
              </fill>
            </x14:dxf>
          </x14:cfRule>
          <x14:cfRule type="containsText" priority="882" operator="containsText" id="{5D46C64F-6B0E-4DB5-A872-F7BB34F1240B}">
            <xm:f>NOT(ISERROR(SEARCH($I$72,X19)))</xm:f>
            <xm:f>$I$72</xm:f>
            <x14:dxf>
              <fill>
                <patternFill>
                  <fgColor rgb="FFFFC000"/>
                  <bgColor rgb="FFFFC000"/>
                </patternFill>
              </fill>
            </x14:dxf>
          </x14:cfRule>
          <x14:cfRule type="containsText" priority="883" operator="containsText" id="{5A5ED53C-8479-443A-ACB6-E552AE31E9D9}">
            <xm:f>NOT(ISERROR(SEARCH($I$71,X19)))</xm:f>
            <xm:f>$I$71</xm:f>
            <x14:dxf>
              <fill>
                <patternFill>
                  <fgColor rgb="FFFFFF00"/>
                  <bgColor rgb="FFFFFF00"/>
                </patternFill>
              </fill>
            </x14:dxf>
          </x14:cfRule>
          <x14:cfRule type="containsText" priority="884" operator="containsText" id="{DA8C0414-6A89-4455-888C-CE55A4B7AD42}">
            <xm:f>NOT(ISERROR(SEARCH($I$70,X19)))</xm:f>
            <xm:f>$I$70</xm:f>
            <x14:dxf>
              <fill>
                <patternFill>
                  <bgColor theme="0" tint="-0.14996795556505021"/>
                </patternFill>
              </fill>
            </x14:dxf>
          </x14:cfRule>
          <x14:cfRule type="cellIs" priority="885" operator="equal" id="{CED3B0D6-7F9B-4A2D-92DC-3CCA81A24079}">
            <xm:f>'\Users\marisol.viveros\Desktop\Trabajo en casa\3. Marisol Viveros 2022\Gestion del Mejoramiento\Riesgos\[MAPA_RIESGOS_UAEOS_2022_V3.xlsx]Tabla probabiidad'!#REF!</xm:f>
            <x14:dxf>
              <fill>
                <patternFill>
                  <fgColor theme="6"/>
                </patternFill>
              </fill>
            </x14:dxf>
          </x14:cfRule>
          <x14:cfRule type="cellIs" priority="886" operator="equal" id="{8FDB9164-A9AC-4EE4-A440-6DC7AD972EA5}">
            <xm:f>'\Users\marisol.viveros\Desktop\Trabajo en casa\3. Marisol Viveros 2022\Gestion del Mejoramiento\Riesgos\[MAPA_RIESGOS_UAEOS_2022_V3.xlsx]Tabla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71" operator="containsText" id="{943885D8-45FD-4542-8593-3CB267257620}">
            <xm:f>NOT(ISERROR(SEARCH($I$69,X20)))</xm:f>
            <xm:f>$I$69</xm:f>
            <x14:dxf>
              <fill>
                <patternFill>
                  <fgColor rgb="FF92D050"/>
                  <bgColor rgb="FF92D050"/>
                </patternFill>
              </fill>
            </x14:dxf>
          </x14:cfRule>
          <x14:cfRule type="containsText" priority="872" operator="containsText" id="{9DD68BE6-3BC4-468D-814E-2E83E11C089B}">
            <xm:f>NOT(ISERROR(SEARCH($I$70,X20)))</xm:f>
            <xm:f>$I$70</xm:f>
            <x14:dxf>
              <fill>
                <patternFill>
                  <bgColor rgb="FF00B050"/>
                </patternFill>
              </fill>
            </x14:dxf>
          </x14:cfRule>
          <x14:cfRule type="containsText" priority="873" operator="containsText" id="{1FBBA370-62E2-4A52-817B-32220B2B55C7}">
            <xm:f>NOT(ISERROR(SEARCH($I$73,X20)))</xm:f>
            <xm:f>$I$73</xm:f>
            <x14:dxf>
              <fill>
                <patternFill>
                  <bgColor rgb="FFFF0000"/>
                </patternFill>
              </fill>
            </x14:dxf>
          </x14:cfRule>
          <x14:cfRule type="containsText" priority="874" operator="containsText" id="{9976CDCD-8C3B-4FC1-8FF3-DDC6C8D29159}">
            <xm:f>NOT(ISERROR(SEARCH($I$72,X20)))</xm:f>
            <xm:f>$I$72</xm:f>
            <x14:dxf>
              <fill>
                <patternFill>
                  <fgColor rgb="FFFFC000"/>
                  <bgColor rgb="FFFFC000"/>
                </patternFill>
              </fill>
            </x14:dxf>
          </x14:cfRule>
          <x14:cfRule type="containsText" priority="875" operator="containsText" id="{9B35A2A0-6D88-4F90-88CA-D22D171150A8}">
            <xm:f>NOT(ISERROR(SEARCH($I$71,X20)))</xm:f>
            <xm:f>$I$71</xm:f>
            <x14:dxf>
              <fill>
                <patternFill>
                  <fgColor rgb="FFFFFF00"/>
                  <bgColor rgb="FFFFFF00"/>
                </patternFill>
              </fill>
            </x14:dxf>
          </x14:cfRule>
          <x14:cfRule type="containsText" priority="876" operator="containsText" id="{AA5F33C1-739B-4F4C-ABAE-4BE3050C0B59}">
            <xm:f>NOT(ISERROR(SEARCH($I$70,X20)))</xm:f>
            <xm:f>$I$70</xm:f>
            <x14:dxf>
              <fill>
                <patternFill>
                  <bgColor theme="0" tint="-0.14996795556505021"/>
                </patternFill>
              </fill>
            </x14:dxf>
          </x14:cfRule>
          <x14:cfRule type="cellIs" priority="877" operator="equal" id="{E3E21202-7D16-4426-9B5E-36A8A3BA2632}">
            <xm:f>'\Users\marisol.viveros\Desktop\Trabajo en casa\3. Marisol Viveros 2022\Gestion del Mejoramiento\Riesgos\[MAPA_RIESGOS_UAEOS_2022_V3.xlsx]Tabla probabiidad'!#REF!</xm:f>
            <x14:dxf>
              <fill>
                <patternFill>
                  <fgColor theme="6"/>
                </patternFill>
              </fill>
            </x14:dxf>
          </x14:cfRule>
          <x14:cfRule type="cellIs" priority="878" operator="equal" id="{08D05CA1-FD21-499A-B151-7A916EB7EEE8}">
            <xm:f>'\Users\marisol.viveros\Desktop\Trabajo en casa\3. Marisol Viveros 2022\Gestion del Mejoramiento\Riesgos\[MAPA_RIESGOS_UAEOS_2022_V3.xlsx]Tabla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63" operator="containsText" id="{4702EDC1-D6D9-472A-9F18-C1867712F46B}">
            <xm:f>NOT(ISERROR(SEARCH($I$69,X21)))</xm:f>
            <xm:f>$I$69</xm:f>
            <x14:dxf>
              <fill>
                <patternFill>
                  <fgColor rgb="FF92D050"/>
                  <bgColor rgb="FF92D050"/>
                </patternFill>
              </fill>
            </x14:dxf>
          </x14:cfRule>
          <x14:cfRule type="containsText" priority="864" operator="containsText" id="{FCC3E55E-5E7D-40A3-B453-5A2D56F97E64}">
            <xm:f>NOT(ISERROR(SEARCH($I$70,X21)))</xm:f>
            <xm:f>$I$70</xm:f>
            <x14:dxf>
              <fill>
                <patternFill>
                  <bgColor rgb="FF00B050"/>
                </patternFill>
              </fill>
            </x14:dxf>
          </x14:cfRule>
          <x14:cfRule type="containsText" priority="865" operator="containsText" id="{220CFCE2-F953-4A5B-82C8-3CB66FD8AC18}">
            <xm:f>NOT(ISERROR(SEARCH($I$73,X21)))</xm:f>
            <xm:f>$I$73</xm:f>
            <x14:dxf>
              <fill>
                <patternFill>
                  <bgColor rgb="FFFF0000"/>
                </patternFill>
              </fill>
            </x14:dxf>
          </x14:cfRule>
          <x14:cfRule type="containsText" priority="866" operator="containsText" id="{578FC67B-70E7-47FA-8383-533A2670238B}">
            <xm:f>NOT(ISERROR(SEARCH($I$72,X21)))</xm:f>
            <xm:f>$I$72</xm:f>
            <x14:dxf>
              <fill>
                <patternFill>
                  <fgColor rgb="FFFFC000"/>
                  <bgColor rgb="FFFFC000"/>
                </patternFill>
              </fill>
            </x14:dxf>
          </x14:cfRule>
          <x14:cfRule type="containsText" priority="867" operator="containsText" id="{34DD837B-077E-4726-85E3-9B690539BA03}">
            <xm:f>NOT(ISERROR(SEARCH($I$71,X21)))</xm:f>
            <xm:f>$I$71</xm:f>
            <x14:dxf>
              <fill>
                <patternFill>
                  <fgColor rgb="FFFFFF00"/>
                  <bgColor rgb="FFFFFF00"/>
                </patternFill>
              </fill>
            </x14:dxf>
          </x14:cfRule>
          <x14:cfRule type="containsText" priority="868" operator="containsText" id="{C2951F7E-41F4-438F-A341-4699F3D142F8}">
            <xm:f>NOT(ISERROR(SEARCH($I$70,X21)))</xm:f>
            <xm:f>$I$70</xm:f>
            <x14:dxf>
              <fill>
                <patternFill>
                  <bgColor theme="0" tint="-0.14996795556505021"/>
                </patternFill>
              </fill>
            </x14:dxf>
          </x14:cfRule>
          <x14:cfRule type="cellIs" priority="869" operator="equal" id="{B6C86220-D4AB-49D6-9D7B-93A2C5470FC4}">
            <xm:f>'\Users\marisol.viveros\Desktop\Trabajo en casa\3. Marisol Viveros 2022\Gestion del Mejoramiento\Riesgos\[MAPA_RIESGOS_UAEOS_2022_V3.xlsx]Tabla probabiidad'!#REF!</xm:f>
            <x14:dxf>
              <fill>
                <patternFill>
                  <fgColor theme="6"/>
                </patternFill>
              </fill>
            </x14:dxf>
          </x14:cfRule>
          <x14:cfRule type="cellIs" priority="870" operator="equal" id="{5C17DF10-DF4F-4F91-98A3-781420C740C6}">
            <xm:f>'\Users\marisol.viveros\Desktop\Trabajo en casa\3. Marisol Viveros 2022\Gestion del Mejoramiento\Riesgos\[MAPA_RIESGOS_UAEOS_2022_V3.xlsx]Tabla probabiidad'!#REF!</xm:f>
            <x14:dxf>
              <fill>
                <patternFill>
                  <fgColor rgb="FF92D050"/>
                  <bgColor theme="6" tint="0.59996337778862885"/>
                </patternFill>
              </fill>
            </x14:dxf>
          </x14:cfRule>
          <xm:sqref>X21</xm:sqref>
        </x14:conditionalFormatting>
        <x14:conditionalFormatting xmlns:xm="http://schemas.microsoft.com/office/excel/2006/main">
          <x14:cfRule type="containsText" priority="855" operator="containsText" id="{5B326478-BA9F-495C-B2F5-1A1ECC23A58C}">
            <xm:f>NOT(ISERROR(SEARCH($I$69,X22)))</xm:f>
            <xm:f>$I$69</xm:f>
            <x14:dxf>
              <fill>
                <patternFill>
                  <fgColor rgb="FF92D050"/>
                  <bgColor rgb="FF92D050"/>
                </patternFill>
              </fill>
            </x14:dxf>
          </x14:cfRule>
          <x14:cfRule type="containsText" priority="856" operator="containsText" id="{B308613E-67CB-4E61-AE07-39456F993530}">
            <xm:f>NOT(ISERROR(SEARCH($I$70,X22)))</xm:f>
            <xm:f>$I$70</xm:f>
            <x14:dxf>
              <fill>
                <patternFill>
                  <bgColor rgb="FF00B050"/>
                </patternFill>
              </fill>
            </x14:dxf>
          </x14:cfRule>
          <x14:cfRule type="containsText" priority="857" operator="containsText" id="{6C8DEBD3-E3F0-4B31-872A-5B8BBF181C7F}">
            <xm:f>NOT(ISERROR(SEARCH($I$73,X22)))</xm:f>
            <xm:f>$I$73</xm:f>
            <x14:dxf>
              <fill>
                <patternFill>
                  <bgColor rgb="FFFF0000"/>
                </patternFill>
              </fill>
            </x14:dxf>
          </x14:cfRule>
          <x14:cfRule type="containsText" priority="858" operator="containsText" id="{C1EF9722-2D74-4BB3-8D8C-748B8B8D292D}">
            <xm:f>NOT(ISERROR(SEARCH($I$72,X22)))</xm:f>
            <xm:f>$I$72</xm:f>
            <x14:dxf>
              <fill>
                <patternFill>
                  <fgColor rgb="FFFFC000"/>
                  <bgColor rgb="FFFFC000"/>
                </patternFill>
              </fill>
            </x14:dxf>
          </x14:cfRule>
          <x14:cfRule type="containsText" priority="859" operator="containsText" id="{7134E118-04A4-4408-B6D4-B43EFE276456}">
            <xm:f>NOT(ISERROR(SEARCH($I$71,X22)))</xm:f>
            <xm:f>$I$71</xm:f>
            <x14:dxf>
              <fill>
                <patternFill>
                  <fgColor rgb="FFFFFF00"/>
                  <bgColor rgb="FFFFFF00"/>
                </patternFill>
              </fill>
            </x14:dxf>
          </x14:cfRule>
          <x14:cfRule type="containsText" priority="860" operator="containsText" id="{33417616-2A68-4311-ABA8-D3E45EA75F1D}">
            <xm:f>NOT(ISERROR(SEARCH($I$70,X22)))</xm:f>
            <xm:f>$I$70</xm:f>
            <x14:dxf>
              <fill>
                <patternFill>
                  <bgColor theme="0" tint="-0.14996795556505021"/>
                </patternFill>
              </fill>
            </x14:dxf>
          </x14:cfRule>
          <x14:cfRule type="cellIs" priority="861" operator="equal" id="{1AF9B48F-EDED-435D-877D-FF47FB6F924A}">
            <xm:f>'\Users\marisol.viveros\Desktop\Trabajo en casa\3. Marisol Viveros 2022\Gestion del Mejoramiento\Riesgos\[MAPA_RIESGOS_UAEOS_2022_V3.xlsx]Tabla probabiidad'!#REF!</xm:f>
            <x14:dxf>
              <fill>
                <patternFill>
                  <fgColor theme="6"/>
                </patternFill>
              </fill>
            </x14:dxf>
          </x14:cfRule>
          <x14:cfRule type="cellIs" priority="862" operator="equal" id="{A1C15577-015D-4BA9-A2D2-E15689914DFC}">
            <xm:f>'\Users\marisol.viveros\Desktop\Trabajo en casa\3. Marisol Viveros 2022\Gestion del Mejoramiento\Riesgos\[MAPA_RIESGOS_UAEOS_2022_V3.xlsx]Tabla probabiidad'!#REF!</xm:f>
            <x14:dxf>
              <fill>
                <patternFill>
                  <fgColor rgb="FF92D050"/>
                  <bgColor theme="6" tint="0.59996337778862885"/>
                </patternFill>
              </fill>
            </x14:dxf>
          </x14:cfRule>
          <xm:sqref>X22</xm:sqref>
        </x14:conditionalFormatting>
        <x14:conditionalFormatting xmlns:xm="http://schemas.microsoft.com/office/excel/2006/main">
          <x14:cfRule type="containsText" priority="847" operator="containsText" id="{6088C535-A82E-4A52-BC32-5925FFB1FF9E}">
            <xm:f>NOT(ISERROR(SEARCH($I$69,X24)))</xm:f>
            <xm:f>$I$69</xm:f>
            <x14:dxf>
              <fill>
                <patternFill>
                  <fgColor rgb="FF92D050"/>
                  <bgColor rgb="FF92D050"/>
                </patternFill>
              </fill>
            </x14:dxf>
          </x14:cfRule>
          <x14:cfRule type="containsText" priority="848" operator="containsText" id="{C018C8F0-1E9C-458B-8F15-AB8D7D9C40FE}">
            <xm:f>NOT(ISERROR(SEARCH($I$70,X24)))</xm:f>
            <xm:f>$I$70</xm:f>
            <x14:dxf>
              <fill>
                <patternFill>
                  <bgColor rgb="FF00B050"/>
                </patternFill>
              </fill>
            </x14:dxf>
          </x14:cfRule>
          <x14:cfRule type="containsText" priority="849" operator="containsText" id="{AC2A4D54-E681-480E-A513-412E9CDA582D}">
            <xm:f>NOT(ISERROR(SEARCH($I$73,X24)))</xm:f>
            <xm:f>$I$73</xm:f>
            <x14:dxf>
              <fill>
                <patternFill>
                  <bgColor rgb="FFFF0000"/>
                </patternFill>
              </fill>
            </x14:dxf>
          </x14:cfRule>
          <x14:cfRule type="containsText" priority="850" operator="containsText" id="{07DCDAD2-AA64-4684-B85C-8C53BA7BABA5}">
            <xm:f>NOT(ISERROR(SEARCH($I$72,X24)))</xm:f>
            <xm:f>$I$72</xm:f>
            <x14:dxf>
              <fill>
                <patternFill>
                  <fgColor rgb="FFFFC000"/>
                  <bgColor rgb="FFFFC000"/>
                </patternFill>
              </fill>
            </x14:dxf>
          </x14:cfRule>
          <x14:cfRule type="containsText" priority="851" operator="containsText" id="{BC35AD54-6BF3-488D-A488-E8D669546921}">
            <xm:f>NOT(ISERROR(SEARCH($I$71,X24)))</xm:f>
            <xm:f>$I$71</xm:f>
            <x14:dxf>
              <fill>
                <patternFill>
                  <fgColor rgb="FFFFFF00"/>
                  <bgColor rgb="FFFFFF00"/>
                </patternFill>
              </fill>
            </x14:dxf>
          </x14:cfRule>
          <x14:cfRule type="containsText" priority="852" operator="containsText" id="{87261733-CAFD-42A1-9716-5DAB3ECB75EB}">
            <xm:f>NOT(ISERROR(SEARCH($I$70,X24)))</xm:f>
            <xm:f>$I$70</xm:f>
            <x14:dxf>
              <fill>
                <patternFill>
                  <bgColor theme="0" tint="-0.14996795556505021"/>
                </patternFill>
              </fill>
            </x14:dxf>
          </x14:cfRule>
          <x14:cfRule type="cellIs" priority="853" operator="equal" id="{F4E2A4AC-3C1A-4FC5-A38E-2CC3DE9BCF7B}">
            <xm:f>'\Users\marisol.viveros\Desktop\Trabajo en casa\3. Marisol Viveros 2022\Gestion del Mejoramiento\Riesgos\[MAPA_RIESGOS_UAEOS_2022_V3.xlsx]Tabla probabiidad'!#REF!</xm:f>
            <x14:dxf>
              <fill>
                <patternFill>
                  <fgColor theme="6"/>
                </patternFill>
              </fill>
            </x14:dxf>
          </x14:cfRule>
          <x14:cfRule type="cellIs" priority="854" operator="equal" id="{B9923623-FA35-40C9-B7E4-7CB7B3DAA8D2}">
            <xm:f>'\Users\marisol.viveros\Desktop\Trabajo en casa\3. Marisol Viveros 2022\Gestion del Mejoramiento\Riesgos\[MAPA_RIESGOS_UAEOS_2022_V3.xlsx]Tabla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39" operator="containsText" id="{E63A96CB-C7F9-489D-888E-CD5032383D6A}">
            <xm:f>NOT(ISERROR(SEARCH($I$69,X23)))</xm:f>
            <xm:f>$I$69</xm:f>
            <x14:dxf>
              <fill>
                <patternFill>
                  <fgColor rgb="FF92D050"/>
                  <bgColor rgb="FF92D050"/>
                </patternFill>
              </fill>
            </x14:dxf>
          </x14:cfRule>
          <x14:cfRule type="containsText" priority="840" operator="containsText" id="{BC4C3ACE-6EE9-48A6-A49A-731437696747}">
            <xm:f>NOT(ISERROR(SEARCH($I$70,X23)))</xm:f>
            <xm:f>$I$70</xm:f>
            <x14:dxf>
              <fill>
                <patternFill>
                  <bgColor rgb="FF00B050"/>
                </patternFill>
              </fill>
            </x14:dxf>
          </x14:cfRule>
          <x14:cfRule type="containsText" priority="841" operator="containsText" id="{67BDECDD-6BB9-4418-AE7B-83F7C4047906}">
            <xm:f>NOT(ISERROR(SEARCH($I$73,X23)))</xm:f>
            <xm:f>$I$73</xm:f>
            <x14:dxf>
              <fill>
                <patternFill>
                  <bgColor rgb="FFFF0000"/>
                </patternFill>
              </fill>
            </x14:dxf>
          </x14:cfRule>
          <x14:cfRule type="containsText" priority="842" operator="containsText" id="{54106908-0AE2-41EE-BD23-EDC7563BA0AD}">
            <xm:f>NOT(ISERROR(SEARCH($I$72,X23)))</xm:f>
            <xm:f>$I$72</xm:f>
            <x14:dxf>
              <fill>
                <patternFill>
                  <fgColor rgb="FFFFC000"/>
                  <bgColor rgb="FFFFC000"/>
                </patternFill>
              </fill>
            </x14:dxf>
          </x14:cfRule>
          <x14:cfRule type="containsText" priority="843" operator="containsText" id="{74DAD916-D8DC-47C8-8C70-5A948E6443F8}">
            <xm:f>NOT(ISERROR(SEARCH($I$71,X23)))</xm:f>
            <xm:f>$I$71</xm:f>
            <x14:dxf>
              <fill>
                <patternFill>
                  <fgColor rgb="FFFFFF00"/>
                  <bgColor rgb="FFFFFF00"/>
                </patternFill>
              </fill>
            </x14:dxf>
          </x14:cfRule>
          <x14:cfRule type="containsText" priority="844" operator="containsText" id="{6172F03E-2FA0-4E06-A513-C0E4FB264603}">
            <xm:f>NOT(ISERROR(SEARCH($I$70,X23)))</xm:f>
            <xm:f>$I$70</xm:f>
            <x14:dxf>
              <fill>
                <patternFill>
                  <bgColor theme="0" tint="-0.14996795556505021"/>
                </patternFill>
              </fill>
            </x14:dxf>
          </x14:cfRule>
          <x14:cfRule type="cellIs" priority="845" operator="equal" id="{9866FB39-B458-408C-9B34-7DC08D90BD1F}">
            <xm:f>'\Users\marisol.viveros\Desktop\Trabajo en casa\3. Marisol Viveros 2022\Gestion del Mejoramiento\Riesgos\[MAPA_RIESGOS_UAEOS_2022_V3.xlsx]Tabla probabiidad'!#REF!</xm:f>
            <x14:dxf>
              <fill>
                <patternFill>
                  <fgColor theme="6"/>
                </patternFill>
              </fill>
            </x14:dxf>
          </x14:cfRule>
          <x14:cfRule type="cellIs" priority="846" operator="equal" id="{B5988AF8-B943-459A-98FF-56C4DCE7AE60}">
            <xm:f>'\Users\marisol.viveros\Desktop\Trabajo en casa\3. Marisol Viveros 2022\Gestion del Mejoramiento\Riesgos\[MAPA_RIESGOS_UAEOS_2022_V3.xlsx]Tabla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31" operator="containsText" id="{FA52E082-30BC-4E04-9B87-721D377595B1}">
            <xm:f>NOT(ISERROR(SEARCH($I$69,X25)))</xm:f>
            <xm:f>$I$69</xm:f>
            <x14:dxf>
              <fill>
                <patternFill>
                  <fgColor rgb="FF92D050"/>
                  <bgColor rgb="FF92D050"/>
                </patternFill>
              </fill>
            </x14:dxf>
          </x14:cfRule>
          <x14:cfRule type="containsText" priority="832" operator="containsText" id="{1F60240E-CC65-4E8F-84A0-7452B882E761}">
            <xm:f>NOT(ISERROR(SEARCH($I$70,X25)))</xm:f>
            <xm:f>$I$70</xm:f>
            <x14:dxf>
              <fill>
                <patternFill>
                  <bgColor rgb="FF00B050"/>
                </patternFill>
              </fill>
            </x14:dxf>
          </x14:cfRule>
          <x14:cfRule type="containsText" priority="833" operator="containsText" id="{F44C4E0F-28CB-4DE2-B303-1FBB6FB7C226}">
            <xm:f>NOT(ISERROR(SEARCH($I$73,X25)))</xm:f>
            <xm:f>$I$73</xm:f>
            <x14:dxf>
              <fill>
                <patternFill>
                  <bgColor rgb="FFFF0000"/>
                </patternFill>
              </fill>
            </x14:dxf>
          </x14:cfRule>
          <x14:cfRule type="containsText" priority="834" operator="containsText" id="{CF07083B-EBB4-4250-9D61-A4121208CC85}">
            <xm:f>NOT(ISERROR(SEARCH($I$72,X25)))</xm:f>
            <xm:f>$I$72</xm:f>
            <x14:dxf>
              <fill>
                <patternFill>
                  <fgColor rgb="FFFFC000"/>
                  <bgColor rgb="FFFFC000"/>
                </patternFill>
              </fill>
            </x14:dxf>
          </x14:cfRule>
          <x14:cfRule type="containsText" priority="835" operator="containsText" id="{3102CF8A-8702-48A5-B856-9BB389775EF1}">
            <xm:f>NOT(ISERROR(SEARCH($I$71,X25)))</xm:f>
            <xm:f>$I$71</xm:f>
            <x14:dxf>
              <fill>
                <patternFill>
                  <fgColor rgb="FFFFFF00"/>
                  <bgColor rgb="FFFFFF00"/>
                </patternFill>
              </fill>
            </x14:dxf>
          </x14:cfRule>
          <x14:cfRule type="containsText" priority="836" operator="containsText" id="{59A2175D-0054-4B32-ACA0-5E64D9B25144}">
            <xm:f>NOT(ISERROR(SEARCH($I$70,X25)))</xm:f>
            <xm:f>$I$70</xm:f>
            <x14:dxf>
              <fill>
                <patternFill>
                  <bgColor theme="0" tint="-0.14996795556505021"/>
                </patternFill>
              </fill>
            </x14:dxf>
          </x14:cfRule>
          <x14:cfRule type="cellIs" priority="837" operator="equal" id="{CB9B8E83-8497-4FCE-BF22-51375FAF2B7C}">
            <xm:f>'\Users\marisol.viveros\Desktop\Trabajo en casa\3. Marisol Viveros 2022\Gestion del Mejoramiento\Riesgos\[MAPA_RIESGOS_UAEOS_2022_V3.xlsx]Tabla probabiidad'!#REF!</xm:f>
            <x14:dxf>
              <fill>
                <patternFill>
                  <fgColor theme="6"/>
                </patternFill>
              </fill>
            </x14:dxf>
          </x14:cfRule>
          <x14:cfRule type="cellIs" priority="838" operator="equal" id="{A897EA03-8B21-48F9-9DD6-79CD6B86B5A1}">
            <xm:f>'\Users\marisol.viveros\Desktop\Trabajo en casa\3. Marisol Viveros 2022\Gestion del Mejoramiento\Riesgos\[MAPA_RIESGOS_UAEOS_2022_V3.xlsx]Tabla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23" operator="containsText" id="{10E5EF88-FDA9-4D70-8506-4B973547CE05}">
            <xm:f>NOT(ISERROR(SEARCH($I$69,X26)))</xm:f>
            <xm:f>$I$69</xm:f>
            <x14:dxf>
              <fill>
                <patternFill>
                  <fgColor rgb="FF92D050"/>
                  <bgColor rgb="FF92D050"/>
                </patternFill>
              </fill>
            </x14:dxf>
          </x14:cfRule>
          <x14:cfRule type="containsText" priority="824" operator="containsText" id="{BCFBF636-78FA-4213-B90D-2F0665B72A81}">
            <xm:f>NOT(ISERROR(SEARCH($I$70,X26)))</xm:f>
            <xm:f>$I$70</xm:f>
            <x14:dxf>
              <fill>
                <patternFill>
                  <bgColor rgb="FF00B050"/>
                </patternFill>
              </fill>
            </x14:dxf>
          </x14:cfRule>
          <x14:cfRule type="containsText" priority="825" operator="containsText" id="{7450BB54-D5C3-4645-9893-F4A7911D7C43}">
            <xm:f>NOT(ISERROR(SEARCH($I$73,X26)))</xm:f>
            <xm:f>$I$73</xm:f>
            <x14:dxf>
              <fill>
                <patternFill>
                  <bgColor rgb="FFFF0000"/>
                </patternFill>
              </fill>
            </x14:dxf>
          </x14:cfRule>
          <x14:cfRule type="containsText" priority="826" operator="containsText" id="{AACF5750-1B1F-4083-8601-2EC124C568D1}">
            <xm:f>NOT(ISERROR(SEARCH($I$72,X26)))</xm:f>
            <xm:f>$I$72</xm:f>
            <x14:dxf>
              <fill>
                <patternFill>
                  <fgColor rgb="FFFFC000"/>
                  <bgColor rgb="FFFFC000"/>
                </patternFill>
              </fill>
            </x14:dxf>
          </x14:cfRule>
          <x14:cfRule type="containsText" priority="827" operator="containsText" id="{6DD941DC-A84C-41FC-9651-8AFB8FFDD42B}">
            <xm:f>NOT(ISERROR(SEARCH($I$71,X26)))</xm:f>
            <xm:f>$I$71</xm:f>
            <x14:dxf>
              <fill>
                <patternFill>
                  <fgColor rgb="FFFFFF00"/>
                  <bgColor rgb="FFFFFF00"/>
                </patternFill>
              </fill>
            </x14:dxf>
          </x14:cfRule>
          <x14:cfRule type="containsText" priority="828" operator="containsText" id="{8D2EB57D-A9B2-4BD2-BCE0-2C6E3DF8F505}">
            <xm:f>NOT(ISERROR(SEARCH($I$70,X26)))</xm:f>
            <xm:f>$I$70</xm:f>
            <x14:dxf>
              <fill>
                <patternFill>
                  <bgColor theme="0" tint="-0.14996795556505021"/>
                </patternFill>
              </fill>
            </x14:dxf>
          </x14:cfRule>
          <x14:cfRule type="cellIs" priority="829" operator="equal" id="{3EF4AB0E-5577-4632-A4AE-3104B36C97E7}">
            <xm:f>'\Users\marisol.viveros\Desktop\Trabajo en casa\3. Marisol Viveros 2022\Gestion del Mejoramiento\Riesgos\[MAPA_RIESGOS_UAEOS_2022_V3.xlsx]Tabla probabiidad'!#REF!</xm:f>
            <x14:dxf>
              <fill>
                <patternFill>
                  <fgColor theme="6"/>
                </patternFill>
              </fill>
            </x14:dxf>
          </x14:cfRule>
          <x14:cfRule type="cellIs" priority="830" operator="equal" id="{5E119B4D-350A-436A-9081-59C708B07A00}">
            <xm:f>'\Users\marisol.viveros\Desktop\Trabajo en casa\3. Marisol Viveros 2022\Gestion del Mejoramiento\Riesgos\[MAPA_RIESGOS_UAEOS_2022_V3.xlsx]Tabla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15" operator="containsText" id="{42D22337-6500-4729-A38F-5F182187D160}">
            <xm:f>NOT(ISERROR(SEARCH($I$69,X27)))</xm:f>
            <xm:f>$I$69</xm:f>
            <x14:dxf>
              <fill>
                <patternFill>
                  <fgColor rgb="FF92D050"/>
                  <bgColor rgb="FF92D050"/>
                </patternFill>
              </fill>
            </x14:dxf>
          </x14:cfRule>
          <x14:cfRule type="containsText" priority="816" operator="containsText" id="{BD7D3497-FD3B-4D36-87E7-247B7A2D4648}">
            <xm:f>NOT(ISERROR(SEARCH($I$70,X27)))</xm:f>
            <xm:f>$I$70</xm:f>
            <x14:dxf>
              <fill>
                <patternFill>
                  <bgColor rgb="FF00B050"/>
                </patternFill>
              </fill>
            </x14:dxf>
          </x14:cfRule>
          <x14:cfRule type="containsText" priority="817" operator="containsText" id="{14A658F8-EEE1-4569-A995-9E39E157FC43}">
            <xm:f>NOT(ISERROR(SEARCH($I$73,X27)))</xm:f>
            <xm:f>$I$73</xm:f>
            <x14:dxf>
              <fill>
                <patternFill>
                  <bgColor rgb="FFFF0000"/>
                </patternFill>
              </fill>
            </x14:dxf>
          </x14:cfRule>
          <x14:cfRule type="containsText" priority="818" operator="containsText" id="{5EA0FA96-4732-4680-94C8-4CF401A6BD69}">
            <xm:f>NOT(ISERROR(SEARCH($I$72,X27)))</xm:f>
            <xm:f>$I$72</xm:f>
            <x14:dxf>
              <fill>
                <patternFill>
                  <fgColor rgb="FFFFC000"/>
                  <bgColor rgb="FFFFC000"/>
                </patternFill>
              </fill>
            </x14:dxf>
          </x14:cfRule>
          <x14:cfRule type="containsText" priority="819" operator="containsText" id="{0DD11FFC-F015-4EA2-B650-D2F3CE1498E7}">
            <xm:f>NOT(ISERROR(SEARCH($I$71,X27)))</xm:f>
            <xm:f>$I$71</xm:f>
            <x14:dxf>
              <fill>
                <patternFill>
                  <fgColor rgb="FFFFFF00"/>
                  <bgColor rgb="FFFFFF00"/>
                </patternFill>
              </fill>
            </x14:dxf>
          </x14:cfRule>
          <x14:cfRule type="containsText" priority="820" operator="containsText" id="{C978D829-289C-4309-B2C6-6083A21AFC89}">
            <xm:f>NOT(ISERROR(SEARCH($I$70,X27)))</xm:f>
            <xm:f>$I$70</xm:f>
            <x14:dxf>
              <fill>
                <patternFill>
                  <bgColor theme="0" tint="-0.14996795556505021"/>
                </patternFill>
              </fill>
            </x14:dxf>
          </x14:cfRule>
          <x14:cfRule type="cellIs" priority="821" operator="equal" id="{A5E6398A-FFC0-42A9-A710-349D499605F0}">
            <xm:f>'\Users\marisol.viveros\Desktop\Trabajo en casa\3. Marisol Viveros 2022\Gestion del Mejoramiento\Riesgos\[MAPA_RIESGOS_UAEOS_2022_V3.xlsx]Tabla probabiidad'!#REF!</xm:f>
            <x14:dxf>
              <fill>
                <patternFill>
                  <fgColor theme="6"/>
                </patternFill>
              </fill>
            </x14:dxf>
          </x14:cfRule>
          <x14:cfRule type="cellIs" priority="822" operator="equal" id="{EF3A8B70-1888-4C82-AC5F-C35132505DBF}">
            <xm:f>'\Users\marisol.viveros\Desktop\Trabajo en casa\3. Marisol Viveros 2022\Gestion del Mejoramiento\Riesgos\[MAPA_RIESGOS_UAEOS_2022_V3.xlsx]Tabla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807" operator="containsText" id="{A81FFCAB-0B73-4019-8657-E678686E2DE9}">
            <xm:f>NOT(ISERROR(SEARCH($I$69,X28)))</xm:f>
            <xm:f>$I$69</xm:f>
            <x14:dxf>
              <fill>
                <patternFill>
                  <fgColor rgb="FF92D050"/>
                  <bgColor rgb="FF92D050"/>
                </patternFill>
              </fill>
            </x14:dxf>
          </x14:cfRule>
          <x14:cfRule type="containsText" priority="808" operator="containsText" id="{371A895B-1654-4D04-A47D-37C1ED17AC43}">
            <xm:f>NOT(ISERROR(SEARCH($I$70,X28)))</xm:f>
            <xm:f>$I$70</xm:f>
            <x14:dxf>
              <fill>
                <patternFill>
                  <bgColor rgb="FF00B050"/>
                </patternFill>
              </fill>
            </x14:dxf>
          </x14:cfRule>
          <x14:cfRule type="containsText" priority="809" operator="containsText" id="{1E85B130-E942-48CA-826E-BECA555F70C1}">
            <xm:f>NOT(ISERROR(SEARCH($I$73,X28)))</xm:f>
            <xm:f>$I$73</xm:f>
            <x14:dxf>
              <fill>
                <patternFill>
                  <bgColor rgb="FFFF0000"/>
                </patternFill>
              </fill>
            </x14:dxf>
          </x14:cfRule>
          <x14:cfRule type="containsText" priority="810" operator="containsText" id="{E1AB4DBE-9F2C-4586-A7A9-691DF1EC44F6}">
            <xm:f>NOT(ISERROR(SEARCH($I$72,X28)))</xm:f>
            <xm:f>$I$72</xm:f>
            <x14:dxf>
              <fill>
                <patternFill>
                  <fgColor rgb="FFFFC000"/>
                  <bgColor rgb="FFFFC000"/>
                </patternFill>
              </fill>
            </x14:dxf>
          </x14:cfRule>
          <x14:cfRule type="containsText" priority="811" operator="containsText" id="{787CC64D-0686-424E-A7A3-EDA1DB156541}">
            <xm:f>NOT(ISERROR(SEARCH($I$71,X28)))</xm:f>
            <xm:f>$I$71</xm:f>
            <x14:dxf>
              <fill>
                <patternFill>
                  <fgColor rgb="FFFFFF00"/>
                  <bgColor rgb="FFFFFF00"/>
                </patternFill>
              </fill>
            </x14:dxf>
          </x14:cfRule>
          <x14:cfRule type="containsText" priority="812" operator="containsText" id="{29C6BB2C-88F5-4E18-9FB9-C0F2F34B0284}">
            <xm:f>NOT(ISERROR(SEARCH($I$70,X28)))</xm:f>
            <xm:f>$I$70</xm:f>
            <x14:dxf>
              <fill>
                <patternFill>
                  <bgColor theme="0" tint="-0.14996795556505021"/>
                </patternFill>
              </fill>
            </x14:dxf>
          </x14:cfRule>
          <x14:cfRule type="cellIs" priority="813" operator="equal" id="{BA89752D-6AAD-4516-9AD8-F0CA26CCF17B}">
            <xm:f>'\Users\marisol.viveros\Desktop\Trabajo en casa\3. Marisol Viveros 2022\Gestion del Mejoramiento\Riesgos\[MAPA_RIESGOS_UAEOS_2022_V3.xlsx]Tabla probabiidad'!#REF!</xm:f>
            <x14:dxf>
              <fill>
                <patternFill>
                  <fgColor theme="6"/>
                </patternFill>
              </fill>
            </x14:dxf>
          </x14:cfRule>
          <x14:cfRule type="cellIs" priority="814" operator="equal" id="{28529D92-327C-4711-8150-2E84A046AB65}">
            <xm:f>'\Users\marisol.viveros\Desktop\Trabajo en casa\3. Marisol Viveros 2022\Gestion del Mejoramiento\Riesgos\[MAPA_RIESGOS_UAEOS_2022_V3.xlsx]Tabla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799" operator="containsText" id="{61B7882E-3887-47DE-903A-0DE39D62916B}">
            <xm:f>NOT(ISERROR(SEARCH($I$69,X32)))</xm:f>
            <xm:f>$I$69</xm:f>
            <x14:dxf>
              <fill>
                <patternFill>
                  <fgColor rgb="FF92D050"/>
                  <bgColor rgb="FF92D050"/>
                </patternFill>
              </fill>
            </x14:dxf>
          </x14:cfRule>
          <x14:cfRule type="containsText" priority="800" operator="containsText" id="{6A003D32-3980-4973-BD16-61D6C81A1DD8}">
            <xm:f>NOT(ISERROR(SEARCH($I$70,X32)))</xm:f>
            <xm:f>$I$70</xm:f>
            <x14:dxf>
              <fill>
                <patternFill>
                  <bgColor rgb="FF00B050"/>
                </patternFill>
              </fill>
            </x14:dxf>
          </x14:cfRule>
          <x14:cfRule type="containsText" priority="801" operator="containsText" id="{CE2556CE-7117-4B7C-8C9F-F312821BB370}">
            <xm:f>NOT(ISERROR(SEARCH($I$73,X32)))</xm:f>
            <xm:f>$I$73</xm:f>
            <x14:dxf>
              <fill>
                <patternFill>
                  <bgColor rgb="FFFF0000"/>
                </patternFill>
              </fill>
            </x14:dxf>
          </x14:cfRule>
          <x14:cfRule type="containsText" priority="802" operator="containsText" id="{CE1D1396-A38B-4134-A38B-C49A495CCEDB}">
            <xm:f>NOT(ISERROR(SEARCH($I$72,X32)))</xm:f>
            <xm:f>$I$72</xm:f>
            <x14:dxf>
              <fill>
                <patternFill>
                  <fgColor rgb="FFFFC000"/>
                  <bgColor rgb="FFFFC000"/>
                </patternFill>
              </fill>
            </x14:dxf>
          </x14:cfRule>
          <x14:cfRule type="containsText" priority="803" operator="containsText" id="{53A28577-027A-4F3D-A390-833B73C582FD}">
            <xm:f>NOT(ISERROR(SEARCH($I$71,X32)))</xm:f>
            <xm:f>$I$71</xm:f>
            <x14:dxf>
              <fill>
                <patternFill>
                  <fgColor rgb="FFFFFF00"/>
                  <bgColor rgb="FFFFFF00"/>
                </patternFill>
              </fill>
            </x14:dxf>
          </x14:cfRule>
          <x14:cfRule type="containsText" priority="804" operator="containsText" id="{460D99B3-980B-4F99-AFCD-B450D2CA601D}">
            <xm:f>NOT(ISERROR(SEARCH($I$70,X32)))</xm:f>
            <xm:f>$I$70</xm:f>
            <x14:dxf>
              <fill>
                <patternFill>
                  <bgColor theme="0" tint="-0.14996795556505021"/>
                </patternFill>
              </fill>
            </x14:dxf>
          </x14:cfRule>
          <x14:cfRule type="cellIs" priority="805" operator="equal" id="{25EA417E-1C0E-48F1-A2A9-ABC769CB3E14}">
            <xm:f>'\Users\marisol.viveros\Desktop\Trabajo en casa\3. Marisol Viveros 2022\Gestion del Mejoramiento\Riesgos\[MAPA_RIESGOS_UAEOS_2022_V3.xlsx]Tabla probabiidad'!#REF!</xm:f>
            <x14:dxf>
              <fill>
                <patternFill>
                  <fgColor theme="6"/>
                </patternFill>
              </fill>
            </x14:dxf>
          </x14:cfRule>
          <x14:cfRule type="cellIs" priority="806" operator="equal" id="{CDF78BC6-8FA7-42BB-9E08-469FAAB88098}">
            <xm:f>'\Users\marisol.viveros\Desktop\Trabajo en casa\3. Marisol Viveros 2022\Gestion del Mejoramiento\Riesgos\[MAPA_RIESGOS_UAEOS_2022_V3.xlsx]Tabla probabiidad'!#REF!</xm:f>
            <x14:dxf>
              <fill>
                <patternFill>
                  <fgColor rgb="FF92D050"/>
                  <bgColor theme="6" tint="0.59996337778862885"/>
                </patternFill>
              </fill>
            </x14:dxf>
          </x14:cfRule>
          <xm:sqref>X32:X37</xm:sqref>
        </x14:conditionalFormatting>
        <x14:conditionalFormatting xmlns:xm="http://schemas.microsoft.com/office/excel/2006/main">
          <x14:cfRule type="containsText" priority="791" operator="containsText" id="{B5B866A5-E10D-4C80-B93D-B981F710A6FF}">
            <xm:f>NOT(ISERROR(SEARCH($I$69,X31)))</xm:f>
            <xm:f>$I$69</xm:f>
            <x14:dxf>
              <fill>
                <patternFill>
                  <fgColor rgb="FF92D050"/>
                  <bgColor rgb="FF92D050"/>
                </patternFill>
              </fill>
            </x14:dxf>
          </x14:cfRule>
          <x14:cfRule type="containsText" priority="792" operator="containsText" id="{6FC9891B-9B7A-40B8-8BFA-EE4530F05884}">
            <xm:f>NOT(ISERROR(SEARCH($I$70,X31)))</xm:f>
            <xm:f>$I$70</xm:f>
            <x14:dxf>
              <fill>
                <patternFill>
                  <bgColor rgb="FF00B050"/>
                </patternFill>
              </fill>
            </x14:dxf>
          </x14:cfRule>
          <x14:cfRule type="containsText" priority="793" operator="containsText" id="{1EA626F5-36A6-4968-9DDA-5B03D780E26D}">
            <xm:f>NOT(ISERROR(SEARCH($I$73,X31)))</xm:f>
            <xm:f>$I$73</xm:f>
            <x14:dxf>
              <fill>
                <patternFill>
                  <bgColor rgb="FFFF0000"/>
                </patternFill>
              </fill>
            </x14:dxf>
          </x14:cfRule>
          <x14:cfRule type="containsText" priority="794" operator="containsText" id="{8DDB9E63-35A1-483E-901E-C3490D76AAFA}">
            <xm:f>NOT(ISERROR(SEARCH($I$72,X31)))</xm:f>
            <xm:f>$I$72</xm:f>
            <x14:dxf>
              <fill>
                <patternFill>
                  <fgColor rgb="FFFFC000"/>
                  <bgColor rgb="FFFFC000"/>
                </patternFill>
              </fill>
            </x14:dxf>
          </x14:cfRule>
          <x14:cfRule type="containsText" priority="795" operator="containsText" id="{BC1A9CD0-8FF2-4DB7-8F85-4D462C94B545}">
            <xm:f>NOT(ISERROR(SEARCH($I$71,X31)))</xm:f>
            <xm:f>$I$71</xm:f>
            <x14:dxf>
              <fill>
                <patternFill>
                  <fgColor rgb="FFFFFF00"/>
                  <bgColor rgb="FFFFFF00"/>
                </patternFill>
              </fill>
            </x14:dxf>
          </x14:cfRule>
          <x14:cfRule type="containsText" priority="796" operator="containsText" id="{330146F7-6FF4-46DC-88EF-FA0D1AA1872A}">
            <xm:f>NOT(ISERROR(SEARCH($I$70,X31)))</xm:f>
            <xm:f>$I$70</xm:f>
            <x14:dxf>
              <fill>
                <patternFill>
                  <bgColor theme="0" tint="-0.14996795556505021"/>
                </patternFill>
              </fill>
            </x14:dxf>
          </x14:cfRule>
          <x14:cfRule type="cellIs" priority="797" operator="equal" id="{45590174-8C19-4E8B-89A9-7F29C89687DA}">
            <xm:f>'\Users\marisol.viveros\Desktop\Trabajo en casa\3. Marisol Viveros 2022\Gestion del Mejoramiento\Riesgos\[MAPA_RIESGOS_UAEOS_2022_V3.xlsx]Tabla probabiidad'!#REF!</xm:f>
            <x14:dxf>
              <fill>
                <patternFill>
                  <fgColor theme="6"/>
                </patternFill>
              </fill>
            </x14:dxf>
          </x14:cfRule>
          <x14:cfRule type="cellIs" priority="798" operator="equal" id="{C5288E8A-ACCA-4443-91B7-4F851604EC57}">
            <xm:f>'\Users\marisol.viveros\Desktop\Trabajo en casa\3. Marisol Viveros 2022\Gestion del Mejoramiento\Riesgos\[MAPA_RIESGOS_UAEOS_2022_V3.xlsx]Tabla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783" operator="containsText" id="{923DB0FF-6D35-4DB6-BF34-2E0B0B76C6EF}">
            <xm:f>NOT(ISERROR(SEARCH($I$69,X30)))</xm:f>
            <xm:f>$I$69</xm:f>
            <x14:dxf>
              <fill>
                <patternFill>
                  <fgColor rgb="FF92D050"/>
                  <bgColor rgb="FF92D050"/>
                </patternFill>
              </fill>
            </x14:dxf>
          </x14:cfRule>
          <x14:cfRule type="containsText" priority="784" operator="containsText" id="{4DDA05AC-9170-41E9-9337-B22149513974}">
            <xm:f>NOT(ISERROR(SEARCH($I$70,X30)))</xm:f>
            <xm:f>$I$70</xm:f>
            <x14:dxf>
              <fill>
                <patternFill>
                  <bgColor rgb="FF00B050"/>
                </patternFill>
              </fill>
            </x14:dxf>
          </x14:cfRule>
          <x14:cfRule type="containsText" priority="785" operator="containsText" id="{FAF3F9AA-A09D-4ABF-A98E-C4C79590E5F0}">
            <xm:f>NOT(ISERROR(SEARCH($I$73,X30)))</xm:f>
            <xm:f>$I$73</xm:f>
            <x14:dxf>
              <fill>
                <patternFill>
                  <bgColor rgb="FFFF0000"/>
                </patternFill>
              </fill>
            </x14:dxf>
          </x14:cfRule>
          <x14:cfRule type="containsText" priority="786" operator="containsText" id="{6C928541-992D-4EFC-9AE1-812DCE2B7EDB}">
            <xm:f>NOT(ISERROR(SEARCH($I$72,X30)))</xm:f>
            <xm:f>$I$72</xm:f>
            <x14:dxf>
              <fill>
                <patternFill>
                  <fgColor rgb="FFFFC000"/>
                  <bgColor rgb="FFFFC000"/>
                </patternFill>
              </fill>
            </x14:dxf>
          </x14:cfRule>
          <x14:cfRule type="containsText" priority="787" operator="containsText" id="{92E8E89F-D315-45E0-A106-762806B23727}">
            <xm:f>NOT(ISERROR(SEARCH($I$71,X30)))</xm:f>
            <xm:f>$I$71</xm:f>
            <x14:dxf>
              <fill>
                <patternFill>
                  <fgColor rgb="FFFFFF00"/>
                  <bgColor rgb="FFFFFF00"/>
                </patternFill>
              </fill>
            </x14:dxf>
          </x14:cfRule>
          <x14:cfRule type="containsText" priority="788" operator="containsText" id="{DBEBE324-75D1-4833-86A3-11E45C2E2765}">
            <xm:f>NOT(ISERROR(SEARCH($I$70,X30)))</xm:f>
            <xm:f>$I$70</xm:f>
            <x14:dxf>
              <fill>
                <patternFill>
                  <bgColor theme="0" tint="-0.14996795556505021"/>
                </patternFill>
              </fill>
            </x14:dxf>
          </x14:cfRule>
          <x14:cfRule type="cellIs" priority="789" operator="equal" id="{965E27B2-5AF4-4C23-9180-C4D8603BDC63}">
            <xm:f>'\Users\marisol.viveros\Desktop\Trabajo en casa\3. Marisol Viveros 2022\Gestion del Mejoramiento\Riesgos\[MAPA_RIESGOS_UAEOS_2022_V3.xlsx]Tabla probabiidad'!#REF!</xm:f>
            <x14:dxf>
              <fill>
                <patternFill>
                  <fgColor theme="6"/>
                </patternFill>
              </fill>
            </x14:dxf>
          </x14:cfRule>
          <x14:cfRule type="cellIs" priority="790" operator="equal" id="{9024D6BB-C681-4656-A548-C0B801DE2B32}">
            <xm:f>'\Users\marisol.viveros\Desktop\Trabajo en casa\3. Marisol Viveros 2022\Gestion del Mejoramiento\Riesgos\[MAPA_RIESGOS_UAEOS_2022_V3.xlsx]Tabla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778" operator="containsText" id="{526EC5AC-54B9-47D3-ACB3-3CE10C2BD9E3}">
            <xm:f>NOT(ISERROR(SEARCH($K$73,Z12)))</xm:f>
            <xm:f>$K$73</xm:f>
            <x14:dxf>
              <fill>
                <patternFill>
                  <bgColor rgb="FFFF0000"/>
                </patternFill>
              </fill>
            </x14:dxf>
          </x14:cfRule>
          <x14:cfRule type="containsText" priority="779" operator="containsText" id="{FFDEF321-A8CE-445C-B210-37B341DD67DF}">
            <xm:f>NOT(ISERROR(SEARCH($K$72,Z12)))</xm:f>
            <xm:f>$K$72</xm:f>
            <x14:dxf>
              <fill>
                <patternFill>
                  <bgColor rgb="FFFFC000"/>
                </patternFill>
              </fill>
            </x14:dxf>
          </x14:cfRule>
          <x14:cfRule type="containsText" priority="780" operator="containsText" id="{2A7962B7-861A-4DD6-B579-D1EE93C7EB4F}">
            <xm:f>NOT(ISERROR(SEARCH($K$71,Z12)))</xm:f>
            <xm:f>$K$71</xm:f>
            <x14:dxf>
              <fill>
                <patternFill>
                  <bgColor rgb="FFFFFF00"/>
                </patternFill>
              </fill>
            </x14:dxf>
          </x14:cfRule>
          <x14:cfRule type="containsText" priority="781" operator="containsText" id="{2EE63D43-7CDD-4697-8853-856D64A3482D}">
            <xm:f>NOT(ISERROR(SEARCH($K$70,Z12)))</xm:f>
            <xm:f>$K$70</xm:f>
            <x14:dxf>
              <fill>
                <patternFill>
                  <bgColor rgb="FF00B050"/>
                </patternFill>
              </fill>
            </x14:dxf>
          </x14:cfRule>
          <x14:cfRule type="containsText" priority="782" operator="containsText" id="{396051A3-84D6-44EC-BECA-AEC4048F607C}">
            <xm:f>NOT(ISERROR(SEARCH($K$69,Z12)))</xm:f>
            <xm:f>$K$69</xm:f>
            <x14:dxf>
              <fill>
                <patternFill>
                  <bgColor rgb="FF92D050"/>
                </patternFill>
              </fill>
            </x14:dxf>
          </x14:cfRule>
          <xm:sqref>Z12:Z13</xm:sqref>
        </x14:conditionalFormatting>
        <x14:conditionalFormatting xmlns:xm="http://schemas.microsoft.com/office/excel/2006/main">
          <x14:cfRule type="containsText" priority="773" operator="containsText" id="{EB4EDF6E-B2D0-4943-9DBD-1A4DB6840A52}">
            <xm:f>NOT(ISERROR(SEARCH($K$73,Z14)))</xm:f>
            <xm:f>$K$73</xm:f>
            <x14:dxf>
              <fill>
                <patternFill>
                  <bgColor rgb="FFFF0000"/>
                </patternFill>
              </fill>
            </x14:dxf>
          </x14:cfRule>
          <x14:cfRule type="containsText" priority="774" operator="containsText" id="{B6D18519-523C-45E5-BC42-8BAAFE6B9686}">
            <xm:f>NOT(ISERROR(SEARCH($K$72,Z14)))</xm:f>
            <xm:f>$K$72</xm:f>
            <x14:dxf>
              <fill>
                <patternFill>
                  <bgColor rgb="FFFFC000"/>
                </patternFill>
              </fill>
            </x14:dxf>
          </x14:cfRule>
          <x14:cfRule type="containsText" priority="775" operator="containsText" id="{3895CC04-24F4-4068-94BD-374DA636D7BA}">
            <xm:f>NOT(ISERROR(SEARCH($K$71,Z14)))</xm:f>
            <xm:f>$K$71</xm:f>
            <x14:dxf>
              <fill>
                <patternFill>
                  <bgColor rgb="FFFFFF00"/>
                </patternFill>
              </fill>
            </x14:dxf>
          </x14:cfRule>
          <x14:cfRule type="containsText" priority="776" operator="containsText" id="{12783A85-DD0C-4D78-A426-95090BFFC8F5}">
            <xm:f>NOT(ISERROR(SEARCH($K$70,Z14)))</xm:f>
            <xm:f>$K$70</xm:f>
            <x14:dxf>
              <fill>
                <patternFill>
                  <bgColor rgb="FF00B050"/>
                </patternFill>
              </fill>
            </x14:dxf>
          </x14:cfRule>
          <x14:cfRule type="containsText" priority="777" operator="containsText" id="{C3D793C7-FFC5-40C3-BE30-7F54ADD274B1}">
            <xm:f>NOT(ISERROR(SEARCH($K$69,Z14)))</xm:f>
            <xm:f>$K$69</xm:f>
            <x14:dxf>
              <fill>
                <patternFill>
                  <bgColor rgb="FF92D050"/>
                </patternFill>
              </fill>
            </x14:dxf>
          </x14:cfRule>
          <xm:sqref>Z14</xm:sqref>
        </x14:conditionalFormatting>
        <x14:conditionalFormatting xmlns:xm="http://schemas.microsoft.com/office/excel/2006/main">
          <x14:cfRule type="containsText" priority="768" operator="containsText" id="{0649A159-6FB7-445F-B1D5-2B3A261E7C74}">
            <xm:f>NOT(ISERROR(SEARCH($K$73,K15)))</xm:f>
            <xm:f>$K$73</xm:f>
            <x14:dxf>
              <fill>
                <patternFill>
                  <bgColor rgb="FFFF0000"/>
                </patternFill>
              </fill>
            </x14:dxf>
          </x14:cfRule>
          <x14:cfRule type="containsText" priority="769" operator="containsText" id="{AFD86A76-514F-4776-B736-4BFB336BDEFE}">
            <xm:f>NOT(ISERROR(SEARCH($K$72,K15)))</xm:f>
            <xm:f>$K$72</xm:f>
            <x14:dxf>
              <fill>
                <patternFill>
                  <bgColor rgb="FFFFC000"/>
                </patternFill>
              </fill>
            </x14:dxf>
          </x14:cfRule>
          <x14:cfRule type="containsText" priority="770" operator="containsText" id="{A6CE6754-FA3C-4A52-B76C-A045535B9E15}">
            <xm:f>NOT(ISERROR(SEARCH($K$71,K15)))</xm:f>
            <xm:f>$K$71</xm:f>
            <x14:dxf>
              <fill>
                <patternFill>
                  <bgColor rgb="FFFFFF00"/>
                </patternFill>
              </fill>
            </x14:dxf>
          </x14:cfRule>
          <x14:cfRule type="containsText" priority="771" operator="containsText" id="{A07C5A6D-D7E1-47EE-8097-6BC48FBE0B76}">
            <xm:f>NOT(ISERROR(SEARCH($K$70,K15)))</xm:f>
            <xm:f>$K$70</xm:f>
            <x14:dxf>
              <fill>
                <patternFill>
                  <bgColor rgb="FF00B050"/>
                </patternFill>
              </fill>
            </x14:dxf>
          </x14:cfRule>
          <x14:cfRule type="containsText" priority="772" operator="containsText" id="{7E3D0CCA-3795-4E63-9508-74E99A06C680}">
            <xm:f>NOT(ISERROR(SEARCH($K$69,K15)))</xm:f>
            <xm:f>$K$69</xm:f>
            <x14:dxf>
              <fill>
                <patternFill>
                  <bgColor rgb="FF92D050"/>
                </patternFill>
              </fill>
            </x14:dxf>
          </x14:cfRule>
          <xm:sqref>K15</xm:sqref>
        </x14:conditionalFormatting>
        <x14:conditionalFormatting xmlns:xm="http://schemas.microsoft.com/office/excel/2006/main">
          <x14:cfRule type="containsText" priority="763" operator="containsText" id="{85D0023F-FE00-4ACD-BFDD-9E635C060A58}">
            <xm:f>NOT(ISERROR(SEARCH($K$73,K17)))</xm:f>
            <xm:f>$K$73</xm:f>
            <x14:dxf>
              <fill>
                <patternFill>
                  <bgColor rgb="FFFF0000"/>
                </patternFill>
              </fill>
            </x14:dxf>
          </x14:cfRule>
          <x14:cfRule type="containsText" priority="764" operator="containsText" id="{B19F58E6-5D51-43EF-A205-64D918255D62}">
            <xm:f>NOT(ISERROR(SEARCH($K$72,K17)))</xm:f>
            <xm:f>$K$72</xm:f>
            <x14:dxf>
              <fill>
                <patternFill>
                  <bgColor rgb="FFFFC000"/>
                </patternFill>
              </fill>
            </x14:dxf>
          </x14:cfRule>
          <x14:cfRule type="containsText" priority="765" operator="containsText" id="{D1D05BC3-64C2-40B1-A262-E2D2F39EA17F}">
            <xm:f>NOT(ISERROR(SEARCH($K$71,K17)))</xm:f>
            <xm:f>$K$71</xm:f>
            <x14:dxf>
              <fill>
                <patternFill>
                  <bgColor rgb="FFFFFF00"/>
                </patternFill>
              </fill>
            </x14:dxf>
          </x14:cfRule>
          <x14:cfRule type="containsText" priority="766" operator="containsText" id="{CEFF8D01-9ABB-4D8E-B21B-8B58B3FDA6C6}">
            <xm:f>NOT(ISERROR(SEARCH($K$70,K17)))</xm:f>
            <xm:f>$K$70</xm:f>
            <x14:dxf>
              <fill>
                <patternFill>
                  <bgColor rgb="FF00B050"/>
                </patternFill>
              </fill>
            </x14:dxf>
          </x14:cfRule>
          <x14:cfRule type="containsText" priority="767" operator="containsText" id="{2C8E3E97-EC7F-4604-B219-BF153FC0B878}">
            <xm:f>NOT(ISERROR(SEARCH($K$69,K17)))</xm:f>
            <xm:f>$K$69</xm:f>
            <x14:dxf>
              <fill>
                <patternFill>
                  <bgColor rgb="FF92D050"/>
                </patternFill>
              </fill>
            </x14:dxf>
          </x14:cfRule>
          <xm:sqref>K17</xm:sqref>
        </x14:conditionalFormatting>
        <x14:conditionalFormatting xmlns:xm="http://schemas.microsoft.com/office/excel/2006/main">
          <x14:cfRule type="containsText" priority="758" operator="containsText" id="{B4FA9E30-9BA0-4327-B591-8614D5814775}">
            <xm:f>NOT(ISERROR(SEARCH($K$73,K21)))</xm:f>
            <xm:f>$K$73</xm:f>
            <x14:dxf>
              <fill>
                <patternFill>
                  <bgColor rgb="FFFF0000"/>
                </patternFill>
              </fill>
            </x14:dxf>
          </x14:cfRule>
          <x14:cfRule type="containsText" priority="759" operator="containsText" id="{F1E778C8-5E7A-43D9-8E92-04B7FA31DF26}">
            <xm:f>NOT(ISERROR(SEARCH($K$72,K21)))</xm:f>
            <xm:f>$K$72</xm:f>
            <x14:dxf>
              <fill>
                <patternFill>
                  <bgColor rgb="FFFFC000"/>
                </patternFill>
              </fill>
            </x14:dxf>
          </x14:cfRule>
          <x14:cfRule type="containsText" priority="760" operator="containsText" id="{6E01B46B-EDE4-4882-A563-6F4DD273D620}">
            <xm:f>NOT(ISERROR(SEARCH($K$71,K21)))</xm:f>
            <xm:f>$K$71</xm:f>
            <x14:dxf>
              <fill>
                <patternFill>
                  <bgColor rgb="FFFFFF00"/>
                </patternFill>
              </fill>
            </x14:dxf>
          </x14:cfRule>
          <x14:cfRule type="containsText" priority="761" operator="containsText" id="{D22AD245-5FDA-43C7-B8CE-64CD75490398}">
            <xm:f>NOT(ISERROR(SEARCH($K$70,K21)))</xm:f>
            <xm:f>$K$70</xm:f>
            <x14:dxf>
              <fill>
                <patternFill>
                  <bgColor rgb="FF00B050"/>
                </patternFill>
              </fill>
            </x14:dxf>
          </x14:cfRule>
          <x14:cfRule type="containsText" priority="762" operator="containsText" id="{E52B41E4-981A-411A-A3AE-C29EA043BB1A}">
            <xm:f>NOT(ISERROR(SEARCH($K$69,K21)))</xm:f>
            <xm:f>$K$69</xm:f>
            <x14:dxf>
              <fill>
                <patternFill>
                  <bgColor rgb="FF92D050"/>
                </patternFill>
              </fill>
            </x14:dxf>
          </x14:cfRule>
          <xm:sqref>K21:K24</xm:sqref>
        </x14:conditionalFormatting>
        <x14:conditionalFormatting xmlns:xm="http://schemas.microsoft.com/office/excel/2006/main">
          <x14:cfRule type="containsText" priority="753" operator="containsText" id="{DF16A737-45F9-49EF-90FE-30FB25564CFC}">
            <xm:f>NOT(ISERROR(SEARCH($K$73,K25)))</xm:f>
            <xm:f>$K$73</xm:f>
            <x14:dxf>
              <fill>
                <patternFill>
                  <bgColor rgb="FFFF0000"/>
                </patternFill>
              </fill>
            </x14:dxf>
          </x14:cfRule>
          <x14:cfRule type="containsText" priority="754" operator="containsText" id="{91F0FF73-4A96-4D22-BA50-87C6FF5984A0}">
            <xm:f>NOT(ISERROR(SEARCH($K$72,K25)))</xm:f>
            <xm:f>$K$72</xm:f>
            <x14:dxf>
              <fill>
                <patternFill>
                  <bgColor rgb="FFFFC000"/>
                </patternFill>
              </fill>
            </x14:dxf>
          </x14:cfRule>
          <x14:cfRule type="containsText" priority="755" operator="containsText" id="{F9AC20B9-637A-4A1D-A8FB-B73367BC672F}">
            <xm:f>NOT(ISERROR(SEARCH($K$71,K25)))</xm:f>
            <xm:f>$K$71</xm:f>
            <x14:dxf>
              <fill>
                <patternFill>
                  <bgColor rgb="FFFFFF00"/>
                </patternFill>
              </fill>
            </x14:dxf>
          </x14:cfRule>
          <x14:cfRule type="containsText" priority="756" operator="containsText" id="{9D61E571-D9F9-490B-992D-8B4FC6F87E25}">
            <xm:f>NOT(ISERROR(SEARCH($K$70,K25)))</xm:f>
            <xm:f>$K$70</xm:f>
            <x14:dxf>
              <fill>
                <patternFill>
                  <bgColor rgb="FF00B050"/>
                </patternFill>
              </fill>
            </x14:dxf>
          </x14:cfRule>
          <x14:cfRule type="containsText" priority="757" operator="containsText" id="{E6963B0C-07AD-426C-A6FE-A042577E6E72}">
            <xm:f>NOT(ISERROR(SEARCH($K$69,K25)))</xm:f>
            <xm:f>$K$69</xm:f>
            <x14:dxf>
              <fill>
                <patternFill>
                  <bgColor rgb="FF92D050"/>
                </patternFill>
              </fill>
            </x14:dxf>
          </x14:cfRule>
          <xm:sqref>K25</xm:sqref>
        </x14:conditionalFormatting>
        <x14:conditionalFormatting xmlns:xm="http://schemas.microsoft.com/office/excel/2006/main">
          <x14:cfRule type="containsText" priority="748" operator="containsText" id="{72E7BD23-2CB7-43EB-860E-2FA961744A76}">
            <xm:f>NOT(ISERROR(SEARCH($K$73,K26)))</xm:f>
            <xm:f>$K$73</xm:f>
            <x14:dxf>
              <fill>
                <patternFill>
                  <bgColor rgb="FFFF0000"/>
                </patternFill>
              </fill>
            </x14:dxf>
          </x14:cfRule>
          <x14:cfRule type="containsText" priority="749" operator="containsText" id="{3DDCA473-38F3-4735-8F61-50F6C4D2CC22}">
            <xm:f>NOT(ISERROR(SEARCH($K$72,K26)))</xm:f>
            <xm:f>$K$72</xm:f>
            <x14:dxf>
              <fill>
                <patternFill>
                  <bgColor rgb="FFFFC000"/>
                </patternFill>
              </fill>
            </x14:dxf>
          </x14:cfRule>
          <x14:cfRule type="containsText" priority="750" operator="containsText" id="{AEA3A89E-8F07-4A3B-AA7B-F5A97C2AD3ED}">
            <xm:f>NOT(ISERROR(SEARCH($K$71,K26)))</xm:f>
            <xm:f>$K$71</xm:f>
            <x14:dxf>
              <fill>
                <patternFill>
                  <bgColor rgb="FFFFFF00"/>
                </patternFill>
              </fill>
            </x14:dxf>
          </x14:cfRule>
          <x14:cfRule type="containsText" priority="751" operator="containsText" id="{D4995EA6-9D51-4A8C-A7F0-2E5481473994}">
            <xm:f>NOT(ISERROR(SEARCH($K$70,K26)))</xm:f>
            <xm:f>$K$70</xm:f>
            <x14:dxf>
              <fill>
                <patternFill>
                  <bgColor rgb="FF00B050"/>
                </patternFill>
              </fill>
            </x14:dxf>
          </x14:cfRule>
          <x14:cfRule type="containsText" priority="752" operator="containsText" id="{5D1FA46A-D977-4592-A051-AFDD31777CBC}">
            <xm:f>NOT(ISERROR(SEARCH($K$69,K26)))</xm:f>
            <xm:f>$K$69</xm:f>
            <x14:dxf>
              <fill>
                <patternFill>
                  <bgColor rgb="FF92D050"/>
                </patternFill>
              </fill>
            </x14:dxf>
          </x14:cfRule>
          <xm:sqref>K26</xm:sqref>
        </x14:conditionalFormatting>
        <x14:conditionalFormatting xmlns:xm="http://schemas.microsoft.com/office/excel/2006/main">
          <x14:cfRule type="containsText" priority="743" operator="containsText" id="{AC24421C-19ED-4921-8B42-DDCCAA7C20C8}">
            <xm:f>NOT(ISERROR(SEARCH($K$73,K27)))</xm:f>
            <xm:f>$K$73</xm:f>
            <x14:dxf>
              <fill>
                <patternFill>
                  <bgColor rgb="FFFF0000"/>
                </patternFill>
              </fill>
            </x14:dxf>
          </x14:cfRule>
          <x14:cfRule type="containsText" priority="744" operator="containsText" id="{1A92077C-2195-4F73-B8F2-1B7FEA7BBAEB}">
            <xm:f>NOT(ISERROR(SEARCH($K$72,K27)))</xm:f>
            <xm:f>$K$72</xm:f>
            <x14:dxf>
              <fill>
                <patternFill>
                  <bgColor rgb="FFFFC000"/>
                </patternFill>
              </fill>
            </x14:dxf>
          </x14:cfRule>
          <x14:cfRule type="containsText" priority="745" operator="containsText" id="{96B3AAB4-A484-4436-BF26-9E6A3868EE99}">
            <xm:f>NOT(ISERROR(SEARCH($K$71,K27)))</xm:f>
            <xm:f>$K$71</xm:f>
            <x14:dxf>
              <fill>
                <patternFill>
                  <bgColor rgb="FFFFFF00"/>
                </patternFill>
              </fill>
            </x14:dxf>
          </x14:cfRule>
          <x14:cfRule type="containsText" priority="746" operator="containsText" id="{46C9186F-31F0-4659-8840-B5CA5D956F98}">
            <xm:f>NOT(ISERROR(SEARCH($K$70,K27)))</xm:f>
            <xm:f>$K$70</xm:f>
            <x14:dxf>
              <fill>
                <patternFill>
                  <bgColor rgb="FF00B050"/>
                </patternFill>
              </fill>
            </x14:dxf>
          </x14:cfRule>
          <x14:cfRule type="containsText" priority="747" operator="containsText" id="{F635939B-B2CA-46C1-A906-D0ED1F2A07B3}">
            <xm:f>NOT(ISERROR(SEARCH($K$69,K27)))</xm:f>
            <xm:f>$K$69</xm:f>
            <x14:dxf>
              <fill>
                <patternFill>
                  <bgColor rgb="FF92D050"/>
                </patternFill>
              </fill>
            </x14:dxf>
          </x14:cfRule>
          <xm:sqref>K27</xm:sqref>
        </x14:conditionalFormatting>
        <x14:conditionalFormatting xmlns:xm="http://schemas.microsoft.com/office/excel/2006/main">
          <x14:cfRule type="containsText" priority="738" operator="containsText" id="{99B8203F-06A7-4DA0-A157-67B8374B0ACF}">
            <xm:f>NOT(ISERROR(SEARCH($K$73,K28)))</xm:f>
            <xm:f>$K$73</xm:f>
            <x14:dxf>
              <fill>
                <patternFill>
                  <bgColor rgb="FFFF0000"/>
                </patternFill>
              </fill>
            </x14:dxf>
          </x14:cfRule>
          <x14:cfRule type="containsText" priority="739" operator="containsText" id="{366D2C98-9CC6-4BF5-8FD1-09ABC625FA06}">
            <xm:f>NOT(ISERROR(SEARCH($K$72,K28)))</xm:f>
            <xm:f>$K$72</xm:f>
            <x14:dxf>
              <fill>
                <patternFill>
                  <bgColor rgb="FFFFC000"/>
                </patternFill>
              </fill>
            </x14:dxf>
          </x14:cfRule>
          <x14:cfRule type="containsText" priority="740" operator="containsText" id="{A9D111FB-833C-4015-A794-725012E2B4DD}">
            <xm:f>NOT(ISERROR(SEARCH($K$71,K28)))</xm:f>
            <xm:f>$K$71</xm:f>
            <x14:dxf>
              <fill>
                <patternFill>
                  <bgColor rgb="FFFFFF00"/>
                </patternFill>
              </fill>
            </x14:dxf>
          </x14:cfRule>
          <x14:cfRule type="containsText" priority="741" operator="containsText" id="{C0E4315B-BEB5-4A56-9EB8-FB26B733951E}">
            <xm:f>NOT(ISERROR(SEARCH($K$70,K28)))</xm:f>
            <xm:f>$K$70</xm:f>
            <x14:dxf>
              <fill>
                <patternFill>
                  <bgColor rgb="FF00B050"/>
                </patternFill>
              </fill>
            </x14:dxf>
          </x14:cfRule>
          <x14:cfRule type="containsText" priority="742" operator="containsText" id="{FE274F7A-BD3D-4377-8750-D961B39F1159}">
            <xm:f>NOT(ISERROR(SEARCH($K$69,K28)))</xm:f>
            <xm:f>$K$69</xm:f>
            <x14:dxf>
              <fill>
                <patternFill>
                  <bgColor rgb="FF92D050"/>
                </patternFill>
              </fill>
            </x14:dxf>
          </x14:cfRule>
          <xm:sqref>K28</xm:sqref>
        </x14:conditionalFormatting>
        <x14:conditionalFormatting xmlns:xm="http://schemas.microsoft.com/office/excel/2006/main">
          <x14:cfRule type="containsText" priority="733" operator="containsText" id="{9D9A5A48-4ED9-4C45-9AFE-9E9DA30F7A40}">
            <xm:f>NOT(ISERROR(SEARCH($K$73,K29)))</xm:f>
            <xm:f>$K$73</xm:f>
            <x14:dxf>
              <fill>
                <patternFill>
                  <bgColor rgb="FFFF0000"/>
                </patternFill>
              </fill>
            </x14:dxf>
          </x14:cfRule>
          <x14:cfRule type="containsText" priority="734" operator="containsText" id="{A8C4CCB2-B416-499A-838F-20B92F460B30}">
            <xm:f>NOT(ISERROR(SEARCH($K$72,K29)))</xm:f>
            <xm:f>$K$72</xm:f>
            <x14:dxf>
              <fill>
                <patternFill>
                  <bgColor rgb="FFFFC000"/>
                </patternFill>
              </fill>
            </x14:dxf>
          </x14:cfRule>
          <x14:cfRule type="containsText" priority="735" operator="containsText" id="{57199A4D-144D-4DAD-94AF-AE9326BF8908}">
            <xm:f>NOT(ISERROR(SEARCH($K$71,K29)))</xm:f>
            <xm:f>$K$71</xm:f>
            <x14:dxf>
              <fill>
                <patternFill>
                  <bgColor rgb="FFFFFF00"/>
                </patternFill>
              </fill>
            </x14:dxf>
          </x14:cfRule>
          <x14:cfRule type="containsText" priority="736" operator="containsText" id="{B206507D-1EA5-4DED-BD70-72E9B59208F1}">
            <xm:f>NOT(ISERROR(SEARCH($K$70,K29)))</xm:f>
            <xm:f>$K$70</xm:f>
            <x14:dxf>
              <fill>
                <patternFill>
                  <bgColor rgb="FF00B050"/>
                </patternFill>
              </fill>
            </x14:dxf>
          </x14:cfRule>
          <x14:cfRule type="containsText" priority="737" operator="containsText" id="{AFCD9CE2-2605-4763-984B-1AAA14F76816}">
            <xm:f>NOT(ISERROR(SEARCH($K$69,K29)))</xm:f>
            <xm:f>$K$69</xm:f>
            <x14:dxf>
              <fill>
                <patternFill>
                  <bgColor rgb="FF92D050"/>
                </patternFill>
              </fill>
            </x14:dxf>
          </x14:cfRule>
          <xm:sqref>K29</xm:sqref>
        </x14:conditionalFormatting>
        <x14:conditionalFormatting xmlns:xm="http://schemas.microsoft.com/office/excel/2006/main">
          <x14:cfRule type="containsText" priority="728" operator="containsText" id="{15616E84-C3A7-4060-A8D3-0EFF2C017734}">
            <xm:f>NOT(ISERROR(SEARCH($K$73,K30)))</xm:f>
            <xm:f>$K$73</xm:f>
            <x14:dxf>
              <fill>
                <patternFill>
                  <bgColor rgb="FFFF0000"/>
                </patternFill>
              </fill>
            </x14:dxf>
          </x14:cfRule>
          <x14:cfRule type="containsText" priority="729" operator="containsText" id="{C42F747A-C18F-4F50-9050-820AAF5A70D9}">
            <xm:f>NOT(ISERROR(SEARCH($K$72,K30)))</xm:f>
            <xm:f>$K$72</xm:f>
            <x14:dxf>
              <fill>
                <patternFill>
                  <bgColor rgb="FFFFC000"/>
                </patternFill>
              </fill>
            </x14:dxf>
          </x14:cfRule>
          <x14:cfRule type="containsText" priority="730" operator="containsText" id="{E76F26AB-8531-41AC-BBDC-106B8618E177}">
            <xm:f>NOT(ISERROR(SEARCH($K$71,K30)))</xm:f>
            <xm:f>$K$71</xm:f>
            <x14:dxf>
              <fill>
                <patternFill>
                  <bgColor rgb="FFFFFF00"/>
                </patternFill>
              </fill>
            </x14:dxf>
          </x14:cfRule>
          <x14:cfRule type="containsText" priority="731" operator="containsText" id="{BFCC9CC1-83E1-4FD1-B7F1-1BB0A7CEAE15}">
            <xm:f>NOT(ISERROR(SEARCH($K$70,K30)))</xm:f>
            <xm:f>$K$70</xm:f>
            <x14:dxf>
              <fill>
                <patternFill>
                  <bgColor rgb="FF00B050"/>
                </patternFill>
              </fill>
            </x14:dxf>
          </x14:cfRule>
          <x14:cfRule type="containsText" priority="732" operator="containsText" id="{6526B349-8305-4D58-89B3-277B4C537A55}">
            <xm:f>NOT(ISERROR(SEARCH($K$69,K30)))</xm:f>
            <xm:f>$K$69</xm:f>
            <x14:dxf>
              <fill>
                <patternFill>
                  <bgColor rgb="FF92D050"/>
                </patternFill>
              </fill>
            </x14:dxf>
          </x14:cfRule>
          <xm:sqref>K30:K32</xm:sqref>
        </x14:conditionalFormatting>
        <x14:conditionalFormatting xmlns:xm="http://schemas.microsoft.com/office/excel/2006/main">
          <x14:cfRule type="containsText" priority="723" operator="containsText" id="{C8CE292F-2700-490E-9604-A9A662998205}">
            <xm:f>NOT(ISERROR(SEARCH($K$73,K33)))</xm:f>
            <xm:f>$K$73</xm:f>
            <x14:dxf>
              <fill>
                <patternFill>
                  <bgColor rgb="FFFF0000"/>
                </patternFill>
              </fill>
            </x14:dxf>
          </x14:cfRule>
          <x14:cfRule type="containsText" priority="724" operator="containsText" id="{2E705969-89BD-4B85-8A5D-21E284E1FCA5}">
            <xm:f>NOT(ISERROR(SEARCH($K$72,K33)))</xm:f>
            <xm:f>$K$72</xm:f>
            <x14:dxf>
              <fill>
                <patternFill>
                  <bgColor rgb="FFFFC000"/>
                </patternFill>
              </fill>
            </x14:dxf>
          </x14:cfRule>
          <x14:cfRule type="containsText" priority="725" operator="containsText" id="{28F10D6C-9283-4A0F-9F44-FE4C921FEBE8}">
            <xm:f>NOT(ISERROR(SEARCH($K$71,K33)))</xm:f>
            <xm:f>$K$71</xm:f>
            <x14:dxf>
              <fill>
                <patternFill>
                  <bgColor rgb="FFFFFF00"/>
                </patternFill>
              </fill>
            </x14:dxf>
          </x14:cfRule>
          <x14:cfRule type="containsText" priority="726" operator="containsText" id="{8E87FB4B-49C9-4A68-845A-A907E65B6D43}">
            <xm:f>NOT(ISERROR(SEARCH($K$70,K33)))</xm:f>
            <xm:f>$K$70</xm:f>
            <x14:dxf>
              <fill>
                <patternFill>
                  <bgColor rgb="FF00B050"/>
                </patternFill>
              </fill>
            </x14:dxf>
          </x14:cfRule>
          <x14:cfRule type="containsText" priority="727" operator="containsText" id="{AA71DD6F-C33E-4ADC-94DE-8C1E5F34FDFA}">
            <xm:f>NOT(ISERROR(SEARCH($K$69,K33)))</xm:f>
            <xm:f>$K$69</xm:f>
            <x14:dxf>
              <fill>
                <patternFill>
                  <bgColor rgb="FF92D050"/>
                </patternFill>
              </fill>
            </x14:dxf>
          </x14:cfRule>
          <xm:sqref>K33</xm:sqref>
        </x14:conditionalFormatting>
        <x14:conditionalFormatting xmlns:xm="http://schemas.microsoft.com/office/excel/2006/main">
          <x14:cfRule type="containsText" priority="718" operator="containsText" id="{0E0C234B-6CC5-4AC8-A084-E28C329C365E}">
            <xm:f>NOT(ISERROR(SEARCH($K$73,K34)))</xm:f>
            <xm:f>$K$73</xm:f>
            <x14:dxf>
              <fill>
                <patternFill>
                  <bgColor rgb="FFFF0000"/>
                </patternFill>
              </fill>
            </x14:dxf>
          </x14:cfRule>
          <x14:cfRule type="containsText" priority="719" operator="containsText" id="{D28F3E57-C92D-4E59-B81B-425B15519D14}">
            <xm:f>NOT(ISERROR(SEARCH($K$72,K34)))</xm:f>
            <xm:f>$K$72</xm:f>
            <x14:dxf>
              <fill>
                <patternFill>
                  <bgColor rgb="FFFFC000"/>
                </patternFill>
              </fill>
            </x14:dxf>
          </x14:cfRule>
          <x14:cfRule type="containsText" priority="720" operator="containsText" id="{AC10F431-74D4-4F72-A69C-028E7342759F}">
            <xm:f>NOT(ISERROR(SEARCH($K$71,K34)))</xm:f>
            <xm:f>$K$71</xm:f>
            <x14:dxf>
              <fill>
                <patternFill>
                  <bgColor rgb="FFFFFF00"/>
                </patternFill>
              </fill>
            </x14:dxf>
          </x14:cfRule>
          <x14:cfRule type="containsText" priority="721" operator="containsText" id="{44456BDA-EDC7-4483-B51F-4AEC67BC72C8}">
            <xm:f>NOT(ISERROR(SEARCH($K$70,K34)))</xm:f>
            <xm:f>$K$70</xm:f>
            <x14:dxf>
              <fill>
                <patternFill>
                  <bgColor rgb="FF00B050"/>
                </patternFill>
              </fill>
            </x14:dxf>
          </x14:cfRule>
          <x14:cfRule type="containsText" priority="722" operator="containsText" id="{1DB44261-7854-4230-9B02-79CAAC55D8F1}">
            <xm:f>NOT(ISERROR(SEARCH($K$69,K34)))</xm:f>
            <xm:f>$K$69</xm:f>
            <x14:dxf>
              <fill>
                <patternFill>
                  <bgColor rgb="FF92D050"/>
                </patternFill>
              </fill>
            </x14:dxf>
          </x14:cfRule>
          <xm:sqref>K34:K35</xm:sqref>
        </x14:conditionalFormatting>
        <x14:conditionalFormatting xmlns:xm="http://schemas.microsoft.com/office/excel/2006/main">
          <x14:cfRule type="containsText" priority="713" operator="containsText" id="{24DBA628-7C3F-4B3A-8F08-FB733657262D}">
            <xm:f>NOT(ISERROR(SEARCH($K$73,K36)))</xm:f>
            <xm:f>$K$73</xm:f>
            <x14:dxf>
              <fill>
                <patternFill>
                  <bgColor rgb="FFFF0000"/>
                </patternFill>
              </fill>
            </x14:dxf>
          </x14:cfRule>
          <x14:cfRule type="containsText" priority="714" operator="containsText" id="{F7107C35-2312-443B-AC9B-54856335B970}">
            <xm:f>NOT(ISERROR(SEARCH($K$72,K36)))</xm:f>
            <xm:f>$K$72</xm:f>
            <x14:dxf>
              <fill>
                <patternFill>
                  <bgColor rgb="FFFFC000"/>
                </patternFill>
              </fill>
            </x14:dxf>
          </x14:cfRule>
          <x14:cfRule type="containsText" priority="715" operator="containsText" id="{73F0CDF1-1745-47BF-8B0B-DD972F907769}">
            <xm:f>NOT(ISERROR(SEARCH($K$71,K36)))</xm:f>
            <xm:f>$K$71</xm:f>
            <x14:dxf>
              <fill>
                <patternFill>
                  <bgColor rgb="FFFFFF00"/>
                </patternFill>
              </fill>
            </x14:dxf>
          </x14:cfRule>
          <x14:cfRule type="containsText" priority="716" operator="containsText" id="{F47A513C-5407-4E26-B490-93903E4A72A7}">
            <xm:f>NOT(ISERROR(SEARCH($K$70,K36)))</xm:f>
            <xm:f>$K$70</xm:f>
            <x14:dxf>
              <fill>
                <patternFill>
                  <bgColor rgb="FF00B050"/>
                </patternFill>
              </fill>
            </x14:dxf>
          </x14:cfRule>
          <x14:cfRule type="containsText" priority="717" operator="containsText" id="{F401BB06-500B-4A08-9FA3-E74C43C920A0}">
            <xm:f>NOT(ISERROR(SEARCH($K$69,K36)))</xm:f>
            <xm:f>$K$69</xm:f>
            <x14:dxf>
              <fill>
                <patternFill>
                  <bgColor rgb="FF92D050"/>
                </patternFill>
              </fill>
            </x14:dxf>
          </x14:cfRule>
          <xm:sqref>K36</xm:sqref>
        </x14:conditionalFormatting>
        <x14:conditionalFormatting xmlns:xm="http://schemas.microsoft.com/office/excel/2006/main">
          <x14:cfRule type="containsText" priority="708" operator="containsText" id="{5CCF28AF-9CD5-4A74-B25D-481A7AE5058B}">
            <xm:f>NOT(ISERROR(SEARCH($K$73,K37)))</xm:f>
            <xm:f>$K$73</xm:f>
            <x14:dxf>
              <fill>
                <patternFill>
                  <bgColor rgb="FFFF0000"/>
                </patternFill>
              </fill>
            </x14:dxf>
          </x14:cfRule>
          <x14:cfRule type="containsText" priority="709" operator="containsText" id="{3874A94B-43EE-4EF9-B08C-B0A001B7E169}">
            <xm:f>NOT(ISERROR(SEARCH($K$72,K37)))</xm:f>
            <xm:f>$K$72</xm:f>
            <x14:dxf>
              <fill>
                <patternFill>
                  <bgColor rgb="FFFFC000"/>
                </patternFill>
              </fill>
            </x14:dxf>
          </x14:cfRule>
          <x14:cfRule type="containsText" priority="710" operator="containsText" id="{3A307F11-FCCA-4EFF-8391-5C41ABB06EDE}">
            <xm:f>NOT(ISERROR(SEARCH($K$71,K37)))</xm:f>
            <xm:f>$K$71</xm:f>
            <x14:dxf>
              <fill>
                <patternFill>
                  <bgColor rgb="FFFFFF00"/>
                </patternFill>
              </fill>
            </x14:dxf>
          </x14:cfRule>
          <x14:cfRule type="containsText" priority="711" operator="containsText" id="{3618F4CD-E870-4A36-8BC8-8059302FF2E5}">
            <xm:f>NOT(ISERROR(SEARCH($K$70,K37)))</xm:f>
            <xm:f>$K$70</xm:f>
            <x14:dxf>
              <fill>
                <patternFill>
                  <bgColor rgb="FF00B050"/>
                </patternFill>
              </fill>
            </x14:dxf>
          </x14:cfRule>
          <x14:cfRule type="containsText" priority="712" operator="containsText" id="{97739768-E85F-4608-84D3-2EAE70D6C0A3}">
            <xm:f>NOT(ISERROR(SEARCH($K$69,K37)))</xm:f>
            <xm:f>$K$69</xm:f>
            <x14:dxf>
              <fill>
                <patternFill>
                  <bgColor rgb="FF92D050"/>
                </patternFill>
              </fill>
            </x14:dxf>
          </x14:cfRule>
          <xm:sqref>K37</xm:sqref>
        </x14:conditionalFormatting>
        <x14:conditionalFormatting xmlns:xm="http://schemas.microsoft.com/office/excel/2006/main">
          <x14:cfRule type="containsText" priority="704" operator="containsText" id="{16821AE3-9996-4AAF-8236-040853B53154}">
            <xm:f>NOT(ISERROR(SEARCH($M$72,M37)))</xm:f>
            <xm:f>$M$72</xm:f>
            <x14:dxf>
              <fill>
                <patternFill>
                  <bgColor rgb="FFFF0000"/>
                </patternFill>
              </fill>
            </x14:dxf>
          </x14:cfRule>
          <x14:cfRule type="containsText" priority="705" operator="containsText" id="{AAA16969-C0F7-48AF-97A7-CA3BFEA36A71}">
            <xm:f>NOT(ISERROR(SEARCH($M$71,M37)))</xm:f>
            <xm:f>$M$71</xm:f>
            <x14:dxf>
              <fill>
                <patternFill>
                  <bgColor rgb="FFFFC000"/>
                </patternFill>
              </fill>
            </x14:dxf>
          </x14:cfRule>
          <x14:cfRule type="containsText" priority="706" operator="containsText" id="{C03BC568-1727-4B9C-9498-4F1F1E1F45F2}">
            <xm:f>NOT(ISERROR(SEARCH($M$70,M37)))</xm:f>
            <xm:f>$M$70</xm:f>
            <x14:dxf>
              <fill>
                <patternFill>
                  <bgColor rgb="FFFFFF00"/>
                </patternFill>
              </fill>
            </x14:dxf>
          </x14:cfRule>
          <x14:cfRule type="containsText" priority="707" operator="containsText" id="{05F5766C-B9D8-42C5-A263-04E5E6A09D73}">
            <xm:f>NOT(ISERROR(SEARCH($M$69,M37)))</xm:f>
            <xm:f>$M$69</xm:f>
            <x14:dxf>
              <fill>
                <patternFill>
                  <bgColor rgb="FF92D050"/>
                </patternFill>
              </fill>
            </x14:dxf>
          </x14:cfRule>
          <xm:sqref>M37</xm:sqref>
        </x14:conditionalFormatting>
        <x14:conditionalFormatting xmlns:xm="http://schemas.microsoft.com/office/excel/2006/main">
          <x14:cfRule type="containsText" priority="700" operator="containsText" id="{65674F85-354F-4B5E-8656-4B4EDAFB0C8E}">
            <xm:f>NOT(ISERROR(SEARCH($M$72,M36)))</xm:f>
            <xm:f>$M$72</xm:f>
            <x14:dxf>
              <fill>
                <patternFill>
                  <bgColor rgb="FFFF0000"/>
                </patternFill>
              </fill>
            </x14:dxf>
          </x14:cfRule>
          <x14:cfRule type="containsText" priority="701" operator="containsText" id="{6B2E66B6-36B8-4E44-822A-6944E5EC1069}">
            <xm:f>NOT(ISERROR(SEARCH($M$71,M36)))</xm:f>
            <xm:f>$M$71</xm:f>
            <x14:dxf>
              <fill>
                <patternFill>
                  <bgColor rgb="FFFFC000"/>
                </patternFill>
              </fill>
            </x14:dxf>
          </x14:cfRule>
          <x14:cfRule type="containsText" priority="702" operator="containsText" id="{36F91D83-867C-4BAD-9564-6E41252F10CB}">
            <xm:f>NOT(ISERROR(SEARCH($M$70,M36)))</xm:f>
            <xm:f>$M$70</xm:f>
            <x14:dxf>
              <fill>
                <patternFill>
                  <bgColor rgb="FFFFFF00"/>
                </patternFill>
              </fill>
            </x14:dxf>
          </x14:cfRule>
          <x14:cfRule type="containsText" priority="703" operator="containsText" id="{55A8ACB6-9DA6-434C-9D33-458F363EC219}">
            <xm:f>NOT(ISERROR(SEARCH($M$69,M36)))</xm:f>
            <xm:f>$M$69</xm:f>
            <x14:dxf>
              <fill>
                <patternFill>
                  <bgColor rgb="FF92D050"/>
                </patternFill>
              </fill>
            </x14:dxf>
          </x14:cfRule>
          <xm:sqref>M36</xm:sqref>
        </x14:conditionalFormatting>
        <x14:conditionalFormatting xmlns:xm="http://schemas.microsoft.com/office/excel/2006/main">
          <x14:cfRule type="containsText" priority="692" operator="containsText" id="{55F69ED8-719E-429B-9285-A0144636B4FD}">
            <xm:f>NOT(ISERROR(SEARCH($I$69,X38)))</xm:f>
            <xm:f>$I$69</xm:f>
            <x14:dxf>
              <fill>
                <patternFill>
                  <fgColor rgb="FF92D050"/>
                  <bgColor rgb="FF92D050"/>
                </patternFill>
              </fill>
            </x14:dxf>
          </x14:cfRule>
          <x14:cfRule type="containsText" priority="693" operator="containsText" id="{ED9F5D02-4543-4909-88A3-279FA0482EB2}">
            <xm:f>NOT(ISERROR(SEARCH($I$70,X38)))</xm:f>
            <xm:f>$I$70</xm:f>
            <x14:dxf>
              <fill>
                <patternFill>
                  <bgColor rgb="FF00B050"/>
                </patternFill>
              </fill>
            </x14:dxf>
          </x14:cfRule>
          <x14:cfRule type="containsText" priority="694" operator="containsText" id="{F37E6538-A451-4805-B888-F69B6DD0F8A8}">
            <xm:f>NOT(ISERROR(SEARCH($I$73,X38)))</xm:f>
            <xm:f>$I$73</xm:f>
            <x14:dxf>
              <fill>
                <patternFill>
                  <bgColor rgb="FFFF0000"/>
                </patternFill>
              </fill>
            </x14:dxf>
          </x14:cfRule>
          <x14:cfRule type="containsText" priority="695" operator="containsText" id="{F66D0DE1-E7C6-47CA-9A4B-92FE76EC5613}">
            <xm:f>NOT(ISERROR(SEARCH($I$72,X38)))</xm:f>
            <xm:f>$I$72</xm:f>
            <x14:dxf>
              <fill>
                <patternFill>
                  <fgColor rgb="FFFFC000"/>
                  <bgColor rgb="FFFFC000"/>
                </patternFill>
              </fill>
            </x14:dxf>
          </x14:cfRule>
          <x14:cfRule type="containsText" priority="696" operator="containsText" id="{C15DF8F7-4315-4896-911F-2965C82B5C7E}">
            <xm:f>NOT(ISERROR(SEARCH($I$71,X38)))</xm:f>
            <xm:f>$I$71</xm:f>
            <x14:dxf>
              <fill>
                <patternFill>
                  <fgColor rgb="FFFFFF00"/>
                  <bgColor rgb="FFFFFF00"/>
                </patternFill>
              </fill>
            </x14:dxf>
          </x14:cfRule>
          <x14:cfRule type="containsText" priority="697" operator="containsText" id="{4A65BCDC-4B8A-4050-A2E0-22F1B3664D1F}">
            <xm:f>NOT(ISERROR(SEARCH($I$70,X38)))</xm:f>
            <xm:f>$I$70</xm:f>
            <x14:dxf>
              <fill>
                <patternFill>
                  <bgColor theme="0" tint="-0.14996795556505021"/>
                </patternFill>
              </fill>
            </x14:dxf>
          </x14:cfRule>
          <x14:cfRule type="cellIs" priority="698" operator="equal" id="{2850CB2E-B341-4421-8B50-73500FF9C8FC}">
            <xm:f>'\Users\marisol.viveros\Desktop\Trabajo en casa\3. Marisol Viveros 2022\Gestion del Mejoramiento\Riesgos\[MAPA_RIESGOS_UAEOS_2022_V3.xlsx]Tabla probabiidad'!#REF!</xm:f>
            <x14:dxf>
              <fill>
                <patternFill>
                  <fgColor theme="6"/>
                </patternFill>
              </fill>
            </x14:dxf>
          </x14:cfRule>
          <x14:cfRule type="cellIs" priority="699" operator="equal" id="{44B042E0-DF38-4FDB-A273-8486D1F8B897}">
            <xm:f>'\Users\marisol.viveros\Desktop\Trabajo en casa\3. Marisol Viveros 2022\Gestion del Mejoramiento\Riesgos\[MAPA_RIESGOS_UAEOS_2022_V3.xlsx]Tabla probabiidad'!#REF!</xm:f>
            <x14:dxf>
              <fill>
                <patternFill>
                  <fgColor rgb="FF92D050"/>
                  <bgColor theme="6" tint="0.59996337778862885"/>
                </patternFill>
              </fill>
            </x14:dxf>
          </x14:cfRule>
          <xm:sqref>X38</xm:sqref>
        </x14:conditionalFormatting>
        <x14:conditionalFormatting xmlns:xm="http://schemas.microsoft.com/office/excel/2006/main">
          <x14:cfRule type="containsText" priority="684" operator="containsText" id="{6B811159-B9E3-484C-B518-7E6FE1077D82}">
            <xm:f>NOT(ISERROR(SEARCH($I$69,I36)))</xm:f>
            <xm:f>$I$69</xm:f>
            <x14:dxf>
              <fill>
                <patternFill>
                  <fgColor rgb="FF92D050"/>
                  <bgColor rgb="FF92D050"/>
                </patternFill>
              </fill>
            </x14:dxf>
          </x14:cfRule>
          <x14:cfRule type="containsText" priority="685" operator="containsText" id="{0277ADCD-C584-49DC-9532-2E2F71D1724E}">
            <xm:f>NOT(ISERROR(SEARCH($I$70,I36)))</xm:f>
            <xm:f>$I$70</xm:f>
            <x14:dxf>
              <fill>
                <patternFill>
                  <bgColor rgb="FF00B050"/>
                </patternFill>
              </fill>
            </x14:dxf>
          </x14:cfRule>
          <x14:cfRule type="containsText" priority="686" operator="containsText" id="{2DCCA707-5806-47EE-91E6-5E1569B73BDD}">
            <xm:f>NOT(ISERROR(SEARCH($I$73,I36)))</xm:f>
            <xm:f>$I$73</xm:f>
            <x14:dxf>
              <fill>
                <patternFill>
                  <bgColor rgb="FFFF0000"/>
                </patternFill>
              </fill>
            </x14:dxf>
          </x14:cfRule>
          <x14:cfRule type="containsText" priority="687" operator="containsText" id="{BBBBD0F5-8978-42E0-86E3-14759B5C6664}">
            <xm:f>NOT(ISERROR(SEARCH($I$72,I36)))</xm:f>
            <xm:f>$I$72</xm:f>
            <x14:dxf>
              <fill>
                <patternFill>
                  <fgColor rgb="FFFFC000"/>
                  <bgColor rgb="FFFFC000"/>
                </patternFill>
              </fill>
            </x14:dxf>
          </x14:cfRule>
          <x14:cfRule type="containsText" priority="688" operator="containsText" id="{9EDABCCF-A4F9-4B04-A909-1047F425DAFE}">
            <xm:f>NOT(ISERROR(SEARCH($I$71,I36)))</xm:f>
            <xm:f>$I$71</xm:f>
            <x14:dxf>
              <fill>
                <patternFill>
                  <fgColor rgb="FFFFFF00"/>
                  <bgColor rgb="FFFFFF00"/>
                </patternFill>
              </fill>
            </x14:dxf>
          </x14:cfRule>
          <x14:cfRule type="containsText" priority="689" operator="containsText" id="{A12D3A01-E0C3-40E5-AE24-2AA2BD742A1C}">
            <xm:f>NOT(ISERROR(SEARCH($I$70,I36)))</xm:f>
            <xm:f>$I$70</xm:f>
            <x14:dxf>
              <fill>
                <patternFill>
                  <bgColor theme="0" tint="-0.14996795556505021"/>
                </patternFill>
              </fill>
            </x14:dxf>
          </x14:cfRule>
          <x14:cfRule type="cellIs" priority="690" operator="equal" id="{91E0C968-23E5-426E-84C7-263C8AC73E5E}">
            <xm:f>'\Users\marisol.viveros\Desktop\Trabajo en casa\3. Marisol Viveros 2022\Gestion del Mejoramiento\Riesgos\[MAPA_RIESGOS_UAEOS_2022_V3.xlsx]Tabla probabiidad'!#REF!</xm:f>
            <x14:dxf>
              <fill>
                <patternFill>
                  <fgColor theme="6"/>
                </patternFill>
              </fill>
            </x14:dxf>
          </x14:cfRule>
          <x14:cfRule type="cellIs" priority="691" operator="equal" id="{A13AD319-CA37-4829-AF35-6BCBFA1EF41E}">
            <xm:f>'\Users\marisol.viveros\Desktop\Trabajo en casa\3. Marisol Viveros 2022\Gestion del Mejoramiento\Riesgos\[MAPA_RIESGOS_UAEOS_2022_V3.xlsx]Tabla probabiidad'!#REF!</xm:f>
            <x14:dxf>
              <fill>
                <patternFill>
                  <fgColor rgb="FF92D050"/>
                  <bgColor theme="6" tint="0.59996337778862885"/>
                </patternFill>
              </fill>
            </x14:dxf>
          </x14:cfRule>
          <xm:sqref>I36</xm:sqref>
        </x14:conditionalFormatting>
        <x14:conditionalFormatting xmlns:xm="http://schemas.microsoft.com/office/excel/2006/main">
          <x14:cfRule type="containsText" priority="676" operator="containsText" id="{F14D291A-C6E8-42D5-BC75-0B5F98B7C439}">
            <xm:f>NOT(ISERROR(SEARCH($I$69,I37)))</xm:f>
            <xm:f>$I$69</xm:f>
            <x14:dxf>
              <fill>
                <patternFill>
                  <fgColor rgb="FF92D050"/>
                  <bgColor rgb="FF92D050"/>
                </patternFill>
              </fill>
            </x14:dxf>
          </x14:cfRule>
          <x14:cfRule type="containsText" priority="677" operator="containsText" id="{4A8595F3-0ED0-469B-8E55-2A27B9DC6CD9}">
            <xm:f>NOT(ISERROR(SEARCH($I$70,I37)))</xm:f>
            <xm:f>$I$70</xm:f>
            <x14:dxf>
              <fill>
                <patternFill>
                  <bgColor rgb="FF00B050"/>
                </patternFill>
              </fill>
            </x14:dxf>
          </x14:cfRule>
          <x14:cfRule type="containsText" priority="678" operator="containsText" id="{F65BB8CF-E18A-43E6-B786-5B521CAF7CC0}">
            <xm:f>NOT(ISERROR(SEARCH($I$73,I37)))</xm:f>
            <xm:f>$I$73</xm:f>
            <x14:dxf>
              <fill>
                <patternFill>
                  <bgColor rgb="FFFF0000"/>
                </patternFill>
              </fill>
            </x14:dxf>
          </x14:cfRule>
          <x14:cfRule type="containsText" priority="679" operator="containsText" id="{C234ADD8-86F9-4EC8-8601-D8DE19ED0E5A}">
            <xm:f>NOT(ISERROR(SEARCH($I$72,I37)))</xm:f>
            <xm:f>$I$72</xm:f>
            <x14:dxf>
              <fill>
                <patternFill>
                  <fgColor rgb="FFFFC000"/>
                  <bgColor rgb="FFFFC000"/>
                </patternFill>
              </fill>
            </x14:dxf>
          </x14:cfRule>
          <x14:cfRule type="containsText" priority="680" operator="containsText" id="{615A1590-D4FF-470F-8C0B-CE9080019821}">
            <xm:f>NOT(ISERROR(SEARCH($I$71,I37)))</xm:f>
            <xm:f>$I$71</xm:f>
            <x14:dxf>
              <fill>
                <patternFill>
                  <fgColor rgb="FFFFFF00"/>
                  <bgColor rgb="FFFFFF00"/>
                </patternFill>
              </fill>
            </x14:dxf>
          </x14:cfRule>
          <x14:cfRule type="containsText" priority="681" operator="containsText" id="{713573F9-6434-4ECA-8360-19DD3BEAC182}">
            <xm:f>NOT(ISERROR(SEARCH($I$70,I37)))</xm:f>
            <xm:f>$I$70</xm:f>
            <x14:dxf>
              <fill>
                <patternFill>
                  <bgColor theme="0" tint="-0.14996795556505021"/>
                </patternFill>
              </fill>
            </x14:dxf>
          </x14:cfRule>
          <x14:cfRule type="cellIs" priority="682" operator="equal" id="{219AE8C5-006E-4EDE-BD10-B1ED0746F263}">
            <xm:f>'\Users\marisol.viveros\Desktop\Trabajo en casa\3. Marisol Viveros 2022\Gestion del Mejoramiento\Riesgos\[MAPA_RIESGOS_UAEOS_2022_V3.xlsx]Tabla probabiidad'!#REF!</xm:f>
            <x14:dxf>
              <fill>
                <patternFill>
                  <fgColor theme="6"/>
                </patternFill>
              </fill>
            </x14:dxf>
          </x14:cfRule>
          <x14:cfRule type="cellIs" priority="683" operator="equal" id="{654A3DD4-85AA-429A-B0E9-D93C5FF34307}">
            <xm:f>'\Users\marisol.viveros\Desktop\Trabajo en casa\3. Marisol Viveros 2022\Gestion del Mejoramiento\Riesgos\[MAPA_RIESGOS_UAEOS_2022_V3.xlsx]Tabla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668" operator="containsText" id="{76856458-9540-41D1-9E4F-D91FCEDE4FA2}">
            <xm:f>NOT(ISERROR(SEARCH($I$69,I38)))</xm:f>
            <xm:f>$I$69</xm:f>
            <x14:dxf>
              <fill>
                <patternFill>
                  <fgColor rgb="FF92D050"/>
                  <bgColor rgb="FF92D050"/>
                </patternFill>
              </fill>
            </x14:dxf>
          </x14:cfRule>
          <x14:cfRule type="containsText" priority="669" operator="containsText" id="{A0911280-3E84-493A-9D51-22C32BE9EC7F}">
            <xm:f>NOT(ISERROR(SEARCH($I$70,I38)))</xm:f>
            <xm:f>$I$70</xm:f>
            <x14:dxf>
              <fill>
                <patternFill>
                  <bgColor rgb="FF00B050"/>
                </patternFill>
              </fill>
            </x14:dxf>
          </x14:cfRule>
          <x14:cfRule type="containsText" priority="670" operator="containsText" id="{557BAA33-F45E-46FF-BE71-F165D4E5EA03}">
            <xm:f>NOT(ISERROR(SEARCH($I$73,I38)))</xm:f>
            <xm:f>$I$73</xm:f>
            <x14:dxf>
              <fill>
                <patternFill>
                  <bgColor rgb="FFFF0000"/>
                </patternFill>
              </fill>
            </x14:dxf>
          </x14:cfRule>
          <x14:cfRule type="containsText" priority="671" operator="containsText" id="{B8EF3203-B719-4400-A283-BFE5CBC8022F}">
            <xm:f>NOT(ISERROR(SEARCH($I$72,I38)))</xm:f>
            <xm:f>$I$72</xm:f>
            <x14:dxf>
              <fill>
                <patternFill>
                  <fgColor rgb="FFFFC000"/>
                  <bgColor rgb="FFFFC000"/>
                </patternFill>
              </fill>
            </x14:dxf>
          </x14:cfRule>
          <x14:cfRule type="containsText" priority="672" operator="containsText" id="{E25DCFBF-E0DD-46BB-A70A-6F587EABE8AC}">
            <xm:f>NOT(ISERROR(SEARCH($I$71,I38)))</xm:f>
            <xm:f>$I$71</xm:f>
            <x14:dxf>
              <fill>
                <patternFill>
                  <fgColor rgb="FFFFFF00"/>
                  <bgColor rgb="FFFFFF00"/>
                </patternFill>
              </fill>
            </x14:dxf>
          </x14:cfRule>
          <x14:cfRule type="containsText" priority="673" operator="containsText" id="{D462BD3E-C9AB-420B-BEF7-D87FA3360719}">
            <xm:f>NOT(ISERROR(SEARCH($I$70,I38)))</xm:f>
            <xm:f>$I$70</xm:f>
            <x14:dxf>
              <fill>
                <patternFill>
                  <bgColor theme="0" tint="-0.14996795556505021"/>
                </patternFill>
              </fill>
            </x14:dxf>
          </x14:cfRule>
          <x14:cfRule type="cellIs" priority="674" operator="equal" id="{D4D22A15-9740-402F-A776-CE677FCBACDD}">
            <xm:f>'\Users\marisol.viveros\Desktop\Trabajo en casa\3. Marisol Viveros 2022\Gestion del Mejoramiento\Riesgos\[MAPA_RIESGOS_UAEOS_2022_V3.xlsx]Tabla probabiidad'!#REF!</xm:f>
            <x14:dxf>
              <fill>
                <patternFill>
                  <fgColor theme="6"/>
                </patternFill>
              </fill>
            </x14:dxf>
          </x14:cfRule>
          <x14:cfRule type="cellIs" priority="675" operator="equal" id="{E8116AD5-3ADE-47E9-816F-DAF0DFF11E07}">
            <xm:f>'\Users\marisol.viveros\Desktop\Trabajo en casa\3. Marisol Viveros 2022\Gestion del Mejoramiento\Riesgos\[MAPA_RIESGOS_UAEOS_2022_V3.xlsx]Tabla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63" operator="containsText" id="{82F1EB24-5073-4807-BD14-E4474D5EEEC5}">
            <xm:f>NOT(ISERROR(SEARCH($K$73,K38)))</xm:f>
            <xm:f>$K$73</xm:f>
            <x14:dxf>
              <fill>
                <patternFill>
                  <bgColor rgb="FFFF0000"/>
                </patternFill>
              </fill>
            </x14:dxf>
          </x14:cfRule>
          <x14:cfRule type="containsText" priority="664" operator="containsText" id="{12360CC2-0F72-410B-BE71-AEC123AFE520}">
            <xm:f>NOT(ISERROR(SEARCH($K$72,K38)))</xm:f>
            <xm:f>$K$72</xm:f>
            <x14:dxf>
              <fill>
                <patternFill>
                  <bgColor rgb="FFFFC000"/>
                </patternFill>
              </fill>
            </x14:dxf>
          </x14:cfRule>
          <x14:cfRule type="containsText" priority="665" operator="containsText" id="{B9B67A00-3475-4992-9237-E065142142BA}">
            <xm:f>NOT(ISERROR(SEARCH($K$71,K38)))</xm:f>
            <xm:f>$K$71</xm:f>
            <x14:dxf>
              <fill>
                <patternFill>
                  <bgColor rgb="FFFFFF00"/>
                </patternFill>
              </fill>
            </x14:dxf>
          </x14:cfRule>
          <x14:cfRule type="containsText" priority="666" operator="containsText" id="{0D4EF0C9-DA78-4EAA-9424-8C747A3FEFFD}">
            <xm:f>NOT(ISERROR(SEARCH($K$70,K38)))</xm:f>
            <xm:f>$K$70</xm:f>
            <x14:dxf>
              <fill>
                <patternFill>
                  <bgColor rgb="FF00B050"/>
                </patternFill>
              </fill>
            </x14:dxf>
          </x14:cfRule>
          <x14:cfRule type="containsText" priority="667" operator="containsText" id="{12420174-FB57-4F08-AF9B-030377F77375}">
            <xm:f>NOT(ISERROR(SEARCH($K$69,K38)))</xm:f>
            <xm:f>$K$69</xm:f>
            <x14:dxf>
              <fill>
                <patternFill>
                  <bgColor rgb="FF92D050"/>
                </patternFill>
              </fill>
            </x14:dxf>
          </x14:cfRule>
          <xm:sqref>K38</xm:sqref>
        </x14:conditionalFormatting>
        <x14:conditionalFormatting xmlns:xm="http://schemas.microsoft.com/office/excel/2006/main">
          <x14:cfRule type="containsText" priority="659" operator="containsText" id="{0BBC5212-A230-4D3B-BA62-4FC9C80D8797}">
            <xm:f>NOT(ISERROR(SEARCH($M$72,M38)))</xm:f>
            <xm:f>$M$72</xm:f>
            <x14:dxf>
              <fill>
                <patternFill>
                  <bgColor rgb="FFFF0000"/>
                </patternFill>
              </fill>
            </x14:dxf>
          </x14:cfRule>
          <x14:cfRule type="containsText" priority="660" operator="containsText" id="{1D17A382-2B95-43DE-A8DA-95D705A54E93}">
            <xm:f>NOT(ISERROR(SEARCH($M$71,M38)))</xm:f>
            <xm:f>$M$71</xm:f>
            <x14:dxf>
              <fill>
                <patternFill>
                  <bgColor rgb="FFFFC000"/>
                </patternFill>
              </fill>
            </x14:dxf>
          </x14:cfRule>
          <x14:cfRule type="containsText" priority="661" operator="containsText" id="{F69EE419-BD1E-41B9-9A99-082455F301D3}">
            <xm:f>NOT(ISERROR(SEARCH($M$70,M38)))</xm:f>
            <xm:f>$M$70</xm:f>
            <x14:dxf>
              <fill>
                <patternFill>
                  <bgColor rgb="FFFFFF00"/>
                </patternFill>
              </fill>
            </x14:dxf>
          </x14:cfRule>
          <x14:cfRule type="containsText" priority="662" operator="containsText" id="{BC2248B6-3128-41AE-9C0D-6CA2070A6C7D}">
            <xm:f>NOT(ISERROR(SEARCH($M$69,M38)))</xm:f>
            <xm:f>$M$69</xm:f>
            <x14:dxf>
              <fill>
                <patternFill>
                  <bgColor rgb="FF92D050"/>
                </patternFill>
              </fill>
            </x14:dxf>
          </x14:cfRule>
          <xm:sqref>M38</xm:sqref>
        </x14:conditionalFormatting>
        <x14:conditionalFormatting xmlns:xm="http://schemas.microsoft.com/office/excel/2006/main">
          <x14:cfRule type="containsText" priority="654" operator="containsText" id="{A9ABE7F1-82DA-4918-96BF-C9D10AB64883}">
            <xm:f>NOT(ISERROR(SEARCH($K$73,Z15)))</xm:f>
            <xm:f>$K$73</xm:f>
            <x14:dxf>
              <fill>
                <patternFill>
                  <bgColor rgb="FFFF0000"/>
                </patternFill>
              </fill>
            </x14:dxf>
          </x14:cfRule>
          <x14:cfRule type="containsText" priority="655" operator="containsText" id="{212545FA-968D-4293-8B1D-45F958466BC0}">
            <xm:f>NOT(ISERROR(SEARCH($K$72,Z15)))</xm:f>
            <xm:f>$K$72</xm:f>
            <x14:dxf>
              <fill>
                <patternFill>
                  <bgColor rgb="FFFFC000"/>
                </patternFill>
              </fill>
            </x14:dxf>
          </x14:cfRule>
          <x14:cfRule type="containsText" priority="656" operator="containsText" id="{64709C11-0FEB-4EFE-ADAA-0CF0040FAA0B}">
            <xm:f>NOT(ISERROR(SEARCH($K$71,Z15)))</xm:f>
            <xm:f>$K$71</xm:f>
            <x14:dxf>
              <fill>
                <patternFill>
                  <bgColor rgb="FFFFFF00"/>
                </patternFill>
              </fill>
            </x14:dxf>
          </x14:cfRule>
          <x14:cfRule type="containsText" priority="657" operator="containsText" id="{00113FCC-72CF-4BE5-8AE2-8966DAF96483}">
            <xm:f>NOT(ISERROR(SEARCH($K$70,Z15)))</xm:f>
            <xm:f>$K$70</xm:f>
            <x14:dxf>
              <fill>
                <patternFill>
                  <bgColor rgb="FF00B050"/>
                </patternFill>
              </fill>
            </x14:dxf>
          </x14:cfRule>
          <x14:cfRule type="containsText" priority="658" operator="containsText" id="{74415AC8-1792-4275-AE44-C7685778EEA7}">
            <xm:f>NOT(ISERROR(SEARCH($K$69,Z15)))</xm:f>
            <xm:f>$K$69</xm:f>
            <x14:dxf>
              <fill>
                <patternFill>
                  <bgColor rgb="FF92D050"/>
                </patternFill>
              </fill>
            </x14:dxf>
          </x14:cfRule>
          <xm:sqref>Z15</xm:sqref>
        </x14:conditionalFormatting>
        <x14:conditionalFormatting xmlns:xm="http://schemas.microsoft.com/office/excel/2006/main">
          <x14:cfRule type="containsText" priority="649" operator="containsText" id="{9C97A9B0-B4E9-4AFD-AEE2-0BEB1EE299FC}">
            <xm:f>NOT(ISERROR(SEARCH($K$73,Z16)))</xm:f>
            <xm:f>$K$73</xm:f>
            <x14:dxf>
              <fill>
                <patternFill>
                  <bgColor rgb="FFFF0000"/>
                </patternFill>
              </fill>
            </x14:dxf>
          </x14:cfRule>
          <x14:cfRule type="containsText" priority="650" operator="containsText" id="{F276126C-72B7-4B09-BFE8-168F056B7249}">
            <xm:f>NOT(ISERROR(SEARCH($K$72,Z16)))</xm:f>
            <xm:f>$K$72</xm:f>
            <x14:dxf>
              <fill>
                <patternFill>
                  <bgColor rgb="FFFFC000"/>
                </patternFill>
              </fill>
            </x14:dxf>
          </x14:cfRule>
          <x14:cfRule type="containsText" priority="651" operator="containsText" id="{7490736D-6D3F-4061-97C9-E743008D37FA}">
            <xm:f>NOT(ISERROR(SEARCH($K$71,Z16)))</xm:f>
            <xm:f>$K$71</xm:f>
            <x14:dxf>
              <fill>
                <patternFill>
                  <bgColor rgb="FFFFFF00"/>
                </patternFill>
              </fill>
            </x14:dxf>
          </x14:cfRule>
          <x14:cfRule type="containsText" priority="652" operator="containsText" id="{17B12DD3-257F-4902-AB09-1399D659D713}">
            <xm:f>NOT(ISERROR(SEARCH($K$70,Z16)))</xm:f>
            <xm:f>$K$70</xm:f>
            <x14:dxf>
              <fill>
                <patternFill>
                  <bgColor rgb="FF00B050"/>
                </patternFill>
              </fill>
            </x14:dxf>
          </x14:cfRule>
          <x14:cfRule type="containsText" priority="653" operator="containsText" id="{8A730A13-4256-4470-9A01-7D471FD2D425}">
            <xm:f>NOT(ISERROR(SEARCH($K$69,Z16)))</xm:f>
            <xm:f>$K$69</xm:f>
            <x14:dxf>
              <fill>
                <patternFill>
                  <bgColor rgb="FF92D050"/>
                </patternFill>
              </fill>
            </x14:dxf>
          </x14:cfRule>
          <xm:sqref>Z16</xm:sqref>
        </x14:conditionalFormatting>
        <x14:conditionalFormatting xmlns:xm="http://schemas.microsoft.com/office/excel/2006/main">
          <x14:cfRule type="containsText" priority="644" operator="containsText" id="{D6C4EC88-0C7B-4FAD-8736-D314DB2C3919}">
            <xm:f>NOT(ISERROR(SEARCH($K$73,Z17)))</xm:f>
            <xm:f>$K$73</xm:f>
            <x14:dxf>
              <fill>
                <patternFill>
                  <bgColor rgb="FFFF0000"/>
                </patternFill>
              </fill>
            </x14:dxf>
          </x14:cfRule>
          <x14:cfRule type="containsText" priority="645" operator="containsText" id="{D3695502-DD25-42F6-8F17-63565A3885E9}">
            <xm:f>NOT(ISERROR(SEARCH($K$72,Z17)))</xm:f>
            <xm:f>$K$72</xm:f>
            <x14:dxf>
              <fill>
                <patternFill>
                  <bgColor rgb="FFFFC000"/>
                </patternFill>
              </fill>
            </x14:dxf>
          </x14:cfRule>
          <x14:cfRule type="containsText" priority="646" operator="containsText" id="{8B14BE00-AD60-4F2B-9932-9AFF02421385}">
            <xm:f>NOT(ISERROR(SEARCH($K$71,Z17)))</xm:f>
            <xm:f>$K$71</xm:f>
            <x14:dxf>
              <fill>
                <patternFill>
                  <bgColor rgb="FFFFFF00"/>
                </patternFill>
              </fill>
            </x14:dxf>
          </x14:cfRule>
          <x14:cfRule type="containsText" priority="647" operator="containsText" id="{F96CD8B0-2F01-49B6-BB70-EA732F459825}">
            <xm:f>NOT(ISERROR(SEARCH($K$70,Z17)))</xm:f>
            <xm:f>$K$70</xm:f>
            <x14:dxf>
              <fill>
                <patternFill>
                  <bgColor rgb="FF00B050"/>
                </patternFill>
              </fill>
            </x14:dxf>
          </x14:cfRule>
          <x14:cfRule type="containsText" priority="648" operator="containsText" id="{60099189-38E8-4E28-B635-70007534BC97}">
            <xm:f>NOT(ISERROR(SEARCH($K$69,Z17)))</xm:f>
            <xm:f>$K$69</xm:f>
            <x14:dxf>
              <fill>
                <patternFill>
                  <bgColor rgb="FF92D050"/>
                </patternFill>
              </fill>
            </x14:dxf>
          </x14:cfRule>
          <xm:sqref>Z17</xm:sqref>
        </x14:conditionalFormatting>
        <x14:conditionalFormatting xmlns:xm="http://schemas.microsoft.com/office/excel/2006/main">
          <x14:cfRule type="containsText" priority="639" operator="containsText" id="{4ED6A3D3-7B97-4244-A5DC-B63157690D98}">
            <xm:f>NOT(ISERROR(SEARCH($K$73,Z18)))</xm:f>
            <xm:f>$K$73</xm:f>
            <x14:dxf>
              <fill>
                <patternFill>
                  <bgColor rgb="FFFF0000"/>
                </patternFill>
              </fill>
            </x14:dxf>
          </x14:cfRule>
          <x14:cfRule type="containsText" priority="640" operator="containsText" id="{0C0A9B3B-6C7F-488A-AC45-F56F0D5806FF}">
            <xm:f>NOT(ISERROR(SEARCH($K$72,Z18)))</xm:f>
            <xm:f>$K$72</xm:f>
            <x14:dxf>
              <fill>
                <patternFill>
                  <bgColor rgb="FFFFC000"/>
                </patternFill>
              </fill>
            </x14:dxf>
          </x14:cfRule>
          <x14:cfRule type="containsText" priority="641" operator="containsText" id="{86540EED-A7AF-4BEF-AFE1-8F65FB052242}">
            <xm:f>NOT(ISERROR(SEARCH($K$71,Z18)))</xm:f>
            <xm:f>$K$71</xm:f>
            <x14:dxf>
              <fill>
                <patternFill>
                  <bgColor rgb="FFFFFF00"/>
                </patternFill>
              </fill>
            </x14:dxf>
          </x14:cfRule>
          <x14:cfRule type="containsText" priority="642" operator="containsText" id="{E9169902-7D79-4320-BF46-9ADC80A65A3A}">
            <xm:f>NOT(ISERROR(SEARCH($K$70,Z18)))</xm:f>
            <xm:f>$K$70</xm:f>
            <x14:dxf>
              <fill>
                <patternFill>
                  <bgColor rgb="FF00B050"/>
                </patternFill>
              </fill>
            </x14:dxf>
          </x14:cfRule>
          <x14:cfRule type="containsText" priority="643" operator="containsText" id="{92FF4BF2-42E2-4456-902C-D46BE4E13FD1}">
            <xm:f>NOT(ISERROR(SEARCH($K$69,Z18)))</xm:f>
            <xm:f>$K$69</xm:f>
            <x14:dxf>
              <fill>
                <patternFill>
                  <bgColor rgb="FF92D050"/>
                </patternFill>
              </fill>
            </x14:dxf>
          </x14:cfRule>
          <xm:sqref>Z18</xm:sqref>
        </x14:conditionalFormatting>
        <x14:conditionalFormatting xmlns:xm="http://schemas.microsoft.com/office/excel/2006/main">
          <x14:cfRule type="containsText" priority="634" operator="containsText" id="{4795A40D-3398-4C0A-853A-938C4FC6FD4E}">
            <xm:f>NOT(ISERROR(SEARCH($K$73,Z19)))</xm:f>
            <xm:f>$K$73</xm:f>
            <x14:dxf>
              <fill>
                <patternFill>
                  <bgColor rgb="FFFF0000"/>
                </patternFill>
              </fill>
            </x14:dxf>
          </x14:cfRule>
          <x14:cfRule type="containsText" priority="635" operator="containsText" id="{7913BC34-0EFC-461B-9F24-258BE9903E61}">
            <xm:f>NOT(ISERROR(SEARCH($K$72,Z19)))</xm:f>
            <xm:f>$K$72</xm:f>
            <x14:dxf>
              <fill>
                <patternFill>
                  <bgColor rgb="FFFFC000"/>
                </patternFill>
              </fill>
            </x14:dxf>
          </x14:cfRule>
          <x14:cfRule type="containsText" priority="636" operator="containsText" id="{B0203FD6-7D12-49DF-82AE-AF71F40F5A29}">
            <xm:f>NOT(ISERROR(SEARCH($K$71,Z19)))</xm:f>
            <xm:f>$K$71</xm:f>
            <x14:dxf>
              <fill>
                <patternFill>
                  <bgColor rgb="FFFFFF00"/>
                </patternFill>
              </fill>
            </x14:dxf>
          </x14:cfRule>
          <x14:cfRule type="containsText" priority="637" operator="containsText" id="{C9666ECA-DA7F-4A49-9B86-61286A85D210}">
            <xm:f>NOT(ISERROR(SEARCH($K$70,Z19)))</xm:f>
            <xm:f>$K$70</xm:f>
            <x14:dxf>
              <fill>
                <patternFill>
                  <bgColor rgb="FF00B050"/>
                </patternFill>
              </fill>
            </x14:dxf>
          </x14:cfRule>
          <x14:cfRule type="containsText" priority="638" operator="containsText" id="{A6AC098C-AE5F-4FC0-AE0E-572BDA304149}">
            <xm:f>NOT(ISERROR(SEARCH($K$69,Z19)))</xm:f>
            <xm:f>$K$69</xm:f>
            <x14:dxf>
              <fill>
                <patternFill>
                  <bgColor rgb="FF92D050"/>
                </patternFill>
              </fill>
            </x14:dxf>
          </x14:cfRule>
          <xm:sqref>Z19</xm:sqref>
        </x14:conditionalFormatting>
        <x14:conditionalFormatting xmlns:xm="http://schemas.microsoft.com/office/excel/2006/main">
          <x14:cfRule type="containsText" priority="629" operator="containsText" id="{091353A4-9A66-425D-8B44-586AA957B2C6}">
            <xm:f>NOT(ISERROR(SEARCH($K$73,Z20)))</xm:f>
            <xm:f>$K$73</xm:f>
            <x14:dxf>
              <fill>
                <patternFill>
                  <bgColor rgb="FFFF0000"/>
                </patternFill>
              </fill>
            </x14:dxf>
          </x14:cfRule>
          <x14:cfRule type="containsText" priority="630" operator="containsText" id="{58CABD9E-AA3D-4AB9-992B-DAE8EF30B050}">
            <xm:f>NOT(ISERROR(SEARCH($K$72,Z20)))</xm:f>
            <xm:f>$K$72</xm:f>
            <x14:dxf>
              <fill>
                <patternFill>
                  <bgColor rgb="FFFFC000"/>
                </patternFill>
              </fill>
            </x14:dxf>
          </x14:cfRule>
          <x14:cfRule type="containsText" priority="631" operator="containsText" id="{65B45D41-CFCE-4508-9F25-60FA505658A7}">
            <xm:f>NOT(ISERROR(SEARCH($K$71,Z20)))</xm:f>
            <xm:f>$K$71</xm:f>
            <x14:dxf>
              <fill>
                <patternFill>
                  <bgColor rgb="FFFFFF00"/>
                </patternFill>
              </fill>
            </x14:dxf>
          </x14:cfRule>
          <x14:cfRule type="containsText" priority="632" operator="containsText" id="{05667038-2C72-4B6F-B778-C72164C88558}">
            <xm:f>NOT(ISERROR(SEARCH($K$70,Z20)))</xm:f>
            <xm:f>$K$70</xm:f>
            <x14:dxf>
              <fill>
                <patternFill>
                  <bgColor rgb="FF00B050"/>
                </patternFill>
              </fill>
            </x14:dxf>
          </x14:cfRule>
          <x14:cfRule type="containsText" priority="633" operator="containsText" id="{EF92EBF2-BF16-4678-9221-6467D6403870}">
            <xm:f>NOT(ISERROR(SEARCH($K$69,Z20)))</xm:f>
            <xm:f>$K$69</xm:f>
            <x14:dxf>
              <fill>
                <patternFill>
                  <bgColor rgb="FF92D050"/>
                </patternFill>
              </fill>
            </x14:dxf>
          </x14:cfRule>
          <xm:sqref>Z20</xm:sqref>
        </x14:conditionalFormatting>
        <x14:conditionalFormatting xmlns:xm="http://schemas.microsoft.com/office/excel/2006/main">
          <x14:cfRule type="containsText" priority="624" operator="containsText" id="{30081621-033A-49B2-A666-137E19BC04B9}">
            <xm:f>NOT(ISERROR(SEARCH($K$73,Z21)))</xm:f>
            <xm:f>$K$73</xm:f>
            <x14:dxf>
              <fill>
                <patternFill>
                  <bgColor rgb="FFFF0000"/>
                </patternFill>
              </fill>
            </x14:dxf>
          </x14:cfRule>
          <x14:cfRule type="containsText" priority="625" operator="containsText" id="{82C80EA1-2A67-4193-9382-EBE56DFEC7C5}">
            <xm:f>NOT(ISERROR(SEARCH($K$72,Z21)))</xm:f>
            <xm:f>$K$72</xm:f>
            <x14:dxf>
              <fill>
                <patternFill>
                  <bgColor rgb="FFFFC000"/>
                </patternFill>
              </fill>
            </x14:dxf>
          </x14:cfRule>
          <x14:cfRule type="containsText" priority="626" operator="containsText" id="{B0828AC1-8EF8-4C23-BFAF-360B2347DD31}">
            <xm:f>NOT(ISERROR(SEARCH($K$71,Z21)))</xm:f>
            <xm:f>$K$71</xm:f>
            <x14:dxf>
              <fill>
                <patternFill>
                  <bgColor rgb="FFFFFF00"/>
                </patternFill>
              </fill>
            </x14:dxf>
          </x14:cfRule>
          <x14:cfRule type="containsText" priority="627" operator="containsText" id="{986AE236-693A-470E-8967-6FF57561AE04}">
            <xm:f>NOT(ISERROR(SEARCH($K$70,Z21)))</xm:f>
            <xm:f>$K$70</xm:f>
            <x14:dxf>
              <fill>
                <patternFill>
                  <bgColor rgb="FF00B050"/>
                </patternFill>
              </fill>
            </x14:dxf>
          </x14:cfRule>
          <x14:cfRule type="containsText" priority="628" operator="containsText" id="{79FDF5AF-91C7-459C-85F0-7F9971B05F51}">
            <xm:f>NOT(ISERROR(SEARCH($K$69,Z21)))</xm:f>
            <xm:f>$K$69</xm:f>
            <x14:dxf>
              <fill>
                <patternFill>
                  <bgColor rgb="FF92D050"/>
                </patternFill>
              </fill>
            </x14:dxf>
          </x14:cfRule>
          <xm:sqref>Z21:Z22</xm:sqref>
        </x14:conditionalFormatting>
        <x14:conditionalFormatting xmlns:xm="http://schemas.microsoft.com/office/excel/2006/main">
          <x14:cfRule type="containsText" priority="619" operator="containsText" id="{45F1A0FD-57D1-495C-9833-B976F2876B41}">
            <xm:f>NOT(ISERROR(SEARCH($K$73,Z24)))</xm:f>
            <xm:f>$K$73</xm:f>
            <x14:dxf>
              <fill>
                <patternFill>
                  <bgColor rgb="FFFF0000"/>
                </patternFill>
              </fill>
            </x14:dxf>
          </x14:cfRule>
          <x14:cfRule type="containsText" priority="620" operator="containsText" id="{99450974-0F6E-40A2-9104-93221A788926}">
            <xm:f>NOT(ISERROR(SEARCH($K$72,Z24)))</xm:f>
            <xm:f>$K$72</xm:f>
            <x14:dxf>
              <fill>
                <patternFill>
                  <bgColor rgb="FFFFC000"/>
                </patternFill>
              </fill>
            </x14:dxf>
          </x14:cfRule>
          <x14:cfRule type="containsText" priority="621" operator="containsText" id="{38F245FF-F2E6-4605-9335-174A80A40AE9}">
            <xm:f>NOT(ISERROR(SEARCH($K$71,Z24)))</xm:f>
            <xm:f>$K$71</xm:f>
            <x14:dxf>
              <fill>
                <patternFill>
                  <bgColor rgb="FFFFFF00"/>
                </patternFill>
              </fill>
            </x14:dxf>
          </x14:cfRule>
          <x14:cfRule type="containsText" priority="622" operator="containsText" id="{B540B2A2-4E2A-4BEA-BEF0-9E49C655B270}">
            <xm:f>NOT(ISERROR(SEARCH($K$70,Z24)))</xm:f>
            <xm:f>$K$70</xm:f>
            <x14:dxf>
              <fill>
                <patternFill>
                  <bgColor rgb="FF00B050"/>
                </patternFill>
              </fill>
            </x14:dxf>
          </x14:cfRule>
          <x14:cfRule type="containsText" priority="623" operator="containsText" id="{D605E692-3E75-4079-AF70-9EAC4E0B28E2}">
            <xm:f>NOT(ISERROR(SEARCH($K$69,Z24)))</xm:f>
            <xm:f>$K$69</xm:f>
            <x14:dxf>
              <fill>
                <patternFill>
                  <bgColor rgb="FF92D050"/>
                </patternFill>
              </fill>
            </x14:dxf>
          </x14:cfRule>
          <xm:sqref>Z24</xm:sqref>
        </x14:conditionalFormatting>
        <x14:conditionalFormatting xmlns:xm="http://schemas.microsoft.com/office/excel/2006/main">
          <x14:cfRule type="containsText" priority="614" operator="containsText" id="{7FE1CB05-5B5E-44DA-911B-B0BF403BDC54}">
            <xm:f>NOT(ISERROR(SEARCH($K$73,Z23)))</xm:f>
            <xm:f>$K$73</xm:f>
            <x14:dxf>
              <fill>
                <patternFill>
                  <bgColor rgb="FFFF0000"/>
                </patternFill>
              </fill>
            </x14:dxf>
          </x14:cfRule>
          <x14:cfRule type="containsText" priority="615" operator="containsText" id="{7FC6F865-5DB2-4B49-98F4-009E6AD541F3}">
            <xm:f>NOT(ISERROR(SEARCH($K$72,Z23)))</xm:f>
            <xm:f>$K$72</xm:f>
            <x14:dxf>
              <fill>
                <patternFill>
                  <bgColor rgb="FFFFC000"/>
                </patternFill>
              </fill>
            </x14:dxf>
          </x14:cfRule>
          <x14:cfRule type="containsText" priority="616" operator="containsText" id="{EC3D129D-7BC1-49E0-A291-965985215E10}">
            <xm:f>NOT(ISERROR(SEARCH($K$71,Z23)))</xm:f>
            <xm:f>$K$71</xm:f>
            <x14:dxf>
              <fill>
                <patternFill>
                  <bgColor rgb="FFFFFF00"/>
                </patternFill>
              </fill>
            </x14:dxf>
          </x14:cfRule>
          <x14:cfRule type="containsText" priority="617" operator="containsText" id="{57A81A35-0E0F-4E63-AE85-6A3E654357E4}">
            <xm:f>NOT(ISERROR(SEARCH($K$70,Z23)))</xm:f>
            <xm:f>$K$70</xm:f>
            <x14:dxf>
              <fill>
                <patternFill>
                  <bgColor rgb="FF00B050"/>
                </patternFill>
              </fill>
            </x14:dxf>
          </x14:cfRule>
          <x14:cfRule type="containsText" priority="618" operator="containsText" id="{1200AE67-8630-44E1-A80B-102EFAFD6CB8}">
            <xm:f>NOT(ISERROR(SEARCH($K$69,Z23)))</xm:f>
            <xm:f>$K$69</xm:f>
            <x14:dxf>
              <fill>
                <patternFill>
                  <bgColor rgb="FF92D050"/>
                </patternFill>
              </fill>
            </x14:dxf>
          </x14:cfRule>
          <xm:sqref>Z23</xm:sqref>
        </x14:conditionalFormatting>
        <x14:conditionalFormatting xmlns:xm="http://schemas.microsoft.com/office/excel/2006/main">
          <x14:cfRule type="containsText" priority="609" operator="containsText" id="{A7D7317F-E744-4FEF-B5EC-693B52BC6066}">
            <xm:f>NOT(ISERROR(SEARCH($K$73,Z25)))</xm:f>
            <xm:f>$K$73</xm:f>
            <x14:dxf>
              <fill>
                <patternFill>
                  <bgColor rgb="FFFF0000"/>
                </patternFill>
              </fill>
            </x14:dxf>
          </x14:cfRule>
          <x14:cfRule type="containsText" priority="610" operator="containsText" id="{2EF7B258-0CC7-4DAA-881E-CDC7769D88C4}">
            <xm:f>NOT(ISERROR(SEARCH($K$72,Z25)))</xm:f>
            <xm:f>$K$72</xm:f>
            <x14:dxf>
              <fill>
                <patternFill>
                  <bgColor rgb="FFFFC000"/>
                </patternFill>
              </fill>
            </x14:dxf>
          </x14:cfRule>
          <x14:cfRule type="containsText" priority="611" operator="containsText" id="{F44EB8E8-A1F9-4C72-8BFF-FE4412FDD0A3}">
            <xm:f>NOT(ISERROR(SEARCH($K$71,Z25)))</xm:f>
            <xm:f>$K$71</xm:f>
            <x14:dxf>
              <fill>
                <patternFill>
                  <bgColor rgb="FFFFFF00"/>
                </patternFill>
              </fill>
            </x14:dxf>
          </x14:cfRule>
          <x14:cfRule type="containsText" priority="612" operator="containsText" id="{D92C613A-A378-4058-9371-D83E97B37830}">
            <xm:f>NOT(ISERROR(SEARCH($K$70,Z25)))</xm:f>
            <xm:f>$K$70</xm:f>
            <x14:dxf>
              <fill>
                <patternFill>
                  <bgColor rgb="FF00B050"/>
                </patternFill>
              </fill>
            </x14:dxf>
          </x14:cfRule>
          <x14:cfRule type="containsText" priority="613" operator="containsText" id="{A0BE9DBC-48C9-4026-BAA0-7B8EDDACE62C}">
            <xm:f>NOT(ISERROR(SEARCH($K$69,Z25)))</xm:f>
            <xm:f>$K$69</xm:f>
            <x14:dxf>
              <fill>
                <patternFill>
                  <bgColor rgb="FF92D050"/>
                </patternFill>
              </fill>
            </x14:dxf>
          </x14:cfRule>
          <xm:sqref>Z25</xm:sqref>
        </x14:conditionalFormatting>
        <x14:conditionalFormatting xmlns:xm="http://schemas.microsoft.com/office/excel/2006/main">
          <x14:cfRule type="containsText" priority="604" operator="containsText" id="{3D96A177-72CE-4EFB-9E7D-9BFAD5152E30}">
            <xm:f>NOT(ISERROR(SEARCH($K$73,Z26)))</xm:f>
            <xm:f>$K$73</xm:f>
            <x14:dxf>
              <fill>
                <patternFill>
                  <bgColor rgb="FFFF0000"/>
                </patternFill>
              </fill>
            </x14:dxf>
          </x14:cfRule>
          <x14:cfRule type="containsText" priority="605" operator="containsText" id="{2EB3DF1A-5F24-4CE6-B14B-8580D97350A9}">
            <xm:f>NOT(ISERROR(SEARCH($K$72,Z26)))</xm:f>
            <xm:f>$K$72</xm:f>
            <x14:dxf>
              <fill>
                <patternFill>
                  <bgColor rgb="FFFFC000"/>
                </patternFill>
              </fill>
            </x14:dxf>
          </x14:cfRule>
          <x14:cfRule type="containsText" priority="606" operator="containsText" id="{8128358A-AAD5-433D-AC6B-97F11902021A}">
            <xm:f>NOT(ISERROR(SEARCH($K$71,Z26)))</xm:f>
            <xm:f>$K$71</xm:f>
            <x14:dxf>
              <fill>
                <patternFill>
                  <bgColor rgb="FFFFFF00"/>
                </patternFill>
              </fill>
            </x14:dxf>
          </x14:cfRule>
          <x14:cfRule type="containsText" priority="607" operator="containsText" id="{B6C8F3C8-EB98-4562-A171-994737B6C1B9}">
            <xm:f>NOT(ISERROR(SEARCH($K$70,Z26)))</xm:f>
            <xm:f>$K$70</xm:f>
            <x14:dxf>
              <fill>
                <patternFill>
                  <bgColor rgb="FF00B050"/>
                </patternFill>
              </fill>
            </x14:dxf>
          </x14:cfRule>
          <x14:cfRule type="containsText" priority="608" operator="containsText" id="{4C05D801-8AEC-4EC4-88CE-2306FE928706}">
            <xm:f>NOT(ISERROR(SEARCH($K$69,Z26)))</xm:f>
            <xm:f>$K$69</xm:f>
            <x14:dxf>
              <fill>
                <patternFill>
                  <bgColor rgb="FF92D050"/>
                </patternFill>
              </fill>
            </x14:dxf>
          </x14:cfRule>
          <xm:sqref>Z26</xm:sqref>
        </x14:conditionalFormatting>
        <x14:conditionalFormatting xmlns:xm="http://schemas.microsoft.com/office/excel/2006/main">
          <x14:cfRule type="containsText" priority="599" operator="containsText" id="{16870C73-D7CF-4178-AB28-DAB7A8E1D992}">
            <xm:f>NOT(ISERROR(SEARCH($K$73,Z27)))</xm:f>
            <xm:f>$K$73</xm:f>
            <x14:dxf>
              <fill>
                <patternFill>
                  <bgColor rgb="FFFF0000"/>
                </patternFill>
              </fill>
            </x14:dxf>
          </x14:cfRule>
          <x14:cfRule type="containsText" priority="600" operator="containsText" id="{6FC2CC9E-0F27-4B46-879F-F9F01A331BA2}">
            <xm:f>NOT(ISERROR(SEARCH($K$72,Z27)))</xm:f>
            <xm:f>$K$72</xm:f>
            <x14:dxf>
              <fill>
                <patternFill>
                  <bgColor rgb="FFFFC000"/>
                </patternFill>
              </fill>
            </x14:dxf>
          </x14:cfRule>
          <x14:cfRule type="containsText" priority="601" operator="containsText" id="{406F7571-087E-4BEC-A210-16033ED90CBA}">
            <xm:f>NOT(ISERROR(SEARCH($K$71,Z27)))</xm:f>
            <xm:f>$K$71</xm:f>
            <x14:dxf>
              <fill>
                <patternFill>
                  <bgColor rgb="FFFFFF00"/>
                </patternFill>
              </fill>
            </x14:dxf>
          </x14:cfRule>
          <x14:cfRule type="containsText" priority="602" operator="containsText" id="{A671CAAB-0331-474D-8635-06D8A4A6CE7E}">
            <xm:f>NOT(ISERROR(SEARCH($K$70,Z27)))</xm:f>
            <xm:f>$K$70</xm:f>
            <x14:dxf>
              <fill>
                <patternFill>
                  <bgColor rgb="FF00B050"/>
                </patternFill>
              </fill>
            </x14:dxf>
          </x14:cfRule>
          <x14:cfRule type="containsText" priority="603" operator="containsText" id="{866D1746-49C5-4BDA-B5DC-9A2DFC30BA19}">
            <xm:f>NOT(ISERROR(SEARCH($K$69,Z27)))</xm:f>
            <xm:f>$K$69</xm:f>
            <x14:dxf>
              <fill>
                <patternFill>
                  <bgColor rgb="FF92D050"/>
                </patternFill>
              </fill>
            </x14:dxf>
          </x14:cfRule>
          <xm:sqref>Z27</xm:sqref>
        </x14:conditionalFormatting>
        <x14:conditionalFormatting xmlns:xm="http://schemas.microsoft.com/office/excel/2006/main">
          <x14:cfRule type="containsText" priority="594" operator="containsText" id="{41788100-4EE8-4D01-8A20-951E1EB4D96C}">
            <xm:f>NOT(ISERROR(SEARCH($K$73,Z28)))</xm:f>
            <xm:f>$K$73</xm:f>
            <x14:dxf>
              <fill>
                <patternFill>
                  <bgColor rgb="FFFF0000"/>
                </patternFill>
              </fill>
            </x14:dxf>
          </x14:cfRule>
          <x14:cfRule type="containsText" priority="595" operator="containsText" id="{6DFF10DB-CDC3-4017-B5D6-A48F3D9933AA}">
            <xm:f>NOT(ISERROR(SEARCH($K$72,Z28)))</xm:f>
            <xm:f>$K$72</xm:f>
            <x14:dxf>
              <fill>
                <patternFill>
                  <bgColor rgb="FFFFC000"/>
                </patternFill>
              </fill>
            </x14:dxf>
          </x14:cfRule>
          <x14:cfRule type="containsText" priority="596" operator="containsText" id="{A788CAE3-C79B-4C23-A15B-171147C9C063}">
            <xm:f>NOT(ISERROR(SEARCH($K$71,Z28)))</xm:f>
            <xm:f>$K$71</xm:f>
            <x14:dxf>
              <fill>
                <patternFill>
                  <bgColor rgb="FFFFFF00"/>
                </patternFill>
              </fill>
            </x14:dxf>
          </x14:cfRule>
          <x14:cfRule type="containsText" priority="597" operator="containsText" id="{A0008C8D-DBF2-4BDC-AFB2-562650FD72E8}">
            <xm:f>NOT(ISERROR(SEARCH($K$70,Z28)))</xm:f>
            <xm:f>$K$70</xm:f>
            <x14:dxf>
              <fill>
                <patternFill>
                  <bgColor rgb="FF00B050"/>
                </patternFill>
              </fill>
            </x14:dxf>
          </x14:cfRule>
          <x14:cfRule type="containsText" priority="598" operator="containsText" id="{0490A10C-1DC1-4734-BA3D-B017FACE229D}">
            <xm:f>NOT(ISERROR(SEARCH($K$69,Z28)))</xm:f>
            <xm:f>$K$69</xm:f>
            <x14:dxf>
              <fill>
                <patternFill>
                  <bgColor rgb="FF92D050"/>
                </patternFill>
              </fill>
            </x14:dxf>
          </x14:cfRule>
          <xm:sqref>Z28</xm:sqref>
        </x14:conditionalFormatting>
        <x14:conditionalFormatting xmlns:xm="http://schemas.microsoft.com/office/excel/2006/main">
          <x14:cfRule type="containsText" priority="590" operator="containsText" id="{FF410CC6-4864-465A-91F5-10DD7E848653}">
            <xm:f>NOT(ISERROR(SEARCH($M$72,AB20)))</xm:f>
            <xm:f>$M$72</xm:f>
            <x14:dxf>
              <fill>
                <patternFill>
                  <bgColor rgb="FFFF0000"/>
                </patternFill>
              </fill>
            </x14:dxf>
          </x14:cfRule>
          <x14:cfRule type="containsText" priority="591" operator="containsText" id="{624E9B2E-C68F-4F0B-A5A3-A0C03695B428}">
            <xm:f>NOT(ISERROR(SEARCH($M$71,AB20)))</xm:f>
            <xm:f>$M$71</xm:f>
            <x14:dxf>
              <fill>
                <patternFill>
                  <bgColor rgb="FFFFC000"/>
                </patternFill>
              </fill>
            </x14:dxf>
          </x14:cfRule>
          <x14:cfRule type="containsText" priority="592" operator="containsText" id="{512CF41E-7FD5-471F-82E0-276C4985D0C3}">
            <xm:f>NOT(ISERROR(SEARCH($M$70,AB20)))</xm:f>
            <xm:f>$M$70</xm:f>
            <x14:dxf>
              <fill>
                <patternFill>
                  <bgColor rgb="FFFFFF00"/>
                </patternFill>
              </fill>
            </x14:dxf>
          </x14:cfRule>
          <x14:cfRule type="containsText" priority="593" operator="containsText" id="{F2FE1D14-0B14-443D-B954-16E10296A2B2}">
            <xm:f>NOT(ISERROR(SEARCH($M$69,AB20)))</xm:f>
            <xm:f>$M$69</xm:f>
            <x14:dxf>
              <fill>
                <patternFill>
                  <bgColor rgb="FF92D050"/>
                </patternFill>
              </fill>
            </x14:dxf>
          </x14:cfRule>
          <xm:sqref>AB20:AB24</xm:sqref>
        </x14:conditionalFormatting>
        <x14:conditionalFormatting xmlns:xm="http://schemas.microsoft.com/office/excel/2006/main">
          <x14:cfRule type="containsText" priority="586" operator="containsText" id="{ED627782-FABE-4B87-95A2-CD1CEB01D59B}">
            <xm:f>NOT(ISERROR(SEARCH($M$72,AB25)))</xm:f>
            <xm:f>$M$72</xm:f>
            <x14:dxf>
              <fill>
                <patternFill>
                  <bgColor rgb="FFFF0000"/>
                </patternFill>
              </fill>
            </x14:dxf>
          </x14:cfRule>
          <x14:cfRule type="containsText" priority="587" operator="containsText" id="{A53BE402-A287-4708-A0D6-F09CC9E3FB78}">
            <xm:f>NOT(ISERROR(SEARCH($M$71,AB25)))</xm:f>
            <xm:f>$M$71</xm:f>
            <x14:dxf>
              <fill>
                <patternFill>
                  <bgColor rgb="FFFFC000"/>
                </patternFill>
              </fill>
            </x14:dxf>
          </x14:cfRule>
          <x14:cfRule type="containsText" priority="588" operator="containsText" id="{B922873C-607D-491D-9E23-E3A542B9831E}">
            <xm:f>NOT(ISERROR(SEARCH($M$70,AB25)))</xm:f>
            <xm:f>$M$70</xm:f>
            <x14:dxf>
              <fill>
                <patternFill>
                  <bgColor rgb="FFFFFF00"/>
                </patternFill>
              </fill>
            </x14:dxf>
          </x14:cfRule>
          <x14:cfRule type="containsText" priority="589" operator="containsText" id="{66F48B9F-33E7-4B06-A1A2-29504FD908A0}">
            <xm:f>NOT(ISERROR(SEARCH($M$69,AB25)))</xm:f>
            <xm:f>$M$69</xm:f>
            <x14:dxf>
              <fill>
                <patternFill>
                  <bgColor rgb="FF92D050"/>
                </patternFill>
              </fill>
            </x14:dxf>
          </x14:cfRule>
          <xm:sqref>AB25</xm:sqref>
        </x14:conditionalFormatting>
        <x14:conditionalFormatting xmlns:xm="http://schemas.microsoft.com/office/excel/2006/main">
          <x14:cfRule type="containsText" priority="582" operator="containsText" id="{2CE1DA2E-92FE-4037-822D-1B8150A93409}">
            <xm:f>NOT(ISERROR(SEARCH($M$72,AB26)))</xm:f>
            <xm:f>$M$72</xm:f>
            <x14:dxf>
              <fill>
                <patternFill>
                  <bgColor rgb="FFFF0000"/>
                </patternFill>
              </fill>
            </x14:dxf>
          </x14:cfRule>
          <x14:cfRule type="containsText" priority="583" operator="containsText" id="{D3CC15DE-2B5C-4CA1-BF01-61E58AB117CC}">
            <xm:f>NOT(ISERROR(SEARCH($M$71,AB26)))</xm:f>
            <xm:f>$M$71</xm:f>
            <x14:dxf>
              <fill>
                <patternFill>
                  <bgColor rgb="FFFFC000"/>
                </patternFill>
              </fill>
            </x14:dxf>
          </x14:cfRule>
          <x14:cfRule type="containsText" priority="584" operator="containsText" id="{DC6DB46C-26DF-4D0D-96EC-5DFBC3672E08}">
            <xm:f>NOT(ISERROR(SEARCH($M$70,AB26)))</xm:f>
            <xm:f>$M$70</xm:f>
            <x14:dxf>
              <fill>
                <patternFill>
                  <bgColor rgb="FFFFFF00"/>
                </patternFill>
              </fill>
            </x14:dxf>
          </x14:cfRule>
          <x14:cfRule type="containsText" priority="585" operator="containsText" id="{0008B440-1887-4E05-B8A3-783103C2918F}">
            <xm:f>NOT(ISERROR(SEARCH($M$69,AB26)))</xm:f>
            <xm:f>$M$69</xm:f>
            <x14:dxf>
              <fill>
                <patternFill>
                  <bgColor rgb="FF92D050"/>
                </patternFill>
              </fill>
            </x14:dxf>
          </x14:cfRule>
          <xm:sqref>AB26</xm:sqref>
        </x14:conditionalFormatting>
        <x14:conditionalFormatting xmlns:xm="http://schemas.microsoft.com/office/excel/2006/main">
          <x14:cfRule type="containsText" priority="578" operator="containsText" id="{6099C2E3-3E33-4E3A-9844-2869E5E81883}">
            <xm:f>NOT(ISERROR(SEARCH($M$72,AB27)))</xm:f>
            <xm:f>$M$72</xm:f>
            <x14:dxf>
              <fill>
                <patternFill>
                  <bgColor rgb="FFFF0000"/>
                </patternFill>
              </fill>
            </x14:dxf>
          </x14:cfRule>
          <x14:cfRule type="containsText" priority="579" operator="containsText" id="{5D7AFFFD-A249-4063-99C2-A64BB60AF412}">
            <xm:f>NOT(ISERROR(SEARCH($M$71,AB27)))</xm:f>
            <xm:f>$M$71</xm:f>
            <x14:dxf>
              <fill>
                <patternFill>
                  <bgColor rgb="FFFFC000"/>
                </patternFill>
              </fill>
            </x14:dxf>
          </x14:cfRule>
          <x14:cfRule type="containsText" priority="580" operator="containsText" id="{0C555ABA-043B-49F3-80FE-ABB127B6E259}">
            <xm:f>NOT(ISERROR(SEARCH($M$70,AB27)))</xm:f>
            <xm:f>$M$70</xm:f>
            <x14:dxf>
              <fill>
                <patternFill>
                  <bgColor rgb="FFFFFF00"/>
                </patternFill>
              </fill>
            </x14:dxf>
          </x14:cfRule>
          <x14:cfRule type="containsText" priority="581" operator="containsText" id="{519C4007-9814-4550-BC13-E47C4E9408A2}">
            <xm:f>NOT(ISERROR(SEARCH($M$69,AB27)))</xm:f>
            <xm:f>$M$69</xm:f>
            <x14:dxf>
              <fill>
                <patternFill>
                  <bgColor rgb="FF92D050"/>
                </patternFill>
              </fill>
            </x14:dxf>
          </x14:cfRule>
          <xm:sqref>AB27</xm:sqref>
        </x14:conditionalFormatting>
        <x14:conditionalFormatting xmlns:xm="http://schemas.microsoft.com/office/excel/2006/main">
          <x14:cfRule type="containsText" priority="574" operator="containsText" id="{C18DB605-206D-402A-AA38-8F131264975E}">
            <xm:f>NOT(ISERROR(SEARCH($M$72,AB28)))</xm:f>
            <xm:f>$M$72</xm:f>
            <x14:dxf>
              <fill>
                <patternFill>
                  <bgColor rgb="FFFF0000"/>
                </patternFill>
              </fill>
            </x14:dxf>
          </x14:cfRule>
          <x14:cfRule type="containsText" priority="575" operator="containsText" id="{9F17D820-ED2F-4F73-842B-55E4CB756A1F}">
            <xm:f>NOT(ISERROR(SEARCH($M$71,AB28)))</xm:f>
            <xm:f>$M$71</xm:f>
            <x14:dxf>
              <fill>
                <patternFill>
                  <bgColor rgb="FFFFC000"/>
                </patternFill>
              </fill>
            </x14:dxf>
          </x14:cfRule>
          <x14:cfRule type="containsText" priority="576" operator="containsText" id="{EBBB9D14-692B-4AFE-8082-BA3D0FCF9820}">
            <xm:f>NOT(ISERROR(SEARCH($M$70,AB28)))</xm:f>
            <xm:f>$M$70</xm:f>
            <x14:dxf>
              <fill>
                <patternFill>
                  <bgColor rgb="FFFFFF00"/>
                </patternFill>
              </fill>
            </x14:dxf>
          </x14:cfRule>
          <x14:cfRule type="containsText" priority="577" operator="containsText" id="{E58DE99E-DDD1-4E0A-8113-B5E1613EF0BE}">
            <xm:f>NOT(ISERROR(SEARCH($M$69,AB28)))</xm:f>
            <xm:f>$M$69</xm:f>
            <x14:dxf>
              <fill>
                <patternFill>
                  <bgColor rgb="FF92D050"/>
                </patternFill>
              </fill>
            </x14:dxf>
          </x14:cfRule>
          <xm:sqref>AB28</xm:sqref>
        </x14:conditionalFormatting>
        <x14:conditionalFormatting xmlns:xm="http://schemas.microsoft.com/office/excel/2006/main">
          <x14:cfRule type="containsText" priority="566" operator="containsText" id="{DC48B992-2BAF-4D5A-A169-96B416F346E1}">
            <xm:f>NOT(ISERROR(SEARCH($I$69,X29)))</xm:f>
            <xm:f>$I$69</xm:f>
            <x14:dxf>
              <fill>
                <patternFill>
                  <fgColor rgb="FF92D050"/>
                  <bgColor rgb="FF92D050"/>
                </patternFill>
              </fill>
            </x14:dxf>
          </x14:cfRule>
          <x14:cfRule type="containsText" priority="567" operator="containsText" id="{A1771100-FEE0-4F41-8EBA-AEC1A5013AFA}">
            <xm:f>NOT(ISERROR(SEARCH($I$70,X29)))</xm:f>
            <xm:f>$I$70</xm:f>
            <x14:dxf>
              <fill>
                <patternFill>
                  <bgColor rgb="FF00B050"/>
                </patternFill>
              </fill>
            </x14:dxf>
          </x14:cfRule>
          <x14:cfRule type="containsText" priority="568" operator="containsText" id="{D016F025-91E4-41B2-9038-9659A7AF6EA7}">
            <xm:f>NOT(ISERROR(SEARCH($I$73,X29)))</xm:f>
            <xm:f>$I$73</xm:f>
            <x14:dxf>
              <fill>
                <patternFill>
                  <bgColor rgb="FFFF0000"/>
                </patternFill>
              </fill>
            </x14:dxf>
          </x14:cfRule>
          <x14:cfRule type="containsText" priority="569" operator="containsText" id="{F30A8DAF-DBB7-49C1-B10B-69500E4F5442}">
            <xm:f>NOT(ISERROR(SEARCH($I$72,X29)))</xm:f>
            <xm:f>$I$72</xm:f>
            <x14:dxf>
              <fill>
                <patternFill>
                  <fgColor rgb="FFFFC000"/>
                  <bgColor rgb="FFFFC000"/>
                </patternFill>
              </fill>
            </x14:dxf>
          </x14:cfRule>
          <x14:cfRule type="containsText" priority="570" operator="containsText" id="{7405566A-9106-4870-956E-D12B8B6DF780}">
            <xm:f>NOT(ISERROR(SEARCH($I$71,X29)))</xm:f>
            <xm:f>$I$71</xm:f>
            <x14:dxf>
              <fill>
                <patternFill>
                  <fgColor rgb="FFFFFF00"/>
                  <bgColor rgb="FFFFFF00"/>
                </patternFill>
              </fill>
            </x14:dxf>
          </x14:cfRule>
          <x14:cfRule type="containsText" priority="571" operator="containsText" id="{0B171180-468A-4844-AC6E-84D8AC745C60}">
            <xm:f>NOT(ISERROR(SEARCH($I$70,X29)))</xm:f>
            <xm:f>$I$70</xm:f>
            <x14:dxf>
              <fill>
                <patternFill>
                  <bgColor theme="0" tint="-0.14996795556505021"/>
                </patternFill>
              </fill>
            </x14:dxf>
          </x14:cfRule>
          <x14:cfRule type="cellIs" priority="572" operator="equal" id="{2F458ECA-BE38-4DF6-AF1B-DAC57F200E3B}">
            <xm:f>'\Users\marisol.viveros\Desktop\Trabajo en casa\3. Marisol Viveros 2022\Gestion del Mejoramiento\Riesgos\[MAPA_RIESGOS_UAEOS_2022_V3.xlsx]Tabla probabiidad'!#REF!</xm:f>
            <x14:dxf>
              <fill>
                <patternFill>
                  <fgColor theme="6"/>
                </patternFill>
              </fill>
            </x14:dxf>
          </x14:cfRule>
          <x14:cfRule type="cellIs" priority="573" operator="equal" id="{CD30A0D6-B475-42E6-94AB-6D436873C148}">
            <xm:f>'\Users\marisol.viveros\Desktop\Trabajo en casa\3. Marisol Viveros 2022\Gestion del Mejoramiento\Riesgos\[MAPA_RIESGOS_UAEOS_2022_V3.xlsx]Tabla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561" operator="containsText" id="{A585DEE5-293E-45EA-8AE0-8A1F67C91942}">
            <xm:f>NOT(ISERROR(SEARCH($K$73,Z29)))</xm:f>
            <xm:f>$K$73</xm:f>
            <x14:dxf>
              <fill>
                <patternFill>
                  <bgColor rgb="FFFF0000"/>
                </patternFill>
              </fill>
            </x14:dxf>
          </x14:cfRule>
          <x14:cfRule type="containsText" priority="562" operator="containsText" id="{A73F6273-DE18-44FA-A2BB-9FC5121DF285}">
            <xm:f>NOT(ISERROR(SEARCH($K$72,Z29)))</xm:f>
            <xm:f>$K$72</xm:f>
            <x14:dxf>
              <fill>
                <patternFill>
                  <bgColor rgb="FFFFC000"/>
                </patternFill>
              </fill>
            </x14:dxf>
          </x14:cfRule>
          <x14:cfRule type="containsText" priority="563" operator="containsText" id="{96AEFEB2-22A1-4EA5-BC58-93A9BD4096D3}">
            <xm:f>NOT(ISERROR(SEARCH($K$71,Z29)))</xm:f>
            <xm:f>$K$71</xm:f>
            <x14:dxf>
              <fill>
                <patternFill>
                  <bgColor rgb="FFFFFF00"/>
                </patternFill>
              </fill>
            </x14:dxf>
          </x14:cfRule>
          <x14:cfRule type="containsText" priority="564" operator="containsText" id="{DC0DFD79-60B8-43DD-9369-87600D95B1EE}">
            <xm:f>NOT(ISERROR(SEARCH($K$70,Z29)))</xm:f>
            <xm:f>$K$70</xm:f>
            <x14:dxf>
              <fill>
                <patternFill>
                  <bgColor rgb="FF00B050"/>
                </patternFill>
              </fill>
            </x14:dxf>
          </x14:cfRule>
          <x14:cfRule type="containsText" priority="565" operator="containsText" id="{9F17297A-9B0E-48A9-945B-5997C7AB17D2}">
            <xm:f>NOT(ISERROR(SEARCH($K$69,Z29)))</xm:f>
            <xm:f>$K$69</xm:f>
            <x14:dxf>
              <fill>
                <patternFill>
                  <bgColor rgb="FF92D050"/>
                </patternFill>
              </fill>
            </x14:dxf>
          </x14:cfRule>
          <xm:sqref>Z29</xm:sqref>
        </x14:conditionalFormatting>
        <x14:conditionalFormatting xmlns:xm="http://schemas.microsoft.com/office/excel/2006/main">
          <x14:cfRule type="containsText" priority="557" operator="containsText" id="{A828E962-7A61-46C2-A2EC-3133942ED163}">
            <xm:f>NOT(ISERROR(SEARCH($M$72,AB29)))</xm:f>
            <xm:f>$M$72</xm:f>
            <x14:dxf>
              <fill>
                <patternFill>
                  <bgColor rgb="FFFF0000"/>
                </patternFill>
              </fill>
            </x14:dxf>
          </x14:cfRule>
          <x14:cfRule type="containsText" priority="558" operator="containsText" id="{8AE41D5C-C22B-414A-B9B5-CBA0B40E0B4E}">
            <xm:f>NOT(ISERROR(SEARCH($M$71,AB29)))</xm:f>
            <xm:f>$M$71</xm:f>
            <x14:dxf>
              <fill>
                <patternFill>
                  <bgColor rgb="FFFFC000"/>
                </patternFill>
              </fill>
            </x14:dxf>
          </x14:cfRule>
          <x14:cfRule type="containsText" priority="559" operator="containsText" id="{052DE213-44DE-403F-AA37-1A645DD94A95}">
            <xm:f>NOT(ISERROR(SEARCH($M$70,AB29)))</xm:f>
            <xm:f>$M$70</xm:f>
            <x14:dxf>
              <fill>
                <patternFill>
                  <bgColor rgb="FFFFFF00"/>
                </patternFill>
              </fill>
            </x14:dxf>
          </x14:cfRule>
          <x14:cfRule type="containsText" priority="560" operator="containsText" id="{69706F66-041F-48CD-97AA-CAF61A4B925F}">
            <xm:f>NOT(ISERROR(SEARCH($M$69,AB29)))</xm:f>
            <xm:f>$M$69</xm:f>
            <x14:dxf>
              <fill>
                <patternFill>
                  <bgColor rgb="FF92D050"/>
                </patternFill>
              </fill>
            </x14:dxf>
          </x14:cfRule>
          <xm:sqref>AB29</xm:sqref>
        </x14:conditionalFormatting>
        <x14:conditionalFormatting xmlns:xm="http://schemas.microsoft.com/office/excel/2006/main">
          <x14:cfRule type="containsText" priority="552" operator="containsText" id="{B72424EC-DCCB-49EC-B07E-415FA1AD86E5}">
            <xm:f>NOT(ISERROR(SEARCH($K$73,Z30)))</xm:f>
            <xm:f>$K$73</xm:f>
            <x14:dxf>
              <fill>
                <patternFill>
                  <bgColor rgb="FFFF0000"/>
                </patternFill>
              </fill>
            </x14:dxf>
          </x14:cfRule>
          <x14:cfRule type="containsText" priority="553" operator="containsText" id="{086D017F-4982-48D2-81DA-B9FEA1913A97}">
            <xm:f>NOT(ISERROR(SEARCH($K$72,Z30)))</xm:f>
            <xm:f>$K$72</xm:f>
            <x14:dxf>
              <fill>
                <patternFill>
                  <bgColor rgb="FFFFC000"/>
                </patternFill>
              </fill>
            </x14:dxf>
          </x14:cfRule>
          <x14:cfRule type="containsText" priority="554" operator="containsText" id="{A12D1913-AAB1-4E2C-8948-1B16378F79E3}">
            <xm:f>NOT(ISERROR(SEARCH($K$71,Z30)))</xm:f>
            <xm:f>$K$71</xm:f>
            <x14:dxf>
              <fill>
                <patternFill>
                  <bgColor rgb="FFFFFF00"/>
                </patternFill>
              </fill>
            </x14:dxf>
          </x14:cfRule>
          <x14:cfRule type="containsText" priority="555" operator="containsText" id="{843E0F3F-8F7D-42E5-BDED-AEAFD16FD426}">
            <xm:f>NOT(ISERROR(SEARCH($K$70,Z30)))</xm:f>
            <xm:f>$K$70</xm:f>
            <x14:dxf>
              <fill>
                <patternFill>
                  <bgColor rgb="FF00B050"/>
                </patternFill>
              </fill>
            </x14:dxf>
          </x14:cfRule>
          <x14:cfRule type="containsText" priority="556" operator="containsText" id="{4EF70FCC-CBDE-4907-8105-C5CA3F43FDB6}">
            <xm:f>NOT(ISERROR(SEARCH($K$69,Z30)))</xm:f>
            <xm:f>$K$69</xm:f>
            <x14:dxf>
              <fill>
                <patternFill>
                  <bgColor rgb="FF92D050"/>
                </patternFill>
              </fill>
            </x14:dxf>
          </x14:cfRule>
          <xm:sqref>Z30:Z31</xm:sqref>
        </x14:conditionalFormatting>
        <x14:conditionalFormatting xmlns:xm="http://schemas.microsoft.com/office/excel/2006/main">
          <x14:cfRule type="containsText" priority="548" operator="containsText" id="{76FAB8ED-FC83-4C05-847C-A8088FD140F2}">
            <xm:f>NOT(ISERROR(SEARCH($M$72,AB30)))</xm:f>
            <xm:f>$M$72</xm:f>
            <x14:dxf>
              <fill>
                <patternFill>
                  <bgColor rgb="FFFF0000"/>
                </patternFill>
              </fill>
            </x14:dxf>
          </x14:cfRule>
          <x14:cfRule type="containsText" priority="549" operator="containsText" id="{D099C875-0C3B-46DE-A1D1-205C0AE87BA7}">
            <xm:f>NOT(ISERROR(SEARCH($M$71,AB30)))</xm:f>
            <xm:f>$M$71</xm:f>
            <x14:dxf>
              <fill>
                <patternFill>
                  <bgColor rgb="FFFFC000"/>
                </patternFill>
              </fill>
            </x14:dxf>
          </x14:cfRule>
          <x14:cfRule type="containsText" priority="550" operator="containsText" id="{E2452B81-E015-42ED-B910-E2ADB49BE941}">
            <xm:f>NOT(ISERROR(SEARCH($M$70,AB30)))</xm:f>
            <xm:f>$M$70</xm:f>
            <x14:dxf>
              <fill>
                <patternFill>
                  <bgColor rgb="FFFFFF00"/>
                </patternFill>
              </fill>
            </x14:dxf>
          </x14:cfRule>
          <x14:cfRule type="containsText" priority="551" operator="containsText" id="{56976FB8-1B9B-4A3C-82BD-3A7BFDC6C22C}">
            <xm:f>NOT(ISERROR(SEARCH($M$69,AB30)))</xm:f>
            <xm:f>$M$69</xm:f>
            <x14:dxf>
              <fill>
                <patternFill>
                  <bgColor rgb="FF92D050"/>
                </patternFill>
              </fill>
            </x14:dxf>
          </x14:cfRule>
          <xm:sqref>AB30:AB31</xm:sqref>
        </x14:conditionalFormatting>
        <x14:conditionalFormatting xmlns:xm="http://schemas.microsoft.com/office/excel/2006/main">
          <x14:cfRule type="containsText" priority="543" operator="containsText" id="{907B8BA1-4CCC-4F7B-B65E-8CCE773DEEA9}">
            <xm:f>NOT(ISERROR(SEARCH($K$73,Z32)))</xm:f>
            <xm:f>$K$73</xm:f>
            <x14:dxf>
              <fill>
                <patternFill>
                  <bgColor rgb="FFFF0000"/>
                </patternFill>
              </fill>
            </x14:dxf>
          </x14:cfRule>
          <x14:cfRule type="containsText" priority="544" operator="containsText" id="{C35891FF-F0DF-49A9-9C89-F118A97EA755}">
            <xm:f>NOT(ISERROR(SEARCH($K$72,Z32)))</xm:f>
            <xm:f>$K$72</xm:f>
            <x14:dxf>
              <fill>
                <patternFill>
                  <bgColor rgb="FFFFC000"/>
                </patternFill>
              </fill>
            </x14:dxf>
          </x14:cfRule>
          <x14:cfRule type="containsText" priority="545" operator="containsText" id="{DD341F93-F0CF-47D2-8887-5166A511B259}">
            <xm:f>NOT(ISERROR(SEARCH($K$71,Z32)))</xm:f>
            <xm:f>$K$71</xm:f>
            <x14:dxf>
              <fill>
                <patternFill>
                  <bgColor rgb="FFFFFF00"/>
                </patternFill>
              </fill>
            </x14:dxf>
          </x14:cfRule>
          <x14:cfRule type="containsText" priority="546" operator="containsText" id="{4C2B0FF0-6385-4295-A82D-8CD04844E3B5}">
            <xm:f>NOT(ISERROR(SEARCH($K$70,Z32)))</xm:f>
            <xm:f>$K$70</xm:f>
            <x14:dxf>
              <fill>
                <patternFill>
                  <bgColor rgb="FF00B050"/>
                </patternFill>
              </fill>
            </x14:dxf>
          </x14:cfRule>
          <x14:cfRule type="containsText" priority="547" operator="containsText" id="{42868B8E-16C7-4691-9230-2AB502E2DEBE}">
            <xm:f>NOT(ISERROR(SEARCH($K$69,Z32)))</xm:f>
            <xm:f>$K$69</xm:f>
            <x14:dxf>
              <fill>
                <patternFill>
                  <bgColor rgb="FF92D050"/>
                </patternFill>
              </fill>
            </x14:dxf>
          </x14:cfRule>
          <xm:sqref>Z32</xm:sqref>
        </x14:conditionalFormatting>
        <x14:conditionalFormatting xmlns:xm="http://schemas.microsoft.com/office/excel/2006/main">
          <x14:cfRule type="containsText" priority="538" operator="containsText" id="{A1774894-28D3-4DBA-A7D3-20B8F7800837}">
            <xm:f>NOT(ISERROR(SEARCH($K$73,Z33)))</xm:f>
            <xm:f>$K$73</xm:f>
            <x14:dxf>
              <fill>
                <patternFill>
                  <bgColor rgb="FFFF0000"/>
                </patternFill>
              </fill>
            </x14:dxf>
          </x14:cfRule>
          <x14:cfRule type="containsText" priority="539" operator="containsText" id="{54213E6F-6053-47F9-A290-7396ADD1DE5A}">
            <xm:f>NOT(ISERROR(SEARCH($K$72,Z33)))</xm:f>
            <xm:f>$K$72</xm:f>
            <x14:dxf>
              <fill>
                <patternFill>
                  <bgColor rgb="FFFFC000"/>
                </patternFill>
              </fill>
            </x14:dxf>
          </x14:cfRule>
          <x14:cfRule type="containsText" priority="540" operator="containsText" id="{EAB52923-1257-4AB7-9018-F421CDA30414}">
            <xm:f>NOT(ISERROR(SEARCH($K$71,Z33)))</xm:f>
            <xm:f>$K$71</xm:f>
            <x14:dxf>
              <fill>
                <patternFill>
                  <bgColor rgb="FFFFFF00"/>
                </patternFill>
              </fill>
            </x14:dxf>
          </x14:cfRule>
          <x14:cfRule type="containsText" priority="541" operator="containsText" id="{915A89E0-726E-4C91-8829-A58722F3E1B2}">
            <xm:f>NOT(ISERROR(SEARCH($K$70,Z33)))</xm:f>
            <xm:f>$K$70</xm:f>
            <x14:dxf>
              <fill>
                <patternFill>
                  <bgColor rgb="FF00B050"/>
                </patternFill>
              </fill>
            </x14:dxf>
          </x14:cfRule>
          <x14:cfRule type="containsText" priority="542" operator="containsText" id="{FCFF7F71-EF09-4502-81D8-04693B06821C}">
            <xm:f>NOT(ISERROR(SEARCH($K$69,Z33)))</xm:f>
            <xm:f>$K$69</xm:f>
            <x14:dxf>
              <fill>
                <patternFill>
                  <bgColor rgb="FF92D050"/>
                </patternFill>
              </fill>
            </x14:dxf>
          </x14:cfRule>
          <xm:sqref>Z33</xm:sqref>
        </x14:conditionalFormatting>
        <x14:conditionalFormatting xmlns:xm="http://schemas.microsoft.com/office/excel/2006/main">
          <x14:cfRule type="containsText" priority="533" operator="containsText" id="{48CE5718-D920-4D35-B39F-7A2A2840461A}">
            <xm:f>NOT(ISERROR(SEARCH($K$73,Z34)))</xm:f>
            <xm:f>$K$73</xm:f>
            <x14:dxf>
              <fill>
                <patternFill>
                  <bgColor rgb="FFFF0000"/>
                </patternFill>
              </fill>
            </x14:dxf>
          </x14:cfRule>
          <x14:cfRule type="containsText" priority="534" operator="containsText" id="{C5A3D7CF-8E2D-470C-BB00-8D83A753B602}">
            <xm:f>NOT(ISERROR(SEARCH($K$72,Z34)))</xm:f>
            <xm:f>$K$72</xm:f>
            <x14:dxf>
              <fill>
                <patternFill>
                  <bgColor rgb="FFFFC000"/>
                </patternFill>
              </fill>
            </x14:dxf>
          </x14:cfRule>
          <x14:cfRule type="containsText" priority="535" operator="containsText" id="{B91FFEBE-FBBD-4442-9A0F-F7027AB86604}">
            <xm:f>NOT(ISERROR(SEARCH($K$71,Z34)))</xm:f>
            <xm:f>$K$71</xm:f>
            <x14:dxf>
              <fill>
                <patternFill>
                  <bgColor rgb="FFFFFF00"/>
                </patternFill>
              </fill>
            </x14:dxf>
          </x14:cfRule>
          <x14:cfRule type="containsText" priority="536" operator="containsText" id="{2A41AB87-ECA6-4E7A-ACEC-91E8446FAC25}">
            <xm:f>NOT(ISERROR(SEARCH($K$70,Z34)))</xm:f>
            <xm:f>$K$70</xm:f>
            <x14:dxf>
              <fill>
                <patternFill>
                  <bgColor rgb="FF00B050"/>
                </patternFill>
              </fill>
            </x14:dxf>
          </x14:cfRule>
          <x14:cfRule type="containsText" priority="537" operator="containsText" id="{B869CEF9-9F80-49A0-B282-A7C5AC8775BB}">
            <xm:f>NOT(ISERROR(SEARCH($K$69,Z34)))</xm:f>
            <xm:f>$K$69</xm:f>
            <x14:dxf>
              <fill>
                <patternFill>
                  <bgColor rgb="FF92D050"/>
                </patternFill>
              </fill>
            </x14:dxf>
          </x14:cfRule>
          <xm:sqref>Z34:Z35</xm:sqref>
        </x14:conditionalFormatting>
        <x14:conditionalFormatting xmlns:xm="http://schemas.microsoft.com/office/excel/2006/main">
          <x14:cfRule type="containsText" priority="529" operator="containsText" id="{37BABF92-E6BF-48E6-8669-AB43515AD91B}">
            <xm:f>NOT(ISERROR(SEARCH($M$72,AB32)))</xm:f>
            <xm:f>$M$72</xm:f>
            <x14:dxf>
              <fill>
                <patternFill>
                  <bgColor rgb="FFFF0000"/>
                </patternFill>
              </fill>
            </x14:dxf>
          </x14:cfRule>
          <x14:cfRule type="containsText" priority="530" operator="containsText" id="{E5D0159B-0D6D-42BC-82D7-A90DF0B5B6BB}">
            <xm:f>NOT(ISERROR(SEARCH($M$71,AB32)))</xm:f>
            <xm:f>$M$71</xm:f>
            <x14:dxf>
              <fill>
                <patternFill>
                  <bgColor rgb="FFFFC000"/>
                </patternFill>
              </fill>
            </x14:dxf>
          </x14:cfRule>
          <x14:cfRule type="containsText" priority="531" operator="containsText" id="{357E3EE8-064D-4D1A-9965-95C84F2FE0B0}">
            <xm:f>NOT(ISERROR(SEARCH($M$70,AB32)))</xm:f>
            <xm:f>$M$70</xm:f>
            <x14:dxf>
              <fill>
                <patternFill>
                  <bgColor rgb="FFFFFF00"/>
                </patternFill>
              </fill>
            </x14:dxf>
          </x14:cfRule>
          <x14:cfRule type="containsText" priority="532" operator="containsText" id="{DA91876B-E526-4F3C-A64B-EC1DAF61EFC7}">
            <xm:f>NOT(ISERROR(SEARCH($M$69,AB32)))</xm:f>
            <xm:f>$M$69</xm:f>
            <x14:dxf>
              <fill>
                <patternFill>
                  <bgColor rgb="FF92D050"/>
                </patternFill>
              </fill>
            </x14:dxf>
          </x14:cfRule>
          <xm:sqref>AB32</xm:sqref>
        </x14:conditionalFormatting>
        <x14:conditionalFormatting xmlns:xm="http://schemas.microsoft.com/office/excel/2006/main">
          <x14:cfRule type="containsText" priority="525" operator="containsText" id="{D20E5E07-3C22-4478-A2B5-F924FABD1A8D}">
            <xm:f>NOT(ISERROR(SEARCH($M$72,AB34)))</xm:f>
            <xm:f>$M$72</xm:f>
            <x14:dxf>
              <fill>
                <patternFill>
                  <bgColor rgb="FFFF0000"/>
                </patternFill>
              </fill>
            </x14:dxf>
          </x14:cfRule>
          <x14:cfRule type="containsText" priority="526" operator="containsText" id="{B0A9373C-F309-4076-A95D-DDD870686309}">
            <xm:f>NOT(ISERROR(SEARCH($M$71,AB34)))</xm:f>
            <xm:f>$M$71</xm:f>
            <x14:dxf>
              <fill>
                <patternFill>
                  <bgColor rgb="FFFFC000"/>
                </patternFill>
              </fill>
            </x14:dxf>
          </x14:cfRule>
          <x14:cfRule type="containsText" priority="527" operator="containsText" id="{71877E8B-405B-4A74-AA9D-C7220BC1AFF1}">
            <xm:f>NOT(ISERROR(SEARCH($M$70,AB34)))</xm:f>
            <xm:f>$M$70</xm:f>
            <x14:dxf>
              <fill>
                <patternFill>
                  <bgColor rgb="FFFFFF00"/>
                </patternFill>
              </fill>
            </x14:dxf>
          </x14:cfRule>
          <x14:cfRule type="containsText" priority="528" operator="containsText" id="{6906A0BF-E6B5-40C4-9BFD-0155EDA78F4B}">
            <xm:f>NOT(ISERROR(SEARCH($M$69,AB34)))</xm:f>
            <xm:f>$M$69</xm:f>
            <x14:dxf>
              <fill>
                <patternFill>
                  <bgColor rgb="FF92D050"/>
                </patternFill>
              </fill>
            </x14:dxf>
          </x14:cfRule>
          <xm:sqref>AB34</xm:sqref>
        </x14:conditionalFormatting>
        <x14:conditionalFormatting xmlns:xm="http://schemas.microsoft.com/office/excel/2006/main">
          <x14:cfRule type="containsText" priority="521" operator="containsText" id="{8C37346D-4B44-4094-8A67-29F475CAF1B7}">
            <xm:f>NOT(ISERROR(SEARCH($M$72,AB33)))</xm:f>
            <xm:f>$M$72</xm:f>
            <x14:dxf>
              <fill>
                <patternFill>
                  <bgColor rgb="FFFF0000"/>
                </patternFill>
              </fill>
            </x14:dxf>
          </x14:cfRule>
          <x14:cfRule type="containsText" priority="522" operator="containsText" id="{4211A37D-B7F6-4704-88F3-39373E01AF21}">
            <xm:f>NOT(ISERROR(SEARCH($M$71,AB33)))</xm:f>
            <xm:f>$M$71</xm:f>
            <x14:dxf>
              <fill>
                <patternFill>
                  <bgColor rgb="FFFFC000"/>
                </patternFill>
              </fill>
            </x14:dxf>
          </x14:cfRule>
          <x14:cfRule type="containsText" priority="523" operator="containsText" id="{62665E8C-4E8A-45D9-913F-1A56DF16A660}">
            <xm:f>NOT(ISERROR(SEARCH($M$70,AB33)))</xm:f>
            <xm:f>$M$70</xm:f>
            <x14:dxf>
              <fill>
                <patternFill>
                  <bgColor rgb="FFFFFF00"/>
                </patternFill>
              </fill>
            </x14:dxf>
          </x14:cfRule>
          <x14:cfRule type="containsText" priority="524" operator="containsText" id="{A7CD5869-E676-4BC2-93AF-04F283BDAB3C}">
            <xm:f>NOT(ISERROR(SEARCH($M$69,AB33)))</xm:f>
            <xm:f>$M$69</xm:f>
            <x14:dxf>
              <fill>
                <patternFill>
                  <bgColor rgb="FF92D050"/>
                </patternFill>
              </fill>
            </x14:dxf>
          </x14:cfRule>
          <xm:sqref>AB33</xm:sqref>
        </x14:conditionalFormatting>
        <x14:conditionalFormatting xmlns:xm="http://schemas.microsoft.com/office/excel/2006/main">
          <x14:cfRule type="containsText" priority="517" operator="containsText" id="{CA8BB790-58C1-4188-9537-C83836D12442}">
            <xm:f>NOT(ISERROR(SEARCH($M$72,AB35)))</xm:f>
            <xm:f>$M$72</xm:f>
            <x14:dxf>
              <fill>
                <patternFill>
                  <bgColor rgb="FFFF0000"/>
                </patternFill>
              </fill>
            </x14:dxf>
          </x14:cfRule>
          <x14:cfRule type="containsText" priority="518" operator="containsText" id="{3128BF4D-A225-468C-8B37-DB673FCF16C6}">
            <xm:f>NOT(ISERROR(SEARCH($M$71,AB35)))</xm:f>
            <xm:f>$M$71</xm:f>
            <x14:dxf>
              <fill>
                <patternFill>
                  <bgColor rgb="FFFFC000"/>
                </patternFill>
              </fill>
            </x14:dxf>
          </x14:cfRule>
          <x14:cfRule type="containsText" priority="519" operator="containsText" id="{1EE78DD4-6331-48E5-A31F-7310DE8A3154}">
            <xm:f>NOT(ISERROR(SEARCH($M$70,AB35)))</xm:f>
            <xm:f>$M$70</xm:f>
            <x14:dxf>
              <fill>
                <patternFill>
                  <bgColor rgb="FFFFFF00"/>
                </patternFill>
              </fill>
            </x14:dxf>
          </x14:cfRule>
          <x14:cfRule type="containsText" priority="520" operator="containsText" id="{77D9CDE3-8EB1-4D10-A7B3-B037728B1B7C}">
            <xm:f>NOT(ISERROR(SEARCH($M$69,AB35)))</xm:f>
            <xm:f>$M$69</xm:f>
            <x14:dxf>
              <fill>
                <patternFill>
                  <bgColor rgb="FF92D050"/>
                </patternFill>
              </fill>
            </x14:dxf>
          </x14:cfRule>
          <xm:sqref>AB35</xm:sqref>
        </x14:conditionalFormatting>
        <x14:conditionalFormatting xmlns:xm="http://schemas.microsoft.com/office/excel/2006/main">
          <x14:cfRule type="containsText" priority="512" operator="containsText" id="{830922B3-84FF-4DE3-867F-4C62877423B6}">
            <xm:f>NOT(ISERROR(SEARCH($K$73,Z36)))</xm:f>
            <xm:f>$K$73</xm:f>
            <x14:dxf>
              <fill>
                <patternFill>
                  <bgColor rgb="FFFF0000"/>
                </patternFill>
              </fill>
            </x14:dxf>
          </x14:cfRule>
          <x14:cfRule type="containsText" priority="513" operator="containsText" id="{FA4988FB-2B9D-4E68-9DA7-A76100A838FD}">
            <xm:f>NOT(ISERROR(SEARCH($K$72,Z36)))</xm:f>
            <xm:f>$K$72</xm:f>
            <x14:dxf>
              <fill>
                <patternFill>
                  <bgColor rgb="FFFFC000"/>
                </patternFill>
              </fill>
            </x14:dxf>
          </x14:cfRule>
          <x14:cfRule type="containsText" priority="514" operator="containsText" id="{9A7B46D2-397F-4BDF-A9E5-90E5BFF2D2BB}">
            <xm:f>NOT(ISERROR(SEARCH($K$71,Z36)))</xm:f>
            <xm:f>$K$71</xm:f>
            <x14:dxf>
              <fill>
                <patternFill>
                  <bgColor rgb="FFFFFF00"/>
                </patternFill>
              </fill>
            </x14:dxf>
          </x14:cfRule>
          <x14:cfRule type="containsText" priority="515" operator="containsText" id="{B9A68615-63D9-4B27-BEDC-4CAB7AB6C3BD}">
            <xm:f>NOT(ISERROR(SEARCH($K$70,Z36)))</xm:f>
            <xm:f>$K$70</xm:f>
            <x14:dxf>
              <fill>
                <patternFill>
                  <bgColor rgb="FF00B050"/>
                </patternFill>
              </fill>
            </x14:dxf>
          </x14:cfRule>
          <x14:cfRule type="containsText" priority="516" operator="containsText" id="{3DEEEEF8-231C-4312-8705-67DFD8F8C361}">
            <xm:f>NOT(ISERROR(SEARCH($K$69,Z36)))</xm:f>
            <xm:f>$K$69</xm:f>
            <x14:dxf>
              <fill>
                <patternFill>
                  <bgColor rgb="FF92D050"/>
                </patternFill>
              </fill>
            </x14:dxf>
          </x14:cfRule>
          <xm:sqref>Z36</xm:sqref>
        </x14:conditionalFormatting>
        <x14:conditionalFormatting xmlns:xm="http://schemas.microsoft.com/office/excel/2006/main">
          <x14:cfRule type="containsText" priority="507" operator="containsText" id="{9D8B462D-1C9D-4E3E-BEDE-2D47D9BA9219}">
            <xm:f>NOT(ISERROR(SEARCH($K$73,Z37)))</xm:f>
            <xm:f>$K$73</xm:f>
            <x14:dxf>
              <fill>
                <patternFill>
                  <bgColor rgb="FFFF0000"/>
                </patternFill>
              </fill>
            </x14:dxf>
          </x14:cfRule>
          <x14:cfRule type="containsText" priority="508" operator="containsText" id="{A98FD289-B925-4C0C-B6E4-BBD8389E1E61}">
            <xm:f>NOT(ISERROR(SEARCH($K$72,Z37)))</xm:f>
            <xm:f>$K$72</xm:f>
            <x14:dxf>
              <fill>
                <patternFill>
                  <bgColor rgb="FFFFC000"/>
                </patternFill>
              </fill>
            </x14:dxf>
          </x14:cfRule>
          <x14:cfRule type="containsText" priority="509" operator="containsText" id="{779D25DA-197C-4E0C-9119-BC9662328788}">
            <xm:f>NOT(ISERROR(SEARCH($K$71,Z37)))</xm:f>
            <xm:f>$K$71</xm:f>
            <x14:dxf>
              <fill>
                <patternFill>
                  <bgColor rgb="FFFFFF00"/>
                </patternFill>
              </fill>
            </x14:dxf>
          </x14:cfRule>
          <x14:cfRule type="containsText" priority="510" operator="containsText" id="{DF3E9C22-5DBE-4D13-8EA9-B152C04B6551}">
            <xm:f>NOT(ISERROR(SEARCH($K$70,Z37)))</xm:f>
            <xm:f>$K$70</xm:f>
            <x14:dxf>
              <fill>
                <patternFill>
                  <bgColor rgb="FF00B050"/>
                </patternFill>
              </fill>
            </x14:dxf>
          </x14:cfRule>
          <x14:cfRule type="containsText" priority="511" operator="containsText" id="{E341659D-C754-4206-9CA7-856C9645F273}">
            <xm:f>NOT(ISERROR(SEARCH($K$69,Z37)))</xm:f>
            <xm:f>$K$69</xm:f>
            <x14:dxf>
              <fill>
                <patternFill>
                  <bgColor rgb="FF92D050"/>
                </patternFill>
              </fill>
            </x14:dxf>
          </x14:cfRule>
          <xm:sqref>Z37</xm:sqref>
        </x14:conditionalFormatting>
        <x14:conditionalFormatting xmlns:xm="http://schemas.microsoft.com/office/excel/2006/main">
          <x14:cfRule type="containsText" priority="503" operator="containsText" id="{F97051D6-957D-4C56-AA73-64E8455FB527}">
            <xm:f>NOT(ISERROR(SEARCH($M$72,AB37)))</xm:f>
            <xm:f>$M$72</xm:f>
            <x14:dxf>
              <fill>
                <patternFill>
                  <bgColor rgb="FFFF0000"/>
                </patternFill>
              </fill>
            </x14:dxf>
          </x14:cfRule>
          <x14:cfRule type="containsText" priority="504" operator="containsText" id="{CA0ED929-690D-42E1-9E7C-41684AA30AB9}">
            <xm:f>NOT(ISERROR(SEARCH($M$71,AB37)))</xm:f>
            <xm:f>$M$71</xm:f>
            <x14:dxf>
              <fill>
                <patternFill>
                  <bgColor rgb="FFFFC000"/>
                </patternFill>
              </fill>
            </x14:dxf>
          </x14:cfRule>
          <x14:cfRule type="containsText" priority="505" operator="containsText" id="{3638A9D2-2AFE-4BF2-9438-0A4734A249F1}">
            <xm:f>NOT(ISERROR(SEARCH($M$70,AB37)))</xm:f>
            <xm:f>$M$70</xm:f>
            <x14:dxf>
              <fill>
                <patternFill>
                  <bgColor rgb="FFFFFF00"/>
                </patternFill>
              </fill>
            </x14:dxf>
          </x14:cfRule>
          <x14:cfRule type="containsText" priority="506" operator="containsText" id="{B9EA8C75-F2C3-4086-9DA3-EFEBBBA09D9E}">
            <xm:f>NOT(ISERROR(SEARCH($M$69,AB37)))</xm:f>
            <xm:f>$M$69</xm:f>
            <x14:dxf>
              <fill>
                <patternFill>
                  <bgColor rgb="FF92D050"/>
                </patternFill>
              </fill>
            </x14:dxf>
          </x14:cfRule>
          <xm:sqref>AB37</xm:sqref>
        </x14:conditionalFormatting>
        <x14:conditionalFormatting xmlns:xm="http://schemas.microsoft.com/office/excel/2006/main">
          <x14:cfRule type="containsText" priority="499" operator="containsText" id="{836A0522-622E-4178-8936-8DD481726A45}">
            <xm:f>NOT(ISERROR(SEARCH($M$72,AB36)))</xm:f>
            <xm:f>$M$72</xm:f>
            <x14:dxf>
              <fill>
                <patternFill>
                  <bgColor rgb="FFFF0000"/>
                </patternFill>
              </fill>
            </x14:dxf>
          </x14:cfRule>
          <x14:cfRule type="containsText" priority="500" operator="containsText" id="{302C4BF1-CA85-47C4-A5B5-66D84A423488}">
            <xm:f>NOT(ISERROR(SEARCH($M$71,AB36)))</xm:f>
            <xm:f>$M$71</xm:f>
            <x14:dxf>
              <fill>
                <patternFill>
                  <bgColor rgb="FFFFC000"/>
                </patternFill>
              </fill>
            </x14:dxf>
          </x14:cfRule>
          <x14:cfRule type="containsText" priority="501" operator="containsText" id="{E52181B9-9177-4638-BB42-79C52BDF6C50}">
            <xm:f>NOT(ISERROR(SEARCH($M$70,AB36)))</xm:f>
            <xm:f>$M$70</xm:f>
            <x14:dxf>
              <fill>
                <patternFill>
                  <bgColor rgb="FFFFFF00"/>
                </patternFill>
              </fill>
            </x14:dxf>
          </x14:cfRule>
          <x14:cfRule type="containsText" priority="502" operator="containsText" id="{DA52D2ED-037C-4AF8-B251-0F2ABBE5E424}">
            <xm:f>NOT(ISERROR(SEARCH($M$69,AB36)))</xm:f>
            <xm:f>$M$69</xm:f>
            <x14:dxf>
              <fill>
                <patternFill>
                  <bgColor rgb="FF92D050"/>
                </patternFill>
              </fill>
            </x14:dxf>
          </x14:cfRule>
          <xm:sqref>AB36</xm:sqref>
        </x14:conditionalFormatting>
        <x14:conditionalFormatting xmlns:xm="http://schemas.microsoft.com/office/excel/2006/main">
          <x14:cfRule type="containsText" priority="494" operator="containsText" id="{1DA73007-A3D9-4D12-B5E0-02BC7C73D22B}">
            <xm:f>NOT(ISERROR(SEARCH($K$73,Z38)))</xm:f>
            <xm:f>$K$73</xm:f>
            <x14:dxf>
              <fill>
                <patternFill>
                  <bgColor rgb="FFFF0000"/>
                </patternFill>
              </fill>
            </x14:dxf>
          </x14:cfRule>
          <x14:cfRule type="containsText" priority="495" operator="containsText" id="{8B2A2605-50A3-437F-AF09-8638B444EC03}">
            <xm:f>NOT(ISERROR(SEARCH($K$72,Z38)))</xm:f>
            <xm:f>$K$72</xm:f>
            <x14:dxf>
              <fill>
                <patternFill>
                  <bgColor rgb="FFFFC000"/>
                </patternFill>
              </fill>
            </x14:dxf>
          </x14:cfRule>
          <x14:cfRule type="containsText" priority="496" operator="containsText" id="{772FD6A0-CAAE-4099-B5E5-DE3557FB84C6}">
            <xm:f>NOT(ISERROR(SEARCH($K$71,Z38)))</xm:f>
            <xm:f>$K$71</xm:f>
            <x14:dxf>
              <fill>
                <patternFill>
                  <bgColor rgb="FFFFFF00"/>
                </patternFill>
              </fill>
            </x14:dxf>
          </x14:cfRule>
          <x14:cfRule type="containsText" priority="497" operator="containsText" id="{0F2BD89C-E9E7-40CE-AF50-FDB5D940CFD2}">
            <xm:f>NOT(ISERROR(SEARCH($K$70,Z38)))</xm:f>
            <xm:f>$K$70</xm:f>
            <x14:dxf>
              <fill>
                <patternFill>
                  <bgColor rgb="FF00B050"/>
                </patternFill>
              </fill>
            </x14:dxf>
          </x14:cfRule>
          <x14:cfRule type="containsText" priority="498" operator="containsText" id="{F1667CD0-9883-4B2F-8FE6-8E97C8E1584A}">
            <xm:f>NOT(ISERROR(SEARCH($K$69,Z38)))</xm:f>
            <xm:f>$K$69</xm:f>
            <x14:dxf>
              <fill>
                <patternFill>
                  <bgColor rgb="FF92D050"/>
                </patternFill>
              </fill>
            </x14:dxf>
          </x14:cfRule>
          <xm:sqref>Z38</xm:sqref>
        </x14:conditionalFormatting>
        <x14:conditionalFormatting xmlns:xm="http://schemas.microsoft.com/office/excel/2006/main">
          <x14:cfRule type="containsText" priority="490" operator="containsText" id="{6DEB2C6B-AA38-4328-886B-7396F1AA9A63}">
            <xm:f>NOT(ISERROR(SEARCH($M$72,AB38)))</xm:f>
            <xm:f>$M$72</xm:f>
            <x14:dxf>
              <fill>
                <patternFill>
                  <bgColor rgb="FFFF0000"/>
                </patternFill>
              </fill>
            </x14:dxf>
          </x14:cfRule>
          <x14:cfRule type="containsText" priority="491" operator="containsText" id="{336005F9-F0E3-4CB0-AA09-C1022398EB1C}">
            <xm:f>NOT(ISERROR(SEARCH($M$71,AB38)))</xm:f>
            <xm:f>$M$71</xm:f>
            <x14:dxf>
              <fill>
                <patternFill>
                  <bgColor rgb="FFFFC000"/>
                </patternFill>
              </fill>
            </x14:dxf>
          </x14:cfRule>
          <x14:cfRule type="containsText" priority="492" operator="containsText" id="{C7B7B452-2A5C-46BB-AD8E-50FD32C5ABDA}">
            <xm:f>NOT(ISERROR(SEARCH($M$70,AB38)))</xm:f>
            <xm:f>$M$70</xm:f>
            <x14:dxf>
              <fill>
                <patternFill>
                  <bgColor rgb="FFFFFF00"/>
                </patternFill>
              </fill>
            </x14:dxf>
          </x14:cfRule>
          <x14:cfRule type="containsText" priority="493" operator="containsText" id="{36E47F71-8D8B-45EE-AB3E-77EBFE91E5FD}">
            <xm:f>NOT(ISERROR(SEARCH($M$69,AB38)))</xm:f>
            <xm:f>$M$69</xm:f>
            <x14:dxf>
              <fill>
                <patternFill>
                  <bgColor rgb="FF92D050"/>
                </patternFill>
              </fill>
            </x14:dxf>
          </x14:cfRule>
          <xm:sqref>AB38</xm:sqref>
        </x14:conditionalFormatting>
        <x14:conditionalFormatting xmlns:xm="http://schemas.microsoft.com/office/excel/2006/main">
          <x14:cfRule type="containsText" priority="482" operator="containsText" id="{E7EC8347-363A-4F27-AEF7-B522437F4532}">
            <xm:f>NOT(ISERROR(SEARCH($I$69,I44)))</xm:f>
            <xm:f>$I$69</xm:f>
            <x14:dxf>
              <fill>
                <patternFill>
                  <fgColor rgb="FF92D050"/>
                  <bgColor rgb="FF92D050"/>
                </patternFill>
              </fill>
            </x14:dxf>
          </x14:cfRule>
          <x14:cfRule type="containsText" priority="483" operator="containsText" id="{D612BE1E-AB58-4DD9-A7E7-FE1E2300313E}">
            <xm:f>NOT(ISERROR(SEARCH($I$70,I44)))</xm:f>
            <xm:f>$I$70</xm:f>
            <x14:dxf>
              <fill>
                <patternFill>
                  <bgColor rgb="FF00B050"/>
                </patternFill>
              </fill>
            </x14:dxf>
          </x14:cfRule>
          <x14:cfRule type="containsText" priority="484" operator="containsText" id="{3A99DEE7-100C-49B1-A0F8-FDACCE66F0E9}">
            <xm:f>NOT(ISERROR(SEARCH($I$73,I44)))</xm:f>
            <xm:f>$I$73</xm:f>
            <x14:dxf>
              <fill>
                <patternFill>
                  <bgColor rgb="FFFF0000"/>
                </patternFill>
              </fill>
            </x14:dxf>
          </x14:cfRule>
          <x14:cfRule type="containsText" priority="485" operator="containsText" id="{AFEA76B2-25D6-4568-8D56-5166B5C7BB9A}">
            <xm:f>NOT(ISERROR(SEARCH($I$72,I44)))</xm:f>
            <xm:f>$I$72</xm:f>
            <x14:dxf>
              <fill>
                <patternFill>
                  <fgColor rgb="FFFFC000"/>
                  <bgColor rgb="FFFFC000"/>
                </patternFill>
              </fill>
            </x14:dxf>
          </x14:cfRule>
          <x14:cfRule type="containsText" priority="486" operator="containsText" id="{BD9CE72F-F024-44F7-82D9-A9F83259B500}">
            <xm:f>NOT(ISERROR(SEARCH($I$71,I44)))</xm:f>
            <xm:f>$I$71</xm:f>
            <x14:dxf>
              <fill>
                <patternFill>
                  <fgColor rgb="FFFFFF00"/>
                  <bgColor rgb="FFFFFF00"/>
                </patternFill>
              </fill>
            </x14:dxf>
          </x14:cfRule>
          <x14:cfRule type="containsText" priority="487" operator="containsText" id="{559FBDFF-B7A7-4B59-887A-7CBA3F036956}">
            <xm:f>NOT(ISERROR(SEARCH($I$70,I44)))</xm:f>
            <xm:f>$I$70</xm:f>
            <x14:dxf>
              <fill>
                <patternFill>
                  <bgColor theme="0" tint="-0.14996795556505021"/>
                </patternFill>
              </fill>
            </x14:dxf>
          </x14:cfRule>
          <x14:cfRule type="cellIs" priority="488" operator="equal" id="{D7AB1170-B53C-46A8-92B4-A2A1C4E9E95D}">
            <xm:f>'\Users\marisol.viveros\Desktop\Trabajo en casa\3. Marisol Viveros 2022\Gestion del Mejoramiento\Riesgos\[MAPA_RIESGOS_UAEOS_2022_V3.xlsx]Tabla probabiidad'!#REF!</xm:f>
            <x14:dxf>
              <fill>
                <patternFill>
                  <fgColor theme="6"/>
                </patternFill>
              </fill>
            </x14:dxf>
          </x14:cfRule>
          <x14:cfRule type="cellIs" priority="489" operator="equal" id="{E9419163-A936-4F34-A442-EE88AA31DB96}">
            <xm:f>'\Users\marisol.viveros\Desktop\Trabajo en casa\3. Marisol Viveros 2022\Gestion del Mejoramiento\Riesgos\[MAPA_RIESGOS_UAEOS_2022_V3.xlsx]Tabla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474" operator="containsText" id="{C9D5E941-DA14-41E1-A08C-128CBA12698B}">
            <xm:f>NOT(ISERROR(SEARCH($I$69,I45)))</xm:f>
            <xm:f>$I$69</xm:f>
            <x14:dxf>
              <fill>
                <patternFill>
                  <fgColor rgb="FF92D050"/>
                  <bgColor rgb="FF92D050"/>
                </patternFill>
              </fill>
            </x14:dxf>
          </x14:cfRule>
          <x14:cfRule type="containsText" priority="475" operator="containsText" id="{554E69E4-03C5-4F61-BA40-A531E90F7C71}">
            <xm:f>NOT(ISERROR(SEARCH($I$70,I45)))</xm:f>
            <xm:f>$I$70</xm:f>
            <x14:dxf>
              <fill>
                <patternFill>
                  <bgColor rgb="FF00B050"/>
                </patternFill>
              </fill>
            </x14:dxf>
          </x14:cfRule>
          <x14:cfRule type="containsText" priority="476" operator="containsText" id="{F770E844-60D0-4C19-B64B-544088BE3AF7}">
            <xm:f>NOT(ISERROR(SEARCH($I$73,I45)))</xm:f>
            <xm:f>$I$73</xm:f>
            <x14:dxf>
              <fill>
                <patternFill>
                  <bgColor rgb="FFFF0000"/>
                </patternFill>
              </fill>
            </x14:dxf>
          </x14:cfRule>
          <x14:cfRule type="containsText" priority="477" operator="containsText" id="{CA31FC28-0395-455C-AADA-9793E533E2A7}">
            <xm:f>NOT(ISERROR(SEARCH($I$72,I45)))</xm:f>
            <xm:f>$I$72</xm:f>
            <x14:dxf>
              <fill>
                <patternFill>
                  <fgColor rgb="FFFFC000"/>
                  <bgColor rgb="FFFFC000"/>
                </patternFill>
              </fill>
            </x14:dxf>
          </x14:cfRule>
          <x14:cfRule type="containsText" priority="478" operator="containsText" id="{BF723DC0-91C2-46F0-9896-AB2F7D64CD87}">
            <xm:f>NOT(ISERROR(SEARCH($I$71,I45)))</xm:f>
            <xm:f>$I$71</xm:f>
            <x14:dxf>
              <fill>
                <patternFill>
                  <fgColor rgb="FFFFFF00"/>
                  <bgColor rgb="FFFFFF00"/>
                </patternFill>
              </fill>
            </x14:dxf>
          </x14:cfRule>
          <x14:cfRule type="containsText" priority="479" operator="containsText" id="{471FD66E-8601-4BFD-8DCE-39174E12C343}">
            <xm:f>NOT(ISERROR(SEARCH($I$70,I45)))</xm:f>
            <xm:f>$I$70</xm:f>
            <x14:dxf>
              <fill>
                <patternFill>
                  <bgColor theme="0" tint="-0.14996795556505021"/>
                </patternFill>
              </fill>
            </x14:dxf>
          </x14:cfRule>
          <x14:cfRule type="cellIs" priority="480" operator="equal" id="{1D9E6E19-BBE4-4993-A64A-62C38A5CC575}">
            <xm:f>'\Users\marisol.viveros\Desktop\Trabajo en casa\3. Marisol Viveros 2022\Gestion del Mejoramiento\Riesgos\[MAPA_RIESGOS_UAEOS_2022_V3.xlsx]Tabla probabiidad'!#REF!</xm:f>
            <x14:dxf>
              <fill>
                <patternFill>
                  <fgColor theme="6"/>
                </patternFill>
              </fill>
            </x14:dxf>
          </x14:cfRule>
          <x14:cfRule type="cellIs" priority="481" operator="equal" id="{497B61DA-1B91-401B-A254-4D877137DC96}">
            <xm:f>'\Users\marisol.viveros\Desktop\Trabajo en casa\3. Marisol Viveros 2022\Gestion del Mejoramiento\Riesgos\[MAPA_RIESGOS_UAEOS_2022_V3.xlsx]Tabla probabiidad'!#REF!</xm:f>
            <x14:dxf>
              <fill>
                <patternFill>
                  <fgColor rgb="FF92D050"/>
                  <bgColor theme="6" tint="0.59996337778862885"/>
                </patternFill>
              </fill>
            </x14:dxf>
          </x14:cfRule>
          <xm:sqref>I45:I46</xm:sqref>
        </x14:conditionalFormatting>
        <x14:conditionalFormatting xmlns:xm="http://schemas.microsoft.com/office/excel/2006/main">
          <x14:cfRule type="containsText" priority="466" operator="containsText" id="{05479756-D7D6-46D3-801E-4A7F01E6A120}">
            <xm:f>NOT(ISERROR(SEARCH($I$69,I47)))</xm:f>
            <xm:f>$I$69</xm:f>
            <x14:dxf>
              <fill>
                <patternFill>
                  <fgColor rgb="FF92D050"/>
                  <bgColor rgb="FF92D050"/>
                </patternFill>
              </fill>
            </x14:dxf>
          </x14:cfRule>
          <x14:cfRule type="containsText" priority="467" operator="containsText" id="{8DA5FA2A-00A9-4F2E-AD05-224D221990CB}">
            <xm:f>NOT(ISERROR(SEARCH($I$70,I47)))</xm:f>
            <xm:f>$I$70</xm:f>
            <x14:dxf>
              <fill>
                <patternFill>
                  <bgColor rgb="FF00B050"/>
                </patternFill>
              </fill>
            </x14:dxf>
          </x14:cfRule>
          <x14:cfRule type="containsText" priority="468" operator="containsText" id="{3EAF4E64-9D08-4007-9370-2C4CFBE720C5}">
            <xm:f>NOT(ISERROR(SEARCH($I$73,I47)))</xm:f>
            <xm:f>$I$73</xm:f>
            <x14:dxf>
              <fill>
                <patternFill>
                  <bgColor rgb="FFFF0000"/>
                </patternFill>
              </fill>
            </x14:dxf>
          </x14:cfRule>
          <x14:cfRule type="containsText" priority="469" operator="containsText" id="{6B2A63C8-69BB-4884-8861-DCFB117EA441}">
            <xm:f>NOT(ISERROR(SEARCH($I$72,I47)))</xm:f>
            <xm:f>$I$72</xm:f>
            <x14:dxf>
              <fill>
                <patternFill>
                  <fgColor rgb="FFFFC000"/>
                  <bgColor rgb="FFFFC000"/>
                </patternFill>
              </fill>
            </x14:dxf>
          </x14:cfRule>
          <x14:cfRule type="containsText" priority="470" operator="containsText" id="{F17F7B4C-70CF-4E1A-9BDD-42D750D01BA9}">
            <xm:f>NOT(ISERROR(SEARCH($I$71,I47)))</xm:f>
            <xm:f>$I$71</xm:f>
            <x14:dxf>
              <fill>
                <patternFill>
                  <fgColor rgb="FFFFFF00"/>
                  <bgColor rgb="FFFFFF00"/>
                </patternFill>
              </fill>
            </x14:dxf>
          </x14:cfRule>
          <x14:cfRule type="containsText" priority="471" operator="containsText" id="{04F13792-389E-459D-AA95-EEA77DAF2A04}">
            <xm:f>NOT(ISERROR(SEARCH($I$70,I47)))</xm:f>
            <xm:f>$I$70</xm:f>
            <x14:dxf>
              <fill>
                <patternFill>
                  <bgColor theme="0" tint="-0.14996795556505021"/>
                </patternFill>
              </fill>
            </x14:dxf>
          </x14:cfRule>
          <x14:cfRule type="cellIs" priority="472" operator="equal" id="{C6CFFE86-EE85-4BFF-9253-4BE92B6C5346}">
            <xm:f>'\Users\marisol.viveros\Desktop\Trabajo en casa\3. Marisol Viveros 2022\Gestion del Mejoramiento\Riesgos\[MAPA_RIESGOS_UAEOS_2022_V3.xlsx]Tabla probabiidad'!#REF!</xm:f>
            <x14:dxf>
              <fill>
                <patternFill>
                  <fgColor theme="6"/>
                </patternFill>
              </fill>
            </x14:dxf>
          </x14:cfRule>
          <x14:cfRule type="cellIs" priority="473" operator="equal" id="{61D74CAA-05F0-49AE-BCF8-89ADC7F6BEDD}">
            <xm:f>'\Users\marisol.viveros\Desktop\Trabajo en casa\3. Marisol Viveros 2022\Gestion del Mejoramiento\Riesgos\[MAPA_RIESGOS_UAEOS_2022_V3.xlsx]Tabla probabiidad'!#REF!</xm:f>
            <x14:dxf>
              <fill>
                <patternFill>
                  <fgColor rgb="FF92D050"/>
                  <bgColor theme="6" tint="0.59996337778862885"/>
                </patternFill>
              </fill>
            </x14:dxf>
          </x14:cfRule>
          <xm:sqref>I47</xm:sqref>
        </x14:conditionalFormatting>
        <x14:conditionalFormatting xmlns:xm="http://schemas.microsoft.com/office/excel/2006/main">
          <x14:cfRule type="containsText" priority="461" operator="containsText" id="{E7F352A3-503E-4A60-97F2-8EBD3D1D29C6}">
            <xm:f>NOT(ISERROR(SEARCH($K$73,K44)))</xm:f>
            <xm:f>$K$73</xm:f>
            <x14:dxf>
              <fill>
                <patternFill>
                  <bgColor rgb="FFFF0000"/>
                </patternFill>
              </fill>
            </x14:dxf>
          </x14:cfRule>
          <x14:cfRule type="containsText" priority="462" operator="containsText" id="{4019F379-AE39-4A6A-B0C0-D7B8ABC01449}">
            <xm:f>NOT(ISERROR(SEARCH($K$72,K44)))</xm:f>
            <xm:f>$K$72</xm:f>
            <x14:dxf>
              <fill>
                <patternFill>
                  <bgColor rgb="FFFFC000"/>
                </patternFill>
              </fill>
            </x14:dxf>
          </x14:cfRule>
          <x14:cfRule type="containsText" priority="463" operator="containsText" id="{2DD0B6B6-6A25-4959-A86A-1D8EBD0D2BE7}">
            <xm:f>NOT(ISERROR(SEARCH($K$71,K44)))</xm:f>
            <xm:f>$K$71</xm:f>
            <x14:dxf>
              <fill>
                <patternFill>
                  <bgColor rgb="FFFFFF00"/>
                </patternFill>
              </fill>
            </x14:dxf>
          </x14:cfRule>
          <x14:cfRule type="containsText" priority="464" operator="containsText" id="{CEC89F00-DC7A-403C-8495-257778BDC876}">
            <xm:f>NOT(ISERROR(SEARCH($K$70,K44)))</xm:f>
            <xm:f>$K$70</xm:f>
            <x14:dxf>
              <fill>
                <patternFill>
                  <bgColor rgb="FF00B050"/>
                </patternFill>
              </fill>
            </x14:dxf>
          </x14:cfRule>
          <x14:cfRule type="containsText" priority="465" operator="containsText" id="{A5DA70C6-EA6C-42EA-BD4E-597CF009667A}">
            <xm:f>NOT(ISERROR(SEARCH($K$69,K44)))</xm:f>
            <xm:f>$K$69</xm:f>
            <x14:dxf>
              <fill>
                <patternFill>
                  <bgColor rgb="FF92D050"/>
                </patternFill>
              </fill>
            </x14:dxf>
          </x14:cfRule>
          <xm:sqref>K44</xm:sqref>
        </x14:conditionalFormatting>
        <x14:conditionalFormatting xmlns:xm="http://schemas.microsoft.com/office/excel/2006/main">
          <x14:cfRule type="containsText" priority="456" operator="containsText" id="{B48F031C-749A-4786-B924-05513F5CAA21}">
            <xm:f>NOT(ISERROR(SEARCH($K$73,K46)))</xm:f>
            <xm:f>$K$73</xm:f>
            <x14:dxf>
              <fill>
                <patternFill>
                  <bgColor rgb="FFFF0000"/>
                </patternFill>
              </fill>
            </x14:dxf>
          </x14:cfRule>
          <x14:cfRule type="containsText" priority="457" operator="containsText" id="{6C91C95B-097E-4129-9F3C-0B3A0698D053}">
            <xm:f>NOT(ISERROR(SEARCH($K$72,K46)))</xm:f>
            <xm:f>$K$72</xm:f>
            <x14:dxf>
              <fill>
                <patternFill>
                  <bgColor rgb="FFFFC000"/>
                </patternFill>
              </fill>
            </x14:dxf>
          </x14:cfRule>
          <x14:cfRule type="containsText" priority="458" operator="containsText" id="{1CC0E267-2532-4967-8D4A-8E2646205017}">
            <xm:f>NOT(ISERROR(SEARCH($K$71,K46)))</xm:f>
            <xm:f>$K$71</xm:f>
            <x14:dxf>
              <fill>
                <patternFill>
                  <bgColor rgb="FFFFFF00"/>
                </patternFill>
              </fill>
            </x14:dxf>
          </x14:cfRule>
          <x14:cfRule type="containsText" priority="459" operator="containsText" id="{7B5AD0A5-49D1-4218-9E0E-F316E80FC95F}">
            <xm:f>NOT(ISERROR(SEARCH($K$70,K46)))</xm:f>
            <xm:f>$K$70</xm:f>
            <x14:dxf>
              <fill>
                <patternFill>
                  <bgColor rgb="FF00B050"/>
                </patternFill>
              </fill>
            </x14:dxf>
          </x14:cfRule>
          <x14:cfRule type="containsText" priority="460" operator="containsText" id="{047B1F8F-0532-4305-8FAF-995BCC449047}">
            <xm:f>NOT(ISERROR(SEARCH($K$69,K46)))</xm:f>
            <xm:f>$K$69</xm:f>
            <x14:dxf>
              <fill>
                <patternFill>
                  <bgColor rgb="FF92D050"/>
                </patternFill>
              </fill>
            </x14:dxf>
          </x14:cfRule>
          <xm:sqref>K46:K47</xm:sqref>
        </x14:conditionalFormatting>
        <x14:conditionalFormatting xmlns:xm="http://schemas.microsoft.com/office/excel/2006/main">
          <x14:cfRule type="containsText" priority="451" operator="containsText" id="{F614E432-34AA-4842-A9E8-644BEACE1465}">
            <xm:f>NOT(ISERROR(SEARCH($K$73,K45)))</xm:f>
            <xm:f>$K$73</xm:f>
            <x14:dxf>
              <fill>
                <patternFill>
                  <bgColor rgb="FFFF0000"/>
                </patternFill>
              </fill>
            </x14:dxf>
          </x14:cfRule>
          <x14:cfRule type="containsText" priority="452" operator="containsText" id="{4FC5B7A7-85BD-4BE0-8089-0DD003507726}">
            <xm:f>NOT(ISERROR(SEARCH($K$72,K45)))</xm:f>
            <xm:f>$K$72</xm:f>
            <x14:dxf>
              <fill>
                <patternFill>
                  <bgColor rgb="FFFFC000"/>
                </patternFill>
              </fill>
            </x14:dxf>
          </x14:cfRule>
          <x14:cfRule type="containsText" priority="453" operator="containsText" id="{6C84804C-B1D5-407F-AD04-9C281495CF43}">
            <xm:f>NOT(ISERROR(SEARCH($K$71,K45)))</xm:f>
            <xm:f>$K$71</xm:f>
            <x14:dxf>
              <fill>
                <patternFill>
                  <bgColor rgb="FFFFFF00"/>
                </patternFill>
              </fill>
            </x14:dxf>
          </x14:cfRule>
          <x14:cfRule type="containsText" priority="454" operator="containsText" id="{F0E5F295-1315-450D-AF19-F845263AE126}">
            <xm:f>NOT(ISERROR(SEARCH($K$70,K45)))</xm:f>
            <xm:f>$K$70</xm:f>
            <x14:dxf>
              <fill>
                <patternFill>
                  <bgColor rgb="FF00B050"/>
                </patternFill>
              </fill>
            </x14:dxf>
          </x14:cfRule>
          <x14:cfRule type="containsText" priority="455" operator="containsText" id="{F0687EAF-D880-4856-8F74-DE648DDDA11D}">
            <xm:f>NOT(ISERROR(SEARCH($K$69,K45)))</xm:f>
            <xm:f>$K$69</xm:f>
            <x14:dxf>
              <fill>
                <patternFill>
                  <bgColor rgb="FF92D050"/>
                </patternFill>
              </fill>
            </x14:dxf>
          </x14:cfRule>
          <xm:sqref>K45</xm:sqref>
        </x14:conditionalFormatting>
        <x14:conditionalFormatting xmlns:xm="http://schemas.microsoft.com/office/excel/2006/main">
          <x14:cfRule type="containsText" priority="447" operator="containsText" id="{098D5893-C57E-4C6C-8A44-B5CC8207F209}">
            <xm:f>NOT(ISERROR(SEARCH($M$72,M44)))</xm:f>
            <xm:f>$M$72</xm:f>
            <x14:dxf>
              <fill>
                <patternFill>
                  <bgColor rgb="FFFF0000"/>
                </patternFill>
              </fill>
            </x14:dxf>
          </x14:cfRule>
          <x14:cfRule type="containsText" priority="448" operator="containsText" id="{7E79607F-DCBB-4CD8-85DD-7D79D757143D}">
            <xm:f>NOT(ISERROR(SEARCH($M$71,M44)))</xm:f>
            <xm:f>$M$71</xm:f>
            <x14:dxf>
              <fill>
                <patternFill>
                  <bgColor rgb="FFFFC000"/>
                </patternFill>
              </fill>
            </x14:dxf>
          </x14:cfRule>
          <x14:cfRule type="containsText" priority="449" operator="containsText" id="{F12FD175-BDB8-402A-BABB-1B716F53DB85}">
            <xm:f>NOT(ISERROR(SEARCH($M$70,M44)))</xm:f>
            <xm:f>$M$70</xm:f>
            <x14:dxf>
              <fill>
                <patternFill>
                  <bgColor rgb="FFFFFF00"/>
                </patternFill>
              </fill>
            </x14:dxf>
          </x14:cfRule>
          <x14:cfRule type="containsText" priority="450" operator="containsText" id="{B33E68E9-1532-4E49-B7ED-EE504BDFBE47}">
            <xm:f>NOT(ISERROR(SEARCH($M$69,M44)))</xm:f>
            <xm:f>$M$69</xm:f>
            <x14:dxf>
              <fill>
                <patternFill>
                  <bgColor rgb="FF92D050"/>
                </patternFill>
              </fill>
            </x14:dxf>
          </x14:cfRule>
          <xm:sqref>M44</xm:sqref>
        </x14:conditionalFormatting>
        <x14:conditionalFormatting xmlns:xm="http://schemas.microsoft.com/office/excel/2006/main">
          <x14:cfRule type="containsText" priority="443" operator="containsText" id="{AF969FF0-13A6-4A57-91B9-129E387E6E2C}">
            <xm:f>NOT(ISERROR(SEARCH($M$72,M46)))</xm:f>
            <xm:f>$M$72</xm:f>
            <x14:dxf>
              <fill>
                <patternFill>
                  <bgColor rgb="FFFF0000"/>
                </patternFill>
              </fill>
            </x14:dxf>
          </x14:cfRule>
          <x14:cfRule type="containsText" priority="444" operator="containsText" id="{A9918547-9368-4D5E-AEF1-11B8798551F4}">
            <xm:f>NOT(ISERROR(SEARCH($M$71,M46)))</xm:f>
            <xm:f>$M$71</xm:f>
            <x14:dxf>
              <fill>
                <patternFill>
                  <bgColor rgb="FFFFC000"/>
                </patternFill>
              </fill>
            </x14:dxf>
          </x14:cfRule>
          <x14:cfRule type="containsText" priority="445" operator="containsText" id="{E4C06E7E-2FA5-41CC-A7FA-104B7A8E26F5}">
            <xm:f>NOT(ISERROR(SEARCH($M$70,M46)))</xm:f>
            <xm:f>$M$70</xm:f>
            <x14:dxf>
              <fill>
                <patternFill>
                  <bgColor rgb="FFFFFF00"/>
                </patternFill>
              </fill>
            </x14:dxf>
          </x14:cfRule>
          <x14:cfRule type="containsText" priority="446" operator="containsText" id="{6799AADB-2741-4411-9BB4-5640B5F661A6}">
            <xm:f>NOT(ISERROR(SEARCH($M$69,M46)))</xm:f>
            <xm:f>$M$69</xm:f>
            <x14:dxf>
              <fill>
                <patternFill>
                  <bgColor rgb="FF92D050"/>
                </patternFill>
              </fill>
            </x14:dxf>
          </x14:cfRule>
          <xm:sqref>M46:M47</xm:sqref>
        </x14:conditionalFormatting>
        <x14:conditionalFormatting xmlns:xm="http://schemas.microsoft.com/office/excel/2006/main">
          <x14:cfRule type="containsText" priority="439" operator="containsText" id="{0370056B-FAAC-4DEF-AB13-B6B1F3F572CA}">
            <xm:f>NOT(ISERROR(SEARCH($M$72,M45)))</xm:f>
            <xm:f>$M$72</xm:f>
            <x14:dxf>
              <fill>
                <patternFill>
                  <bgColor rgb="FFFF0000"/>
                </patternFill>
              </fill>
            </x14:dxf>
          </x14:cfRule>
          <x14:cfRule type="containsText" priority="440" operator="containsText" id="{F80C3B27-864C-46DA-A56B-23B0CA112667}">
            <xm:f>NOT(ISERROR(SEARCH($M$71,M45)))</xm:f>
            <xm:f>$M$71</xm:f>
            <x14:dxf>
              <fill>
                <patternFill>
                  <bgColor rgb="FFFFC000"/>
                </patternFill>
              </fill>
            </x14:dxf>
          </x14:cfRule>
          <x14:cfRule type="containsText" priority="441" operator="containsText" id="{DFFED40B-90BC-4EC0-BB37-BCFB90E24B35}">
            <xm:f>NOT(ISERROR(SEARCH($M$70,M45)))</xm:f>
            <xm:f>$M$70</xm:f>
            <x14:dxf>
              <fill>
                <patternFill>
                  <bgColor rgb="FFFFFF00"/>
                </patternFill>
              </fill>
            </x14:dxf>
          </x14:cfRule>
          <x14:cfRule type="containsText" priority="442" operator="containsText" id="{313024BF-F1D2-41E8-B05A-C01248B58EBE}">
            <xm:f>NOT(ISERROR(SEARCH($M$69,M45)))</xm:f>
            <xm:f>$M$69</xm:f>
            <x14:dxf>
              <fill>
                <patternFill>
                  <bgColor rgb="FF92D050"/>
                </patternFill>
              </fill>
            </x14:dxf>
          </x14:cfRule>
          <xm:sqref>M45</xm:sqref>
        </x14:conditionalFormatting>
        <x14:conditionalFormatting xmlns:xm="http://schemas.microsoft.com/office/excel/2006/main">
          <x14:cfRule type="containsText" priority="431" operator="containsText" id="{78B93D72-D155-4687-8D95-BFF8B6092449}">
            <xm:f>NOT(ISERROR(SEARCH($I$69,X44)))</xm:f>
            <xm:f>$I$69</xm:f>
            <x14:dxf>
              <fill>
                <patternFill>
                  <fgColor rgb="FF92D050"/>
                  <bgColor rgb="FF92D050"/>
                </patternFill>
              </fill>
            </x14:dxf>
          </x14:cfRule>
          <x14:cfRule type="containsText" priority="432" operator="containsText" id="{F4E09F0A-587D-4D94-BDDA-76D87265E44C}">
            <xm:f>NOT(ISERROR(SEARCH($I$70,X44)))</xm:f>
            <xm:f>$I$70</xm:f>
            <x14:dxf>
              <fill>
                <patternFill>
                  <bgColor rgb="FF00B050"/>
                </patternFill>
              </fill>
            </x14:dxf>
          </x14:cfRule>
          <x14:cfRule type="containsText" priority="433" operator="containsText" id="{09933535-66D3-47B0-AE1F-0914F5B8AFA9}">
            <xm:f>NOT(ISERROR(SEARCH($I$73,X44)))</xm:f>
            <xm:f>$I$73</xm:f>
            <x14:dxf>
              <fill>
                <patternFill>
                  <bgColor rgb="FFFF0000"/>
                </patternFill>
              </fill>
            </x14:dxf>
          </x14:cfRule>
          <x14:cfRule type="containsText" priority="434" operator="containsText" id="{57BA9CF6-13A4-4694-B4B3-027ADE06F557}">
            <xm:f>NOT(ISERROR(SEARCH($I$72,X44)))</xm:f>
            <xm:f>$I$72</xm:f>
            <x14:dxf>
              <fill>
                <patternFill>
                  <fgColor rgb="FFFFC000"/>
                  <bgColor rgb="FFFFC000"/>
                </patternFill>
              </fill>
            </x14:dxf>
          </x14:cfRule>
          <x14:cfRule type="containsText" priority="435" operator="containsText" id="{463FC8EE-3722-421E-A56F-9386DD2C0728}">
            <xm:f>NOT(ISERROR(SEARCH($I$71,X44)))</xm:f>
            <xm:f>$I$71</xm:f>
            <x14:dxf>
              <fill>
                <patternFill>
                  <fgColor rgb="FFFFFF00"/>
                  <bgColor rgb="FFFFFF00"/>
                </patternFill>
              </fill>
            </x14:dxf>
          </x14:cfRule>
          <x14:cfRule type="containsText" priority="436" operator="containsText" id="{C77B9263-B6D2-43F9-8801-8D40F4915ADD}">
            <xm:f>NOT(ISERROR(SEARCH($I$70,X44)))</xm:f>
            <xm:f>$I$70</xm:f>
            <x14:dxf>
              <fill>
                <patternFill>
                  <bgColor theme="0" tint="-0.14996795556505021"/>
                </patternFill>
              </fill>
            </x14:dxf>
          </x14:cfRule>
          <x14:cfRule type="cellIs" priority="437" operator="equal" id="{E8AE146A-10F4-4059-96DC-69BBE48047BF}">
            <xm:f>'\Users\marisol.viveros\Desktop\Trabajo en casa\3. Marisol Viveros 2022\Gestion del Mejoramiento\Riesgos\[MAPA_RIESGOS_UAEOS_2022_V3.xlsx]Tabla probabiidad'!#REF!</xm:f>
            <x14:dxf>
              <fill>
                <patternFill>
                  <fgColor theme="6"/>
                </patternFill>
              </fill>
            </x14:dxf>
          </x14:cfRule>
          <x14:cfRule type="cellIs" priority="438" operator="equal" id="{736096DC-9A7F-4B82-9D91-4852F654E0D8}">
            <xm:f>'\Users\marisol.viveros\Desktop\Trabajo en casa\3. Marisol Viveros 2022\Gestion del Mejoramiento\Riesgos\[MAPA_RIESGOS_UAEOS_2022_V3.xlsx]Tabla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423" operator="containsText" id="{5AF2F568-6FA9-4814-8721-5CD3AE497B18}">
            <xm:f>NOT(ISERROR(SEARCH($I$69,X46)))</xm:f>
            <xm:f>$I$69</xm:f>
            <x14:dxf>
              <fill>
                <patternFill>
                  <fgColor rgb="FF92D050"/>
                  <bgColor rgb="FF92D050"/>
                </patternFill>
              </fill>
            </x14:dxf>
          </x14:cfRule>
          <x14:cfRule type="containsText" priority="424" operator="containsText" id="{F8C86C36-ABAC-4692-8577-7F40A9741559}">
            <xm:f>NOT(ISERROR(SEARCH($I$70,X46)))</xm:f>
            <xm:f>$I$70</xm:f>
            <x14:dxf>
              <fill>
                <patternFill>
                  <bgColor rgb="FF00B050"/>
                </patternFill>
              </fill>
            </x14:dxf>
          </x14:cfRule>
          <x14:cfRule type="containsText" priority="425" operator="containsText" id="{08932C6F-D716-4465-B09C-B844E1919CA9}">
            <xm:f>NOT(ISERROR(SEARCH($I$73,X46)))</xm:f>
            <xm:f>$I$73</xm:f>
            <x14:dxf>
              <fill>
                <patternFill>
                  <bgColor rgb="FFFF0000"/>
                </patternFill>
              </fill>
            </x14:dxf>
          </x14:cfRule>
          <x14:cfRule type="containsText" priority="426" operator="containsText" id="{01317DC2-4DE4-4227-BA2A-70F518D86AE0}">
            <xm:f>NOT(ISERROR(SEARCH($I$72,X46)))</xm:f>
            <xm:f>$I$72</xm:f>
            <x14:dxf>
              <fill>
                <patternFill>
                  <fgColor rgb="FFFFC000"/>
                  <bgColor rgb="FFFFC000"/>
                </patternFill>
              </fill>
            </x14:dxf>
          </x14:cfRule>
          <x14:cfRule type="containsText" priority="427" operator="containsText" id="{AC9D7AE8-E6E4-4A37-8E74-4085C9D66ABA}">
            <xm:f>NOT(ISERROR(SEARCH($I$71,X46)))</xm:f>
            <xm:f>$I$71</xm:f>
            <x14:dxf>
              <fill>
                <patternFill>
                  <fgColor rgb="FFFFFF00"/>
                  <bgColor rgb="FFFFFF00"/>
                </patternFill>
              </fill>
            </x14:dxf>
          </x14:cfRule>
          <x14:cfRule type="containsText" priority="428" operator="containsText" id="{3AAADB02-EA66-4464-84BC-461B686ADA4A}">
            <xm:f>NOT(ISERROR(SEARCH($I$70,X46)))</xm:f>
            <xm:f>$I$70</xm:f>
            <x14:dxf>
              <fill>
                <patternFill>
                  <bgColor theme="0" tint="-0.14996795556505021"/>
                </patternFill>
              </fill>
            </x14:dxf>
          </x14:cfRule>
          <x14:cfRule type="cellIs" priority="429" operator="equal" id="{78A7B058-AD87-4609-B1D6-216B8FDFCEEB}">
            <xm:f>'\Users\marisol.viveros\Desktop\Trabajo en casa\3. Marisol Viveros 2022\Gestion del Mejoramiento\Riesgos\[MAPA_RIESGOS_UAEOS_2022_V3.xlsx]Tabla probabiidad'!#REF!</xm:f>
            <x14:dxf>
              <fill>
                <patternFill>
                  <fgColor theme="6"/>
                </patternFill>
              </fill>
            </x14:dxf>
          </x14:cfRule>
          <x14:cfRule type="cellIs" priority="430" operator="equal" id="{0768ADC3-0A94-4776-9340-2FF3BBC1F60A}">
            <xm:f>'\Users\marisol.viveros\Desktop\Trabajo en casa\3. Marisol Viveros 2022\Gestion del Mejoramiento\Riesgos\[MAPA_RIESGOS_UAEOS_2022_V3.xlsx]Tabla probabiidad'!#REF!</xm:f>
            <x14:dxf>
              <fill>
                <patternFill>
                  <fgColor rgb="FF92D050"/>
                  <bgColor theme="6" tint="0.59996337778862885"/>
                </patternFill>
              </fill>
            </x14:dxf>
          </x14:cfRule>
          <xm:sqref>X46:X47</xm:sqref>
        </x14:conditionalFormatting>
        <x14:conditionalFormatting xmlns:xm="http://schemas.microsoft.com/office/excel/2006/main">
          <x14:cfRule type="containsText" priority="415" operator="containsText" id="{B3E2C4FF-4570-4A7C-A75E-D152B3BF768C}">
            <xm:f>NOT(ISERROR(SEARCH($I$69,X45)))</xm:f>
            <xm:f>$I$69</xm:f>
            <x14:dxf>
              <fill>
                <patternFill>
                  <fgColor rgb="FF92D050"/>
                  <bgColor rgb="FF92D050"/>
                </patternFill>
              </fill>
            </x14:dxf>
          </x14:cfRule>
          <x14:cfRule type="containsText" priority="416" operator="containsText" id="{696B0049-0183-4369-B8B9-47020FB1D9E7}">
            <xm:f>NOT(ISERROR(SEARCH($I$70,X45)))</xm:f>
            <xm:f>$I$70</xm:f>
            <x14:dxf>
              <fill>
                <patternFill>
                  <bgColor rgb="FF00B050"/>
                </patternFill>
              </fill>
            </x14:dxf>
          </x14:cfRule>
          <x14:cfRule type="containsText" priority="417" operator="containsText" id="{117A950B-5688-4018-B66F-D1B87DD91E7A}">
            <xm:f>NOT(ISERROR(SEARCH($I$73,X45)))</xm:f>
            <xm:f>$I$73</xm:f>
            <x14:dxf>
              <fill>
                <patternFill>
                  <bgColor rgb="FFFF0000"/>
                </patternFill>
              </fill>
            </x14:dxf>
          </x14:cfRule>
          <x14:cfRule type="containsText" priority="418" operator="containsText" id="{DFFBC516-F245-496E-ACCC-B238D214E389}">
            <xm:f>NOT(ISERROR(SEARCH($I$72,X45)))</xm:f>
            <xm:f>$I$72</xm:f>
            <x14:dxf>
              <fill>
                <patternFill>
                  <fgColor rgb="FFFFC000"/>
                  <bgColor rgb="FFFFC000"/>
                </patternFill>
              </fill>
            </x14:dxf>
          </x14:cfRule>
          <x14:cfRule type="containsText" priority="419" operator="containsText" id="{ED7EF7A0-7C46-4ACE-947A-922ADEF86682}">
            <xm:f>NOT(ISERROR(SEARCH($I$71,X45)))</xm:f>
            <xm:f>$I$71</xm:f>
            <x14:dxf>
              <fill>
                <patternFill>
                  <fgColor rgb="FFFFFF00"/>
                  <bgColor rgb="FFFFFF00"/>
                </patternFill>
              </fill>
            </x14:dxf>
          </x14:cfRule>
          <x14:cfRule type="containsText" priority="420" operator="containsText" id="{A563A3C7-2E43-4429-BAB1-B2707ADEABE9}">
            <xm:f>NOT(ISERROR(SEARCH($I$70,X45)))</xm:f>
            <xm:f>$I$70</xm:f>
            <x14:dxf>
              <fill>
                <patternFill>
                  <bgColor theme="0" tint="-0.14996795556505021"/>
                </patternFill>
              </fill>
            </x14:dxf>
          </x14:cfRule>
          <x14:cfRule type="cellIs" priority="421" operator="equal" id="{960BAD92-8F26-4513-B5E5-DB7D29716754}">
            <xm:f>'\Users\marisol.viveros\Desktop\Trabajo en casa\3. Marisol Viveros 2022\Gestion del Mejoramiento\Riesgos\[MAPA_RIESGOS_UAEOS_2022_V3.xlsx]Tabla probabiidad'!#REF!</xm:f>
            <x14:dxf>
              <fill>
                <patternFill>
                  <fgColor theme="6"/>
                </patternFill>
              </fill>
            </x14:dxf>
          </x14:cfRule>
          <x14:cfRule type="cellIs" priority="422" operator="equal" id="{1686CA88-EC7A-460A-82EB-8F20332E3138}">
            <xm:f>'\Users\marisol.viveros\Desktop\Trabajo en casa\3. Marisol Viveros 2022\Gestion del Mejoramiento\Riesgos\[MAPA_RIESGOS_UAEOS_2022_V3.xlsx]Tabla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410" operator="containsText" id="{A52F5D9F-065A-41DB-AFD8-944103E0AD9C}">
            <xm:f>NOT(ISERROR(SEARCH($K$73,Z44)))</xm:f>
            <xm:f>$K$73</xm:f>
            <x14:dxf>
              <fill>
                <patternFill>
                  <bgColor rgb="FFFF0000"/>
                </patternFill>
              </fill>
            </x14:dxf>
          </x14:cfRule>
          <x14:cfRule type="containsText" priority="411" operator="containsText" id="{412A4826-A338-40CF-AC10-79EB5EFFDA1F}">
            <xm:f>NOT(ISERROR(SEARCH($K$72,Z44)))</xm:f>
            <xm:f>$K$72</xm:f>
            <x14:dxf>
              <fill>
                <patternFill>
                  <bgColor rgb="FFFFC000"/>
                </patternFill>
              </fill>
            </x14:dxf>
          </x14:cfRule>
          <x14:cfRule type="containsText" priority="412" operator="containsText" id="{20F341F4-27B6-45DD-A2E4-1690A238296D}">
            <xm:f>NOT(ISERROR(SEARCH($K$71,Z44)))</xm:f>
            <xm:f>$K$71</xm:f>
            <x14:dxf>
              <fill>
                <patternFill>
                  <bgColor rgb="FFFFFF00"/>
                </patternFill>
              </fill>
            </x14:dxf>
          </x14:cfRule>
          <x14:cfRule type="containsText" priority="413" operator="containsText" id="{41910EE8-8A09-41CD-9FAB-57F6BB9C037C}">
            <xm:f>NOT(ISERROR(SEARCH($K$70,Z44)))</xm:f>
            <xm:f>$K$70</xm:f>
            <x14:dxf>
              <fill>
                <patternFill>
                  <bgColor rgb="FF00B050"/>
                </patternFill>
              </fill>
            </x14:dxf>
          </x14:cfRule>
          <x14:cfRule type="containsText" priority="414" operator="containsText" id="{49B93F22-0785-4CF4-AFF5-9D1937883F65}">
            <xm:f>NOT(ISERROR(SEARCH($K$69,Z44)))</xm:f>
            <xm:f>$K$69</xm:f>
            <x14:dxf>
              <fill>
                <patternFill>
                  <bgColor rgb="FF92D050"/>
                </patternFill>
              </fill>
            </x14:dxf>
          </x14:cfRule>
          <xm:sqref>Z44</xm:sqref>
        </x14:conditionalFormatting>
        <x14:conditionalFormatting xmlns:xm="http://schemas.microsoft.com/office/excel/2006/main">
          <x14:cfRule type="containsText" priority="405" operator="containsText" id="{D9E38691-74CD-4053-8EF3-8D59CBE889DA}">
            <xm:f>NOT(ISERROR(SEARCH($K$73,Z46)))</xm:f>
            <xm:f>$K$73</xm:f>
            <x14:dxf>
              <fill>
                <patternFill>
                  <bgColor rgb="FFFF0000"/>
                </patternFill>
              </fill>
            </x14:dxf>
          </x14:cfRule>
          <x14:cfRule type="containsText" priority="406" operator="containsText" id="{692F0A05-9027-45DC-B289-A1D17A81696E}">
            <xm:f>NOT(ISERROR(SEARCH($K$72,Z46)))</xm:f>
            <xm:f>$K$72</xm:f>
            <x14:dxf>
              <fill>
                <patternFill>
                  <bgColor rgb="FFFFC000"/>
                </patternFill>
              </fill>
            </x14:dxf>
          </x14:cfRule>
          <x14:cfRule type="containsText" priority="407" operator="containsText" id="{856B7152-CE89-4F7E-A963-6683090A4759}">
            <xm:f>NOT(ISERROR(SEARCH($K$71,Z46)))</xm:f>
            <xm:f>$K$71</xm:f>
            <x14:dxf>
              <fill>
                <patternFill>
                  <bgColor rgb="FFFFFF00"/>
                </patternFill>
              </fill>
            </x14:dxf>
          </x14:cfRule>
          <x14:cfRule type="containsText" priority="408" operator="containsText" id="{7BC66147-AEC3-4C12-BFD5-E6122B729A46}">
            <xm:f>NOT(ISERROR(SEARCH($K$70,Z46)))</xm:f>
            <xm:f>$K$70</xm:f>
            <x14:dxf>
              <fill>
                <patternFill>
                  <bgColor rgb="FF00B050"/>
                </patternFill>
              </fill>
            </x14:dxf>
          </x14:cfRule>
          <x14:cfRule type="containsText" priority="409" operator="containsText" id="{AC7AD124-7A12-431D-9D5B-E541AA0403B6}">
            <xm:f>NOT(ISERROR(SEARCH($K$69,Z46)))</xm:f>
            <xm:f>$K$69</xm:f>
            <x14:dxf>
              <fill>
                <patternFill>
                  <bgColor rgb="FF92D050"/>
                </patternFill>
              </fill>
            </x14:dxf>
          </x14:cfRule>
          <xm:sqref>Z46:Z47</xm:sqref>
        </x14:conditionalFormatting>
        <x14:conditionalFormatting xmlns:xm="http://schemas.microsoft.com/office/excel/2006/main">
          <x14:cfRule type="containsText" priority="400" operator="containsText" id="{825CA1F1-6ED1-426C-8384-398FAE948879}">
            <xm:f>NOT(ISERROR(SEARCH($K$73,Z45)))</xm:f>
            <xm:f>$K$73</xm:f>
            <x14:dxf>
              <fill>
                <patternFill>
                  <bgColor rgb="FFFF0000"/>
                </patternFill>
              </fill>
            </x14:dxf>
          </x14:cfRule>
          <x14:cfRule type="containsText" priority="401" operator="containsText" id="{36D8E771-AAC1-454D-B5BC-038AF7469258}">
            <xm:f>NOT(ISERROR(SEARCH($K$72,Z45)))</xm:f>
            <xm:f>$K$72</xm:f>
            <x14:dxf>
              <fill>
                <patternFill>
                  <bgColor rgb="FFFFC000"/>
                </patternFill>
              </fill>
            </x14:dxf>
          </x14:cfRule>
          <x14:cfRule type="containsText" priority="402" operator="containsText" id="{52A0E3F1-942E-4A75-A2B1-4748E90030CE}">
            <xm:f>NOT(ISERROR(SEARCH($K$71,Z45)))</xm:f>
            <xm:f>$K$71</xm:f>
            <x14:dxf>
              <fill>
                <patternFill>
                  <bgColor rgb="FFFFFF00"/>
                </patternFill>
              </fill>
            </x14:dxf>
          </x14:cfRule>
          <x14:cfRule type="containsText" priority="403" operator="containsText" id="{5340C751-084B-4580-ABC5-348846B0CD1C}">
            <xm:f>NOT(ISERROR(SEARCH($K$70,Z45)))</xm:f>
            <xm:f>$K$70</xm:f>
            <x14:dxf>
              <fill>
                <patternFill>
                  <bgColor rgb="FF00B050"/>
                </patternFill>
              </fill>
            </x14:dxf>
          </x14:cfRule>
          <x14:cfRule type="containsText" priority="404" operator="containsText" id="{47BAE66B-6F70-4FE9-AACA-042528C735FE}">
            <xm:f>NOT(ISERROR(SEARCH($K$69,Z45)))</xm:f>
            <xm:f>$K$69</xm:f>
            <x14:dxf>
              <fill>
                <patternFill>
                  <bgColor rgb="FF92D050"/>
                </patternFill>
              </fill>
            </x14:dxf>
          </x14:cfRule>
          <xm:sqref>Z45</xm:sqref>
        </x14:conditionalFormatting>
        <x14:conditionalFormatting xmlns:xm="http://schemas.microsoft.com/office/excel/2006/main">
          <x14:cfRule type="containsText" priority="396" operator="containsText" id="{7494C5F5-B6CD-4D49-89A0-CC70617104C6}">
            <xm:f>NOT(ISERROR(SEARCH($M$72,AB44)))</xm:f>
            <xm:f>$M$72</xm:f>
            <x14:dxf>
              <fill>
                <patternFill>
                  <bgColor rgb="FFFF0000"/>
                </patternFill>
              </fill>
            </x14:dxf>
          </x14:cfRule>
          <x14:cfRule type="containsText" priority="397" operator="containsText" id="{6C857EF0-5D25-4193-A669-9B3DA6E0D83D}">
            <xm:f>NOT(ISERROR(SEARCH($M$71,AB44)))</xm:f>
            <xm:f>$M$71</xm:f>
            <x14:dxf>
              <fill>
                <patternFill>
                  <bgColor rgb="FFFFC000"/>
                </patternFill>
              </fill>
            </x14:dxf>
          </x14:cfRule>
          <x14:cfRule type="containsText" priority="398" operator="containsText" id="{C23725F2-266D-4F1D-92D4-903A4F425A42}">
            <xm:f>NOT(ISERROR(SEARCH($M$70,AB44)))</xm:f>
            <xm:f>$M$70</xm:f>
            <x14:dxf>
              <fill>
                <patternFill>
                  <bgColor rgb="FFFFFF00"/>
                </patternFill>
              </fill>
            </x14:dxf>
          </x14:cfRule>
          <x14:cfRule type="containsText" priority="399" operator="containsText" id="{3625A64D-4C43-419C-A565-CC5FE54DFAC5}">
            <xm:f>NOT(ISERROR(SEARCH($M$69,AB44)))</xm:f>
            <xm:f>$M$69</xm:f>
            <x14:dxf>
              <fill>
                <patternFill>
                  <bgColor rgb="FF92D050"/>
                </patternFill>
              </fill>
            </x14:dxf>
          </x14:cfRule>
          <xm:sqref>AB44</xm:sqref>
        </x14:conditionalFormatting>
        <x14:conditionalFormatting xmlns:xm="http://schemas.microsoft.com/office/excel/2006/main">
          <x14:cfRule type="containsText" priority="392" operator="containsText" id="{080622FE-3C15-45B7-9146-20A7E283CDE2}">
            <xm:f>NOT(ISERROR(SEARCH($M$72,AB46)))</xm:f>
            <xm:f>$M$72</xm:f>
            <x14:dxf>
              <fill>
                <patternFill>
                  <bgColor rgb="FFFF0000"/>
                </patternFill>
              </fill>
            </x14:dxf>
          </x14:cfRule>
          <x14:cfRule type="containsText" priority="393" operator="containsText" id="{EE8BFF08-87D3-44E1-B437-A2703B351A87}">
            <xm:f>NOT(ISERROR(SEARCH($M$71,AB46)))</xm:f>
            <xm:f>$M$71</xm:f>
            <x14:dxf>
              <fill>
                <patternFill>
                  <bgColor rgb="FFFFC000"/>
                </patternFill>
              </fill>
            </x14:dxf>
          </x14:cfRule>
          <x14:cfRule type="containsText" priority="394" operator="containsText" id="{9A56220D-DE19-41BA-9FC1-4C563448B8F5}">
            <xm:f>NOT(ISERROR(SEARCH($M$70,AB46)))</xm:f>
            <xm:f>$M$70</xm:f>
            <x14:dxf>
              <fill>
                <patternFill>
                  <bgColor rgb="FFFFFF00"/>
                </patternFill>
              </fill>
            </x14:dxf>
          </x14:cfRule>
          <x14:cfRule type="containsText" priority="395" operator="containsText" id="{391B2297-F4BE-48CB-A2D2-F27AC9A5AF81}">
            <xm:f>NOT(ISERROR(SEARCH($M$69,AB46)))</xm:f>
            <xm:f>$M$69</xm:f>
            <x14:dxf>
              <fill>
                <patternFill>
                  <bgColor rgb="FF92D050"/>
                </patternFill>
              </fill>
            </x14:dxf>
          </x14:cfRule>
          <xm:sqref>AB46:AB47</xm:sqref>
        </x14:conditionalFormatting>
        <x14:conditionalFormatting xmlns:xm="http://schemas.microsoft.com/office/excel/2006/main">
          <x14:cfRule type="containsText" priority="388" operator="containsText" id="{D4CDB1C6-DD9B-4C44-9644-5581EE774694}">
            <xm:f>NOT(ISERROR(SEARCH($M$72,AB45)))</xm:f>
            <xm:f>$M$72</xm:f>
            <x14:dxf>
              <fill>
                <patternFill>
                  <bgColor rgb="FFFF0000"/>
                </patternFill>
              </fill>
            </x14:dxf>
          </x14:cfRule>
          <x14:cfRule type="containsText" priority="389" operator="containsText" id="{81C3EA0A-8D3B-4705-AAFD-A3F483427D6A}">
            <xm:f>NOT(ISERROR(SEARCH($M$71,AB45)))</xm:f>
            <xm:f>$M$71</xm:f>
            <x14:dxf>
              <fill>
                <patternFill>
                  <bgColor rgb="FFFFC000"/>
                </patternFill>
              </fill>
            </x14:dxf>
          </x14:cfRule>
          <x14:cfRule type="containsText" priority="390" operator="containsText" id="{9C860165-9B3D-45C4-92A5-A25045CFA9F1}">
            <xm:f>NOT(ISERROR(SEARCH($M$70,AB45)))</xm:f>
            <xm:f>$M$70</xm:f>
            <x14:dxf>
              <fill>
                <patternFill>
                  <bgColor rgb="FFFFFF00"/>
                </patternFill>
              </fill>
            </x14:dxf>
          </x14:cfRule>
          <x14:cfRule type="containsText" priority="391" operator="containsText" id="{664AF4DF-5C15-4912-B712-FBF712C06DBF}">
            <xm:f>NOT(ISERROR(SEARCH($M$69,AB45)))</xm:f>
            <xm:f>$M$69</xm:f>
            <x14:dxf>
              <fill>
                <patternFill>
                  <bgColor rgb="FF92D050"/>
                </patternFill>
              </fill>
            </x14:dxf>
          </x14:cfRule>
          <xm:sqref>AB45</xm:sqref>
        </x14:conditionalFormatting>
        <x14:conditionalFormatting xmlns:xm="http://schemas.microsoft.com/office/excel/2006/main">
          <x14:cfRule type="containsText" priority="383" operator="containsText" id="{DA6A59DF-027E-44DC-8894-F7FC7079810B}">
            <xm:f>NOT(ISERROR(SEARCH($K$27,Z48)))</xm:f>
            <xm:f>$K$27</xm:f>
            <x14:dxf>
              <fill>
                <patternFill>
                  <bgColor rgb="FFFF0000"/>
                </patternFill>
              </fill>
            </x14:dxf>
          </x14:cfRule>
          <x14:cfRule type="containsText" priority="384" operator="containsText" id="{85AF1680-DBD6-427A-BBB0-5DE5D8EB5CFE}">
            <xm:f>NOT(ISERROR(SEARCH($K$26,Z48)))</xm:f>
            <xm:f>$K$26</xm:f>
            <x14:dxf>
              <fill>
                <patternFill>
                  <bgColor rgb="FFFFC000"/>
                </patternFill>
              </fill>
            </x14:dxf>
          </x14:cfRule>
          <x14:cfRule type="containsText" priority="385" operator="containsText" id="{A1E8B9CC-003E-4318-9313-222CEEEDA618}">
            <xm:f>NOT(ISERROR(SEARCH($K$25,Z48)))</xm:f>
            <xm:f>$K$25</xm:f>
            <x14:dxf>
              <fill>
                <patternFill>
                  <bgColor rgb="FFFFFF00"/>
                </patternFill>
              </fill>
            </x14:dxf>
          </x14:cfRule>
          <x14:cfRule type="containsText" priority="386" operator="containsText" id="{47BBF549-3D8D-4A30-B73D-E8C50BAD800D}">
            <xm:f>NOT(ISERROR(SEARCH($K$24,Z48)))</xm:f>
            <xm:f>$K$24</xm:f>
            <x14:dxf>
              <fill>
                <patternFill>
                  <bgColor rgb="FF00B050"/>
                </patternFill>
              </fill>
            </x14:dxf>
          </x14:cfRule>
          <x14:cfRule type="containsText" priority="387" operator="containsText" id="{DE2566B9-94E2-4B0B-983C-B198DF4B4F53}">
            <xm:f>NOT(ISERROR(SEARCH($K$23,Z48)))</xm:f>
            <xm:f>$K$23</xm:f>
            <x14:dxf>
              <fill>
                <patternFill>
                  <bgColor rgb="FF92D050"/>
                </patternFill>
              </fill>
            </x14:dxf>
          </x14:cfRule>
          <xm:sqref>Z48</xm:sqref>
        </x14:conditionalFormatting>
        <x14:conditionalFormatting xmlns:xm="http://schemas.microsoft.com/office/excel/2006/main">
          <x14:cfRule type="containsText" priority="378" operator="containsText" id="{69828486-CB10-4AD2-953F-D61183BFE893}">
            <xm:f>NOT(ISERROR(SEARCH($K$27,Z51)))</xm:f>
            <xm:f>$K$27</xm:f>
            <x14:dxf>
              <fill>
                <patternFill>
                  <bgColor rgb="FFFF0000"/>
                </patternFill>
              </fill>
            </x14:dxf>
          </x14:cfRule>
          <x14:cfRule type="containsText" priority="379" operator="containsText" id="{3A69DFF6-FFAD-418B-9F94-ACE6CAADE38A}">
            <xm:f>NOT(ISERROR(SEARCH($K$26,Z51)))</xm:f>
            <xm:f>$K$26</xm:f>
            <x14:dxf>
              <fill>
                <patternFill>
                  <bgColor rgb="FFFFC000"/>
                </patternFill>
              </fill>
            </x14:dxf>
          </x14:cfRule>
          <x14:cfRule type="containsText" priority="380" operator="containsText" id="{C0A4831B-B12E-4601-890D-26FDB0235670}">
            <xm:f>NOT(ISERROR(SEARCH($K$25,Z51)))</xm:f>
            <xm:f>$K$25</xm:f>
            <x14:dxf>
              <fill>
                <patternFill>
                  <bgColor rgb="FFFFFF00"/>
                </patternFill>
              </fill>
            </x14:dxf>
          </x14:cfRule>
          <x14:cfRule type="containsText" priority="381" operator="containsText" id="{E2878AAE-8152-4080-8AAE-26CCCC5152BF}">
            <xm:f>NOT(ISERROR(SEARCH($K$24,Z51)))</xm:f>
            <xm:f>$K$24</xm:f>
            <x14:dxf>
              <fill>
                <patternFill>
                  <bgColor rgb="FF00B050"/>
                </patternFill>
              </fill>
            </x14:dxf>
          </x14:cfRule>
          <x14:cfRule type="containsText" priority="382" operator="containsText" id="{CC918136-B416-42E0-83C6-8C496AC69F2F}">
            <xm:f>NOT(ISERROR(SEARCH($K$23,Z51)))</xm:f>
            <xm:f>$K$23</xm:f>
            <x14:dxf>
              <fill>
                <patternFill>
                  <bgColor rgb="FF92D050"/>
                </patternFill>
              </fill>
            </x14:dxf>
          </x14:cfRule>
          <xm:sqref>Z51</xm:sqref>
        </x14:conditionalFormatting>
        <x14:conditionalFormatting xmlns:xm="http://schemas.microsoft.com/office/excel/2006/main">
          <x14:cfRule type="containsText" priority="373" operator="containsText" id="{10E9C0FB-336B-43A2-B9DC-84BBB070E04A}">
            <xm:f>NOT(ISERROR(SEARCH($K$27,Z50)))</xm:f>
            <xm:f>$K$27</xm:f>
            <x14:dxf>
              <fill>
                <patternFill>
                  <bgColor rgb="FFFF0000"/>
                </patternFill>
              </fill>
            </x14:dxf>
          </x14:cfRule>
          <x14:cfRule type="containsText" priority="374" operator="containsText" id="{FD12E8ED-8EAF-4C30-BB43-A0800AB69465}">
            <xm:f>NOT(ISERROR(SEARCH($K$26,Z50)))</xm:f>
            <xm:f>$K$26</xm:f>
            <x14:dxf>
              <fill>
                <patternFill>
                  <bgColor rgb="FFFFC000"/>
                </patternFill>
              </fill>
            </x14:dxf>
          </x14:cfRule>
          <x14:cfRule type="containsText" priority="375" operator="containsText" id="{C582B702-9F60-4064-BA66-35A6FD2E048D}">
            <xm:f>NOT(ISERROR(SEARCH($K$25,Z50)))</xm:f>
            <xm:f>$K$25</xm:f>
            <x14:dxf>
              <fill>
                <patternFill>
                  <bgColor rgb="FFFFFF00"/>
                </patternFill>
              </fill>
            </x14:dxf>
          </x14:cfRule>
          <x14:cfRule type="containsText" priority="376" operator="containsText" id="{68121DBF-C08F-47FB-AD8B-2AE65D2EC058}">
            <xm:f>NOT(ISERROR(SEARCH($K$24,Z50)))</xm:f>
            <xm:f>$K$24</xm:f>
            <x14:dxf>
              <fill>
                <patternFill>
                  <bgColor rgb="FF00B050"/>
                </patternFill>
              </fill>
            </x14:dxf>
          </x14:cfRule>
          <x14:cfRule type="containsText" priority="377" operator="containsText" id="{4047B356-4A14-42D7-AABE-8DF82840CC1A}">
            <xm:f>NOT(ISERROR(SEARCH($K$23,Z50)))</xm:f>
            <xm:f>$K$23</xm:f>
            <x14:dxf>
              <fill>
                <patternFill>
                  <bgColor rgb="FF92D050"/>
                </patternFill>
              </fill>
            </x14:dxf>
          </x14:cfRule>
          <xm:sqref>Z50</xm:sqref>
        </x14:conditionalFormatting>
        <x14:conditionalFormatting xmlns:xm="http://schemas.microsoft.com/office/excel/2006/main">
          <x14:cfRule type="containsText" priority="365" operator="containsText" id="{C7DA17B7-DD41-4E89-AE99-A0E68F4AD0B5}">
            <xm:f>NOT(ISERROR(SEARCH($I$69,I48)))</xm:f>
            <xm:f>$I$69</xm:f>
            <x14:dxf>
              <fill>
                <patternFill>
                  <fgColor rgb="FF92D050"/>
                  <bgColor rgb="FF92D050"/>
                </patternFill>
              </fill>
            </x14:dxf>
          </x14:cfRule>
          <x14:cfRule type="containsText" priority="366" operator="containsText" id="{CCA91CCA-B84F-4840-9B2F-D75D6649EFE7}">
            <xm:f>NOT(ISERROR(SEARCH($I$70,I48)))</xm:f>
            <xm:f>$I$70</xm:f>
            <x14:dxf>
              <fill>
                <patternFill>
                  <bgColor rgb="FF00B050"/>
                </patternFill>
              </fill>
            </x14:dxf>
          </x14:cfRule>
          <x14:cfRule type="containsText" priority="367" operator="containsText" id="{00CAFC31-17F1-426F-BB59-BC3067D0C012}">
            <xm:f>NOT(ISERROR(SEARCH($I$73,I48)))</xm:f>
            <xm:f>$I$73</xm:f>
            <x14:dxf>
              <fill>
                <patternFill>
                  <bgColor rgb="FFFF0000"/>
                </patternFill>
              </fill>
            </x14:dxf>
          </x14:cfRule>
          <x14:cfRule type="containsText" priority="368" operator="containsText" id="{A421931F-398E-444F-A5B9-E23AEF859857}">
            <xm:f>NOT(ISERROR(SEARCH($I$72,I48)))</xm:f>
            <xm:f>$I$72</xm:f>
            <x14:dxf>
              <fill>
                <patternFill>
                  <fgColor rgb="FFFFC000"/>
                  <bgColor rgb="FFFFC000"/>
                </patternFill>
              </fill>
            </x14:dxf>
          </x14:cfRule>
          <x14:cfRule type="containsText" priority="369" operator="containsText" id="{9C4AE920-71E4-44A1-AD66-2A6B875AED67}">
            <xm:f>NOT(ISERROR(SEARCH($I$71,I48)))</xm:f>
            <xm:f>$I$71</xm:f>
            <x14:dxf>
              <fill>
                <patternFill>
                  <fgColor rgb="FFFFFF00"/>
                  <bgColor rgb="FFFFFF00"/>
                </patternFill>
              </fill>
            </x14:dxf>
          </x14:cfRule>
          <x14:cfRule type="containsText" priority="370" operator="containsText" id="{71FE376C-A93E-4AE0-99EC-9A32AC5A6273}">
            <xm:f>NOT(ISERROR(SEARCH($I$70,I48)))</xm:f>
            <xm:f>$I$70</xm:f>
            <x14:dxf>
              <fill>
                <patternFill>
                  <bgColor theme="0" tint="-0.14996795556505021"/>
                </patternFill>
              </fill>
            </x14:dxf>
          </x14:cfRule>
          <x14:cfRule type="cellIs" priority="371" operator="equal" id="{0D165C2A-C1AA-4E5E-8B8D-5111ACB09EF9}">
            <xm:f>'\Users\marisol.viveros\Desktop\Trabajo en casa\3. Marisol Viveros 2022\Gestion del Mejoramiento\Riesgos\[MAPA_RIESGOS_UAEOS_2022_V3.xlsx]Tabla probabiidad'!#REF!</xm:f>
            <x14:dxf>
              <fill>
                <patternFill>
                  <fgColor theme="6"/>
                </patternFill>
              </fill>
            </x14:dxf>
          </x14:cfRule>
          <x14:cfRule type="cellIs" priority="372" operator="equal" id="{363902DE-0247-4697-98AE-062F95DC8DBF}">
            <xm:f>'\Users\marisol.viveros\Desktop\Trabajo en casa\3. Marisol Viveros 2022\Gestion del Mejoramiento\Riesgos\[MAPA_RIESGOS_UAEOS_2022_V3.xlsx]Tabla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357" operator="containsText" id="{1082A803-8AC9-445C-858C-B23BF1DE40F7}">
            <xm:f>NOT(ISERROR(SEARCH($I$69,I50)))</xm:f>
            <xm:f>$I$69</xm:f>
            <x14:dxf>
              <fill>
                <patternFill>
                  <fgColor rgb="FF92D050"/>
                  <bgColor rgb="FF92D050"/>
                </patternFill>
              </fill>
            </x14:dxf>
          </x14:cfRule>
          <x14:cfRule type="containsText" priority="358" operator="containsText" id="{8E24474B-29C3-4B20-9D23-16CE9B949B4C}">
            <xm:f>NOT(ISERROR(SEARCH($I$70,I50)))</xm:f>
            <xm:f>$I$70</xm:f>
            <x14:dxf>
              <fill>
                <patternFill>
                  <bgColor rgb="FF00B050"/>
                </patternFill>
              </fill>
            </x14:dxf>
          </x14:cfRule>
          <x14:cfRule type="containsText" priority="359" operator="containsText" id="{EEFAB851-2E3D-4222-B919-571EB50301B0}">
            <xm:f>NOT(ISERROR(SEARCH($I$73,I50)))</xm:f>
            <xm:f>$I$73</xm:f>
            <x14:dxf>
              <fill>
                <patternFill>
                  <bgColor rgb="FFFF0000"/>
                </patternFill>
              </fill>
            </x14:dxf>
          </x14:cfRule>
          <x14:cfRule type="containsText" priority="360" operator="containsText" id="{8E592EDC-FC4F-433B-9A76-66465D171697}">
            <xm:f>NOT(ISERROR(SEARCH($I$72,I50)))</xm:f>
            <xm:f>$I$72</xm:f>
            <x14:dxf>
              <fill>
                <patternFill>
                  <fgColor rgb="FFFFC000"/>
                  <bgColor rgb="FFFFC000"/>
                </patternFill>
              </fill>
            </x14:dxf>
          </x14:cfRule>
          <x14:cfRule type="containsText" priority="361" operator="containsText" id="{FDD4ACEC-A7BA-451F-BD29-F6FD6BC193DA}">
            <xm:f>NOT(ISERROR(SEARCH($I$71,I50)))</xm:f>
            <xm:f>$I$71</xm:f>
            <x14:dxf>
              <fill>
                <patternFill>
                  <fgColor rgb="FFFFFF00"/>
                  <bgColor rgb="FFFFFF00"/>
                </patternFill>
              </fill>
            </x14:dxf>
          </x14:cfRule>
          <x14:cfRule type="containsText" priority="362" operator="containsText" id="{E2A6272F-CA7C-4916-9ADF-44BD5A7E1610}">
            <xm:f>NOT(ISERROR(SEARCH($I$70,I50)))</xm:f>
            <xm:f>$I$70</xm:f>
            <x14:dxf>
              <fill>
                <patternFill>
                  <bgColor theme="0" tint="-0.14996795556505021"/>
                </patternFill>
              </fill>
            </x14:dxf>
          </x14:cfRule>
          <x14:cfRule type="cellIs" priority="363" operator="equal" id="{8B7FC7C0-9CF3-44FD-9D02-4A64FBE5F0D0}">
            <xm:f>'\Users\marisol.viveros\Desktop\Trabajo en casa\3. Marisol Viveros 2022\Gestion del Mejoramiento\Riesgos\[MAPA_RIESGOS_UAEOS_2022_V3.xlsx]Tabla probabiidad'!#REF!</xm:f>
            <x14:dxf>
              <fill>
                <patternFill>
                  <fgColor theme="6"/>
                </patternFill>
              </fill>
            </x14:dxf>
          </x14:cfRule>
          <x14:cfRule type="cellIs" priority="364" operator="equal" id="{7021FF7E-0406-493C-B412-52C828A7B0C0}">
            <xm:f>'\Users\marisol.viveros\Desktop\Trabajo en casa\3. Marisol Viveros 2022\Gestion del Mejoramiento\Riesgos\[MAPA_RIESGOS_UAEOS_2022_V3.xlsx]Tabla probabiidad'!#REF!</xm:f>
            <x14:dxf>
              <fill>
                <patternFill>
                  <fgColor rgb="FF92D050"/>
                  <bgColor theme="6" tint="0.59996337778862885"/>
                </patternFill>
              </fill>
            </x14:dxf>
          </x14:cfRule>
          <xm:sqref>I50</xm:sqref>
        </x14:conditionalFormatting>
        <x14:conditionalFormatting xmlns:xm="http://schemas.microsoft.com/office/excel/2006/main">
          <x14:cfRule type="containsText" priority="349" operator="containsText" id="{45F34262-6CC6-465B-9E9A-5A9BC987531F}">
            <xm:f>NOT(ISERROR(SEARCH($I$69,I51)))</xm:f>
            <xm:f>$I$69</xm:f>
            <x14:dxf>
              <fill>
                <patternFill>
                  <fgColor rgb="FF92D050"/>
                  <bgColor rgb="FF92D050"/>
                </patternFill>
              </fill>
            </x14:dxf>
          </x14:cfRule>
          <x14:cfRule type="containsText" priority="350" operator="containsText" id="{0BE12F7C-253D-43D3-B0EB-F628123EFC37}">
            <xm:f>NOT(ISERROR(SEARCH($I$70,I51)))</xm:f>
            <xm:f>$I$70</xm:f>
            <x14:dxf>
              <fill>
                <patternFill>
                  <bgColor rgb="FF00B050"/>
                </patternFill>
              </fill>
            </x14:dxf>
          </x14:cfRule>
          <x14:cfRule type="containsText" priority="351" operator="containsText" id="{5F4A1677-6902-432C-87A8-907A941F07E3}">
            <xm:f>NOT(ISERROR(SEARCH($I$73,I51)))</xm:f>
            <xm:f>$I$73</xm:f>
            <x14:dxf>
              <fill>
                <patternFill>
                  <bgColor rgb="FFFF0000"/>
                </patternFill>
              </fill>
            </x14:dxf>
          </x14:cfRule>
          <x14:cfRule type="containsText" priority="352" operator="containsText" id="{ACA918C8-03D5-41D3-A9C6-D0A56F61BDEE}">
            <xm:f>NOT(ISERROR(SEARCH($I$72,I51)))</xm:f>
            <xm:f>$I$72</xm:f>
            <x14:dxf>
              <fill>
                <patternFill>
                  <fgColor rgb="FFFFC000"/>
                  <bgColor rgb="FFFFC000"/>
                </patternFill>
              </fill>
            </x14:dxf>
          </x14:cfRule>
          <x14:cfRule type="containsText" priority="353" operator="containsText" id="{5DC1050E-4955-4A8F-98AA-DDE57089BFDF}">
            <xm:f>NOT(ISERROR(SEARCH($I$71,I51)))</xm:f>
            <xm:f>$I$71</xm:f>
            <x14:dxf>
              <fill>
                <patternFill>
                  <fgColor rgb="FFFFFF00"/>
                  <bgColor rgb="FFFFFF00"/>
                </patternFill>
              </fill>
            </x14:dxf>
          </x14:cfRule>
          <x14:cfRule type="containsText" priority="354" operator="containsText" id="{498FB013-E870-46DC-89EF-8DF0C5617108}">
            <xm:f>NOT(ISERROR(SEARCH($I$70,I51)))</xm:f>
            <xm:f>$I$70</xm:f>
            <x14:dxf>
              <fill>
                <patternFill>
                  <bgColor theme="0" tint="-0.14996795556505021"/>
                </patternFill>
              </fill>
            </x14:dxf>
          </x14:cfRule>
          <x14:cfRule type="cellIs" priority="355" operator="equal" id="{3B973AC4-7B26-4C6D-8E0A-FF43D6751A72}">
            <xm:f>'\Users\marisol.viveros\Desktop\Trabajo en casa\3. Marisol Viveros 2022\Gestion del Mejoramiento\Riesgos\[MAPA_RIESGOS_UAEOS_2022_V3.xlsx]Tabla probabiidad'!#REF!</xm:f>
            <x14:dxf>
              <fill>
                <patternFill>
                  <fgColor theme="6"/>
                </patternFill>
              </fill>
            </x14:dxf>
          </x14:cfRule>
          <x14:cfRule type="cellIs" priority="356" operator="equal" id="{99468758-2E8D-416D-A0AD-6552A5387758}">
            <xm:f>'\Users\marisol.viveros\Desktop\Trabajo en casa\3. Marisol Viveros 2022\Gestion del Mejoramiento\Riesgos\[MAPA_RIESGOS_UAEOS_2022_V3.xlsx]Tabla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41" operator="containsText" id="{2C47D273-427F-45C1-B13F-9958B22085A4}">
            <xm:f>NOT(ISERROR(SEARCH($I$69,X48)))</xm:f>
            <xm:f>$I$69</xm:f>
            <x14:dxf>
              <fill>
                <patternFill>
                  <fgColor rgb="FF92D050"/>
                  <bgColor rgb="FF92D050"/>
                </patternFill>
              </fill>
            </x14:dxf>
          </x14:cfRule>
          <x14:cfRule type="containsText" priority="342" operator="containsText" id="{D447C245-1157-4BCF-BB79-A4AE4E543383}">
            <xm:f>NOT(ISERROR(SEARCH($I$70,X48)))</xm:f>
            <xm:f>$I$70</xm:f>
            <x14:dxf>
              <fill>
                <patternFill>
                  <bgColor rgb="FF00B050"/>
                </patternFill>
              </fill>
            </x14:dxf>
          </x14:cfRule>
          <x14:cfRule type="containsText" priority="343" operator="containsText" id="{F9264D47-C120-4D96-BE9F-958BBDF8E1ED}">
            <xm:f>NOT(ISERROR(SEARCH($I$73,X48)))</xm:f>
            <xm:f>$I$73</xm:f>
            <x14:dxf>
              <fill>
                <patternFill>
                  <bgColor rgb="FFFF0000"/>
                </patternFill>
              </fill>
            </x14:dxf>
          </x14:cfRule>
          <x14:cfRule type="containsText" priority="344" operator="containsText" id="{1AD5D29F-92BA-4136-A23C-91A742534075}">
            <xm:f>NOT(ISERROR(SEARCH($I$72,X48)))</xm:f>
            <xm:f>$I$72</xm:f>
            <x14:dxf>
              <fill>
                <patternFill>
                  <fgColor rgb="FFFFC000"/>
                  <bgColor rgb="FFFFC000"/>
                </patternFill>
              </fill>
            </x14:dxf>
          </x14:cfRule>
          <x14:cfRule type="containsText" priority="345" operator="containsText" id="{7486B0D7-FAAC-4EB0-A227-D8A47B49EED0}">
            <xm:f>NOT(ISERROR(SEARCH($I$71,X48)))</xm:f>
            <xm:f>$I$71</xm:f>
            <x14:dxf>
              <fill>
                <patternFill>
                  <fgColor rgb="FFFFFF00"/>
                  <bgColor rgb="FFFFFF00"/>
                </patternFill>
              </fill>
            </x14:dxf>
          </x14:cfRule>
          <x14:cfRule type="containsText" priority="346" operator="containsText" id="{14B249EA-3772-4E35-9FE3-46AAB1B2798F}">
            <xm:f>NOT(ISERROR(SEARCH($I$70,X48)))</xm:f>
            <xm:f>$I$70</xm:f>
            <x14:dxf>
              <fill>
                <patternFill>
                  <bgColor theme="0" tint="-0.14996795556505021"/>
                </patternFill>
              </fill>
            </x14:dxf>
          </x14:cfRule>
          <x14:cfRule type="cellIs" priority="347" operator="equal" id="{935561BB-5E35-4231-B406-380A898567B8}">
            <xm:f>'\Users\marisol.viveros\Desktop\Trabajo en casa\3. Marisol Viveros 2022\Gestion del Mejoramiento\Riesgos\[MAPA_RIESGOS_UAEOS_2022_V3.xlsx]Tabla probabiidad'!#REF!</xm:f>
            <x14:dxf>
              <fill>
                <patternFill>
                  <fgColor theme="6"/>
                </patternFill>
              </fill>
            </x14:dxf>
          </x14:cfRule>
          <x14:cfRule type="cellIs" priority="348" operator="equal" id="{20C319D9-A146-4D8E-91DE-4108B2489BE5}">
            <xm:f>'\Users\marisol.viveros\Desktop\Trabajo en casa\3. Marisol Viveros 2022\Gestion del Mejoramiento\Riesgos\[MAPA_RIESGOS_UAEOS_2022_V3.xlsx]Tabla probabiidad'!#REF!</xm:f>
            <x14:dxf>
              <fill>
                <patternFill>
                  <fgColor rgb="FF92D050"/>
                  <bgColor theme="6" tint="0.59996337778862885"/>
                </patternFill>
              </fill>
            </x14:dxf>
          </x14:cfRule>
          <xm:sqref>X48</xm:sqref>
        </x14:conditionalFormatting>
        <x14:conditionalFormatting xmlns:xm="http://schemas.microsoft.com/office/excel/2006/main">
          <x14:cfRule type="containsText" priority="333" operator="containsText" id="{1479CFB4-5A93-47D0-A8F8-6C766B00991B}">
            <xm:f>NOT(ISERROR(SEARCH($I$69,X50)))</xm:f>
            <xm:f>$I$69</xm:f>
            <x14:dxf>
              <fill>
                <patternFill>
                  <fgColor rgb="FF92D050"/>
                  <bgColor rgb="FF92D050"/>
                </patternFill>
              </fill>
            </x14:dxf>
          </x14:cfRule>
          <x14:cfRule type="containsText" priority="334" operator="containsText" id="{8AD35E6A-D293-4842-803A-3EBFD229F5A7}">
            <xm:f>NOT(ISERROR(SEARCH($I$70,X50)))</xm:f>
            <xm:f>$I$70</xm:f>
            <x14:dxf>
              <fill>
                <patternFill>
                  <bgColor rgb="FF00B050"/>
                </patternFill>
              </fill>
            </x14:dxf>
          </x14:cfRule>
          <x14:cfRule type="containsText" priority="335" operator="containsText" id="{81B36FE8-070E-4944-802E-0B5B33376733}">
            <xm:f>NOT(ISERROR(SEARCH($I$73,X50)))</xm:f>
            <xm:f>$I$73</xm:f>
            <x14:dxf>
              <fill>
                <patternFill>
                  <bgColor rgb="FFFF0000"/>
                </patternFill>
              </fill>
            </x14:dxf>
          </x14:cfRule>
          <x14:cfRule type="containsText" priority="336" operator="containsText" id="{56450BC4-E96A-4B33-875E-F12DE937CBC7}">
            <xm:f>NOT(ISERROR(SEARCH($I$72,X50)))</xm:f>
            <xm:f>$I$72</xm:f>
            <x14:dxf>
              <fill>
                <patternFill>
                  <fgColor rgb="FFFFC000"/>
                  <bgColor rgb="FFFFC000"/>
                </patternFill>
              </fill>
            </x14:dxf>
          </x14:cfRule>
          <x14:cfRule type="containsText" priority="337" operator="containsText" id="{9C40ED43-29B8-4F35-919F-0C7F661ABA56}">
            <xm:f>NOT(ISERROR(SEARCH($I$71,X50)))</xm:f>
            <xm:f>$I$71</xm:f>
            <x14:dxf>
              <fill>
                <patternFill>
                  <fgColor rgb="FFFFFF00"/>
                  <bgColor rgb="FFFFFF00"/>
                </patternFill>
              </fill>
            </x14:dxf>
          </x14:cfRule>
          <x14:cfRule type="containsText" priority="338" operator="containsText" id="{E855DBFC-152C-4A26-86CA-B7271319CC09}">
            <xm:f>NOT(ISERROR(SEARCH($I$70,X50)))</xm:f>
            <xm:f>$I$70</xm:f>
            <x14:dxf>
              <fill>
                <patternFill>
                  <bgColor theme="0" tint="-0.14996795556505021"/>
                </patternFill>
              </fill>
            </x14:dxf>
          </x14:cfRule>
          <x14:cfRule type="cellIs" priority="339" operator="equal" id="{EE629A42-2B7C-467E-9232-004FD5EE19CB}">
            <xm:f>'\Users\marisol.viveros\Desktop\Trabajo en casa\3. Marisol Viveros 2022\Gestion del Mejoramiento\Riesgos\[MAPA_RIESGOS_UAEOS_2022_V3.xlsx]Tabla probabiidad'!#REF!</xm:f>
            <x14:dxf>
              <fill>
                <patternFill>
                  <fgColor theme="6"/>
                </patternFill>
              </fill>
            </x14:dxf>
          </x14:cfRule>
          <x14:cfRule type="cellIs" priority="340" operator="equal" id="{ECEDA9C3-CB87-4109-9764-C0224D1C8EDE}">
            <xm:f>'\Users\marisol.viveros\Desktop\Trabajo en casa\3. Marisol Viveros 2022\Gestion del Mejoramiento\Riesgos\[MAPA_RIESGOS_UAEOS_2022_V3.xlsx]Tabla probabiidad'!#REF!</xm:f>
            <x14:dxf>
              <fill>
                <patternFill>
                  <fgColor rgb="FF92D050"/>
                  <bgColor theme="6" tint="0.59996337778862885"/>
                </patternFill>
              </fill>
            </x14:dxf>
          </x14:cfRule>
          <xm:sqref>X50</xm:sqref>
        </x14:conditionalFormatting>
        <x14:conditionalFormatting xmlns:xm="http://schemas.microsoft.com/office/excel/2006/main">
          <x14:cfRule type="containsText" priority="325" operator="containsText" id="{B8AF1A1D-CF3C-49B0-9CF1-6F4EB1987DB4}">
            <xm:f>NOT(ISERROR(SEARCH($I$69,X51)))</xm:f>
            <xm:f>$I$69</xm:f>
            <x14:dxf>
              <fill>
                <patternFill>
                  <fgColor rgb="FF92D050"/>
                  <bgColor rgb="FF92D050"/>
                </patternFill>
              </fill>
            </x14:dxf>
          </x14:cfRule>
          <x14:cfRule type="containsText" priority="326" operator="containsText" id="{5B336207-5198-43BA-AEA5-EAA8A69D43BA}">
            <xm:f>NOT(ISERROR(SEARCH($I$70,X51)))</xm:f>
            <xm:f>$I$70</xm:f>
            <x14:dxf>
              <fill>
                <patternFill>
                  <bgColor rgb="FF00B050"/>
                </patternFill>
              </fill>
            </x14:dxf>
          </x14:cfRule>
          <x14:cfRule type="containsText" priority="327" operator="containsText" id="{E943C3C6-F668-487D-BBDD-FA7F7D168503}">
            <xm:f>NOT(ISERROR(SEARCH($I$73,X51)))</xm:f>
            <xm:f>$I$73</xm:f>
            <x14:dxf>
              <fill>
                <patternFill>
                  <bgColor rgb="FFFF0000"/>
                </patternFill>
              </fill>
            </x14:dxf>
          </x14:cfRule>
          <x14:cfRule type="containsText" priority="328" operator="containsText" id="{23D2BF4F-6BD0-42B3-9166-EEB1B7114E19}">
            <xm:f>NOT(ISERROR(SEARCH($I$72,X51)))</xm:f>
            <xm:f>$I$72</xm:f>
            <x14:dxf>
              <fill>
                <patternFill>
                  <fgColor rgb="FFFFC000"/>
                  <bgColor rgb="FFFFC000"/>
                </patternFill>
              </fill>
            </x14:dxf>
          </x14:cfRule>
          <x14:cfRule type="containsText" priority="329" operator="containsText" id="{A1A0E3F7-C08F-4404-AD41-CBB1E08FCD2B}">
            <xm:f>NOT(ISERROR(SEARCH($I$71,X51)))</xm:f>
            <xm:f>$I$71</xm:f>
            <x14:dxf>
              <fill>
                <patternFill>
                  <fgColor rgb="FFFFFF00"/>
                  <bgColor rgb="FFFFFF00"/>
                </patternFill>
              </fill>
            </x14:dxf>
          </x14:cfRule>
          <x14:cfRule type="containsText" priority="330" operator="containsText" id="{15903DEB-B039-44C9-8061-C30E9333E173}">
            <xm:f>NOT(ISERROR(SEARCH($I$70,X51)))</xm:f>
            <xm:f>$I$70</xm:f>
            <x14:dxf>
              <fill>
                <patternFill>
                  <bgColor theme="0" tint="-0.14996795556505021"/>
                </patternFill>
              </fill>
            </x14:dxf>
          </x14:cfRule>
          <x14:cfRule type="cellIs" priority="331" operator="equal" id="{80C3F15B-03BD-47D8-95ED-A44AD2950002}">
            <xm:f>'\Users\marisol.viveros\Desktop\Trabajo en casa\3. Marisol Viveros 2022\Gestion del Mejoramiento\Riesgos\[MAPA_RIESGOS_UAEOS_2022_V3.xlsx]Tabla probabiidad'!#REF!</xm:f>
            <x14:dxf>
              <fill>
                <patternFill>
                  <fgColor theme="6"/>
                </patternFill>
              </fill>
            </x14:dxf>
          </x14:cfRule>
          <x14:cfRule type="cellIs" priority="332" operator="equal" id="{0D81CBA4-4E27-4E37-8808-C5B6B4AF9F5B}">
            <xm:f>'\Users\marisol.viveros\Desktop\Trabajo en casa\3. Marisol Viveros 2022\Gestion del Mejoramiento\Riesgos\[MAPA_RIESGOS_UAEOS_2022_V3.xlsx]Tabla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320" operator="containsText" id="{510D6006-C16C-4218-A42C-B549AF3C1DBD}">
            <xm:f>NOT(ISERROR(SEARCH($K$73,K50)))</xm:f>
            <xm:f>$K$73</xm:f>
            <x14:dxf>
              <fill>
                <patternFill>
                  <bgColor rgb="FFFF0000"/>
                </patternFill>
              </fill>
            </x14:dxf>
          </x14:cfRule>
          <x14:cfRule type="containsText" priority="321" operator="containsText" id="{B532D7C7-2A96-4FCF-9F82-DB261F511209}">
            <xm:f>NOT(ISERROR(SEARCH($K$72,K50)))</xm:f>
            <xm:f>$K$72</xm:f>
            <x14:dxf>
              <fill>
                <patternFill>
                  <bgColor rgb="FFFFC000"/>
                </patternFill>
              </fill>
            </x14:dxf>
          </x14:cfRule>
          <x14:cfRule type="containsText" priority="322" operator="containsText" id="{301B9BCD-9660-4B70-84F6-74861CA7A306}">
            <xm:f>NOT(ISERROR(SEARCH($K$71,K50)))</xm:f>
            <xm:f>$K$71</xm:f>
            <x14:dxf>
              <fill>
                <patternFill>
                  <bgColor rgb="FFFFFF00"/>
                </patternFill>
              </fill>
            </x14:dxf>
          </x14:cfRule>
          <x14:cfRule type="containsText" priority="323" operator="containsText" id="{FF01F42A-BF32-4C54-B731-C8D368378052}">
            <xm:f>NOT(ISERROR(SEARCH($K$70,K50)))</xm:f>
            <xm:f>$K$70</xm:f>
            <x14:dxf>
              <fill>
                <patternFill>
                  <bgColor rgb="FF00B050"/>
                </patternFill>
              </fill>
            </x14:dxf>
          </x14:cfRule>
          <x14:cfRule type="containsText" priority="324" operator="containsText" id="{24352C2B-A5DE-4130-A06B-45E614178277}">
            <xm:f>NOT(ISERROR(SEARCH($K$69,K50)))</xm:f>
            <xm:f>$K$69</xm:f>
            <x14:dxf>
              <fill>
                <patternFill>
                  <bgColor rgb="FF92D050"/>
                </patternFill>
              </fill>
            </x14:dxf>
          </x14:cfRule>
          <xm:sqref>K50</xm:sqref>
        </x14:conditionalFormatting>
        <x14:conditionalFormatting xmlns:xm="http://schemas.microsoft.com/office/excel/2006/main">
          <x14:cfRule type="containsText" priority="315" operator="containsText" id="{60982B27-AB52-4AD8-945B-FA0133D6A0FD}">
            <xm:f>NOT(ISERROR(SEARCH($K$73,K51)))</xm:f>
            <xm:f>$K$73</xm:f>
            <x14:dxf>
              <fill>
                <patternFill>
                  <bgColor rgb="FFFF0000"/>
                </patternFill>
              </fill>
            </x14:dxf>
          </x14:cfRule>
          <x14:cfRule type="containsText" priority="316" operator="containsText" id="{FA4080FB-A15A-4F61-AFF4-D026DB02E45B}">
            <xm:f>NOT(ISERROR(SEARCH($K$72,K51)))</xm:f>
            <xm:f>$K$72</xm:f>
            <x14:dxf>
              <fill>
                <patternFill>
                  <bgColor rgb="FFFFC000"/>
                </patternFill>
              </fill>
            </x14:dxf>
          </x14:cfRule>
          <x14:cfRule type="containsText" priority="317" operator="containsText" id="{D5E6C04C-73ED-43D1-B4FF-B2FD380AB5F8}">
            <xm:f>NOT(ISERROR(SEARCH($K$71,K51)))</xm:f>
            <xm:f>$K$71</xm:f>
            <x14:dxf>
              <fill>
                <patternFill>
                  <bgColor rgb="FFFFFF00"/>
                </patternFill>
              </fill>
            </x14:dxf>
          </x14:cfRule>
          <x14:cfRule type="containsText" priority="318" operator="containsText" id="{23F0071A-01B4-45E0-A842-F2A96D099DEE}">
            <xm:f>NOT(ISERROR(SEARCH($K$70,K51)))</xm:f>
            <xm:f>$K$70</xm:f>
            <x14:dxf>
              <fill>
                <patternFill>
                  <bgColor rgb="FF00B050"/>
                </patternFill>
              </fill>
            </x14:dxf>
          </x14:cfRule>
          <x14:cfRule type="containsText" priority="319" operator="containsText" id="{25CD7A28-8B58-4A12-A156-7F19184EBCAD}">
            <xm:f>NOT(ISERROR(SEARCH($K$69,K51)))</xm:f>
            <xm:f>$K$69</xm:f>
            <x14:dxf>
              <fill>
                <patternFill>
                  <bgColor rgb="FF92D050"/>
                </patternFill>
              </fill>
            </x14:dxf>
          </x14:cfRule>
          <xm:sqref>K51</xm:sqref>
        </x14:conditionalFormatting>
        <x14:conditionalFormatting xmlns:xm="http://schemas.microsoft.com/office/excel/2006/main">
          <x14:cfRule type="containsText" priority="310" operator="containsText" id="{6D19E15F-4E5F-475B-9ACC-6DD4D8CB4D17}">
            <xm:f>NOT(ISERROR(SEARCH($K$73,K48)))</xm:f>
            <xm:f>$K$73</xm:f>
            <x14:dxf>
              <fill>
                <patternFill>
                  <bgColor rgb="FFFF0000"/>
                </patternFill>
              </fill>
            </x14:dxf>
          </x14:cfRule>
          <x14:cfRule type="containsText" priority="311" operator="containsText" id="{445FE33D-A5CD-4ACB-A1AD-2BB78C8D1BF4}">
            <xm:f>NOT(ISERROR(SEARCH($K$72,K48)))</xm:f>
            <xm:f>$K$72</xm:f>
            <x14:dxf>
              <fill>
                <patternFill>
                  <bgColor rgb="FFFFC000"/>
                </patternFill>
              </fill>
            </x14:dxf>
          </x14:cfRule>
          <x14:cfRule type="containsText" priority="312" operator="containsText" id="{32C8B3D6-C7EA-476D-9FA1-B1BCF49F6764}">
            <xm:f>NOT(ISERROR(SEARCH($K$71,K48)))</xm:f>
            <xm:f>$K$71</xm:f>
            <x14:dxf>
              <fill>
                <patternFill>
                  <bgColor rgb="FFFFFF00"/>
                </patternFill>
              </fill>
            </x14:dxf>
          </x14:cfRule>
          <x14:cfRule type="containsText" priority="313" operator="containsText" id="{5499F485-093C-4F42-81F2-F34991AB7BAA}">
            <xm:f>NOT(ISERROR(SEARCH($K$70,K48)))</xm:f>
            <xm:f>$K$70</xm:f>
            <x14:dxf>
              <fill>
                <patternFill>
                  <bgColor rgb="FF00B050"/>
                </patternFill>
              </fill>
            </x14:dxf>
          </x14:cfRule>
          <x14:cfRule type="containsText" priority="314" operator="containsText" id="{200784A4-E85F-49FC-9106-0C6FE2E0662B}">
            <xm:f>NOT(ISERROR(SEARCH($K$69,K48)))</xm:f>
            <xm:f>$K$69</xm:f>
            <x14:dxf>
              <fill>
                <patternFill>
                  <bgColor rgb="FF92D050"/>
                </patternFill>
              </fill>
            </x14:dxf>
          </x14:cfRule>
          <xm:sqref>K48</xm:sqref>
        </x14:conditionalFormatting>
        <x14:conditionalFormatting xmlns:xm="http://schemas.microsoft.com/office/excel/2006/main">
          <x14:cfRule type="containsText" priority="306" operator="containsText" id="{285518C6-A004-4BBF-9835-7735510BFF0F}">
            <xm:f>NOT(ISERROR(SEARCH($M$72,M50)))</xm:f>
            <xm:f>$M$72</xm:f>
            <x14:dxf>
              <fill>
                <patternFill>
                  <bgColor rgb="FFFF0000"/>
                </patternFill>
              </fill>
            </x14:dxf>
          </x14:cfRule>
          <x14:cfRule type="containsText" priority="307" operator="containsText" id="{7F059C4A-76C8-4DF4-AEB2-6305D2E579D2}">
            <xm:f>NOT(ISERROR(SEARCH($M$71,M50)))</xm:f>
            <xm:f>$M$71</xm:f>
            <x14:dxf>
              <fill>
                <patternFill>
                  <bgColor rgb="FFFFC000"/>
                </patternFill>
              </fill>
            </x14:dxf>
          </x14:cfRule>
          <x14:cfRule type="containsText" priority="308" operator="containsText" id="{CED64C89-68C6-4A41-837C-A7DF6BE05422}">
            <xm:f>NOT(ISERROR(SEARCH($M$70,M50)))</xm:f>
            <xm:f>$M$70</xm:f>
            <x14:dxf>
              <fill>
                <patternFill>
                  <bgColor rgb="FFFFFF00"/>
                </patternFill>
              </fill>
            </x14:dxf>
          </x14:cfRule>
          <x14:cfRule type="containsText" priority="309" operator="containsText" id="{435B7A18-0CD8-430E-B9CE-5061FA00627B}">
            <xm:f>NOT(ISERROR(SEARCH($M$69,M50)))</xm:f>
            <xm:f>$M$69</xm:f>
            <x14:dxf>
              <fill>
                <patternFill>
                  <bgColor rgb="FF92D050"/>
                </patternFill>
              </fill>
            </x14:dxf>
          </x14:cfRule>
          <xm:sqref>M50</xm:sqref>
        </x14:conditionalFormatting>
        <x14:conditionalFormatting xmlns:xm="http://schemas.microsoft.com/office/excel/2006/main">
          <x14:cfRule type="containsText" priority="302" operator="containsText" id="{A817BD09-48ED-44B8-90F4-508E9ED34952}">
            <xm:f>NOT(ISERROR(SEARCH($M$72,M48)))</xm:f>
            <xm:f>$M$72</xm:f>
            <x14:dxf>
              <fill>
                <patternFill>
                  <bgColor rgb="FFFF0000"/>
                </patternFill>
              </fill>
            </x14:dxf>
          </x14:cfRule>
          <x14:cfRule type="containsText" priority="303" operator="containsText" id="{2E956DC3-74F2-406F-AE6E-36DC5C375CC9}">
            <xm:f>NOT(ISERROR(SEARCH($M$71,M48)))</xm:f>
            <xm:f>$M$71</xm:f>
            <x14:dxf>
              <fill>
                <patternFill>
                  <bgColor rgb="FFFFC000"/>
                </patternFill>
              </fill>
            </x14:dxf>
          </x14:cfRule>
          <x14:cfRule type="containsText" priority="304" operator="containsText" id="{7F8D62CB-F2EA-4030-8774-F1F65F7165DC}">
            <xm:f>NOT(ISERROR(SEARCH($M$70,M48)))</xm:f>
            <xm:f>$M$70</xm:f>
            <x14:dxf>
              <fill>
                <patternFill>
                  <bgColor rgb="FFFFFF00"/>
                </patternFill>
              </fill>
            </x14:dxf>
          </x14:cfRule>
          <x14:cfRule type="containsText" priority="305" operator="containsText" id="{2696C89D-7A97-4F9E-A62A-7CCC344F5842}">
            <xm:f>NOT(ISERROR(SEARCH($M$69,M48)))</xm:f>
            <xm:f>$M$69</xm:f>
            <x14:dxf>
              <fill>
                <patternFill>
                  <bgColor rgb="FF92D050"/>
                </patternFill>
              </fill>
            </x14:dxf>
          </x14:cfRule>
          <xm:sqref>M48</xm:sqref>
        </x14:conditionalFormatting>
        <x14:conditionalFormatting xmlns:xm="http://schemas.microsoft.com/office/excel/2006/main">
          <x14:cfRule type="containsText" priority="298" operator="containsText" id="{6D74EDA2-C944-4F7B-8C32-FC8BE43B5E3C}">
            <xm:f>NOT(ISERROR(SEARCH($M$72,M51)))</xm:f>
            <xm:f>$M$72</xm:f>
            <x14:dxf>
              <fill>
                <patternFill>
                  <bgColor rgb="FFFF0000"/>
                </patternFill>
              </fill>
            </x14:dxf>
          </x14:cfRule>
          <x14:cfRule type="containsText" priority="299" operator="containsText" id="{5FE98E44-0C15-435B-914F-24A273CFD686}">
            <xm:f>NOT(ISERROR(SEARCH($M$71,M51)))</xm:f>
            <xm:f>$M$71</xm:f>
            <x14:dxf>
              <fill>
                <patternFill>
                  <bgColor rgb="FFFFC000"/>
                </patternFill>
              </fill>
            </x14:dxf>
          </x14:cfRule>
          <x14:cfRule type="containsText" priority="300" operator="containsText" id="{0DDAC7C4-732C-4C16-A652-739401361E98}">
            <xm:f>NOT(ISERROR(SEARCH($M$70,M51)))</xm:f>
            <xm:f>$M$70</xm:f>
            <x14:dxf>
              <fill>
                <patternFill>
                  <bgColor rgb="FFFFFF00"/>
                </patternFill>
              </fill>
            </x14:dxf>
          </x14:cfRule>
          <x14:cfRule type="containsText" priority="301" operator="containsText" id="{69A7E025-CF23-49E8-AD4A-5FB9EEF6CBB8}">
            <xm:f>NOT(ISERROR(SEARCH($M$69,M51)))</xm:f>
            <xm:f>$M$69</xm:f>
            <x14:dxf>
              <fill>
                <patternFill>
                  <bgColor rgb="FF92D050"/>
                </patternFill>
              </fill>
            </x14:dxf>
          </x14:cfRule>
          <xm:sqref>M51</xm:sqref>
        </x14:conditionalFormatting>
        <x14:conditionalFormatting xmlns:xm="http://schemas.microsoft.com/office/excel/2006/main">
          <x14:cfRule type="containsText" priority="294" operator="containsText" id="{1DF877EA-0DE5-4505-B46F-6C8F1A99C6E9}">
            <xm:f>NOT(ISERROR(SEARCH($M$72,AB48)))</xm:f>
            <xm:f>$M$72</xm:f>
            <x14:dxf>
              <fill>
                <patternFill>
                  <bgColor rgb="FFFF0000"/>
                </patternFill>
              </fill>
            </x14:dxf>
          </x14:cfRule>
          <x14:cfRule type="containsText" priority="295" operator="containsText" id="{E12068A0-4EC5-4797-A509-2B7A74F7762B}">
            <xm:f>NOT(ISERROR(SEARCH($M$71,AB48)))</xm:f>
            <xm:f>$M$71</xm:f>
            <x14:dxf>
              <fill>
                <patternFill>
                  <bgColor rgb="FFFFC000"/>
                </patternFill>
              </fill>
            </x14:dxf>
          </x14:cfRule>
          <x14:cfRule type="containsText" priority="296" operator="containsText" id="{FC039351-C695-4011-9926-BF91C99A6F88}">
            <xm:f>NOT(ISERROR(SEARCH($M$70,AB48)))</xm:f>
            <xm:f>$M$70</xm:f>
            <x14:dxf>
              <fill>
                <patternFill>
                  <bgColor rgb="FFFFFF00"/>
                </patternFill>
              </fill>
            </x14:dxf>
          </x14:cfRule>
          <x14:cfRule type="containsText" priority="297" operator="containsText" id="{92415AA3-4412-446C-B0A1-71A26E29A6EB}">
            <xm:f>NOT(ISERROR(SEARCH($M$69,AB48)))</xm:f>
            <xm:f>$M$69</xm:f>
            <x14:dxf>
              <fill>
                <patternFill>
                  <bgColor rgb="FF92D050"/>
                </patternFill>
              </fill>
            </x14:dxf>
          </x14:cfRule>
          <xm:sqref>AB48</xm:sqref>
        </x14:conditionalFormatting>
        <x14:conditionalFormatting xmlns:xm="http://schemas.microsoft.com/office/excel/2006/main">
          <x14:cfRule type="containsText" priority="290" operator="containsText" id="{EB2C783C-3FB4-4AB6-BF4C-4ED5C533D388}">
            <xm:f>NOT(ISERROR(SEARCH($M$72,AB51)))</xm:f>
            <xm:f>$M$72</xm:f>
            <x14:dxf>
              <fill>
                <patternFill>
                  <bgColor rgb="FFFF0000"/>
                </patternFill>
              </fill>
            </x14:dxf>
          </x14:cfRule>
          <x14:cfRule type="containsText" priority="291" operator="containsText" id="{469751C8-2F9C-4E18-B09E-C1E51CC88DC3}">
            <xm:f>NOT(ISERROR(SEARCH($M$71,AB51)))</xm:f>
            <xm:f>$M$71</xm:f>
            <x14:dxf>
              <fill>
                <patternFill>
                  <bgColor rgb="FFFFC000"/>
                </patternFill>
              </fill>
            </x14:dxf>
          </x14:cfRule>
          <x14:cfRule type="containsText" priority="292" operator="containsText" id="{68BE0614-42A1-4785-B833-F8F2BCC5FC4B}">
            <xm:f>NOT(ISERROR(SEARCH($M$70,AB51)))</xm:f>
            <xm:f>$M$70</xm:f>
            <x14:dxf>
              <fill>
                <patternFill>
                  <bgColor rgb="FFFFFF00"/>
                </patternFill>
              </fill>
            </x14:dxf>
          </x14:cfRule>
          <x14:cfRule type="containsText" priority="293" operator="containsText" id="{B9F21D2C-5B41-4F86-AEB2-1621AEE26E2E}">
            <xm:f>NOT(ISERROR(SEARCH($M$69,AB51)))</xm:f>
            <xm:f>$M$69</xm:f>
            <x14:dxf>
              <fill>
                <patternFill>
                  <bgColor rgb="FF92D050"/>
                </patternFill>
              </fill>
            </x14:dxf>
          </x14:cfRule>
          <xm:sqref>AB51</xm:sqref>
        </x14:conditionalFormatting>
        <x14:conditionalFormatting xmlns:xm="http://schemas.microsoft.com/office/excel/2006/main">
          <x14:cfRule type="containsText" priority="286" operator="containsText" id="{D1D8AF27-6E7E-44DC-A649-E7F21A0EE13E}">
            <xm:f>NOT(ISERROR(SEARCH($M$72,AB50)))</xm:f>
            <xm:f>$M$72</xm:f>
            <x14:dxf>
              <fill>
                <patternFill>
                  <bgColor rgb="FFFF0000"/>
                </patternFill>
              </fill>
            </x14:dxf>
          </x14:cfRule>
          <x14:cfRule type="containsText" priority="287" operator="containsText" id="{77440A8B-DAF5-4454-AFBB-68B22EB93882}">
            <xm:f>NOT(ISERROR(SEARCH($M$71,AB50)))</xm:f>
            <xm:f>$M$71</xm:f>
            <x14:dxf>
              <fill>
                <patternFill>
                  <bgColor rgb="FFFFC000"/>
                </patternFill>
              </fill>
            </x14:dxf>
          </x14:cfRule>
          <x14:cfRule type="containsText" priority="288" operator="containsText" id="{26B19812-D60B-404D-A7C1-B67540AADC19}">
            <xm:f>NOT(ISERROR(SEARCH($M$70,AB50)))</xm:f>
            <xm:f>$M$70</xm:f>
            <x14:dxf>
              <fill>
                <patternFill>
                  <bgColor rgb="FFFFFF00"/>
                </patternFill>
              </fill>
            </x14:dxf>
          </x14:cfRule>
          <x14:cfRule type="containsText" priority="289" operator="containsText" id="{7197E741-DD29-4395-90CF-F263211770E2}">
            <xm:f>NOT(ISERROR(SEARCH($M$69,AB50)))</xm:f>
            <xm:f>$M$69</xm:f>
            <x14:dxf>
              <fill>
                <patternFill>
                  <bgColor rgb="FF92D050"/>
                </patternFill>
              </fill>
            </x14:dxf>
          </x14:cfRule>
          <xm:sqref>AB50</xm:sqref>
        </x14:conditionalFormatting>
        <x14:conditionalFormatting xmlns:xm="http://schemas.microsoft.com/office/excel/2006/main">
          <x14:cfRule type="containsText" priority="278" operator="containsText" id="{6C78F8D5-0DA0-4ACB-991A-8C0C5CDEDDEE}">
            <xm:f>NOT(ISERROR(SEARCH($I$69,I53)))</xm:f>
            <xm:f>$I$69</xm:f>
            <x14:dxf>
              <fill>
                <patternFill>
                  <fgColor rgb="FF92D050"/>
                  <bgColor rgb="FF92D050"/>
                </patternFill>
              </fill>
            </x14:dxf>
          </x14:cfRule>
          <x14:cfRule type="containsText" priority="279" operator="containsText" id="{B278745B-D5F1-40B5-A07C-214CF9B9A9D8}">
            <xm:f>NOT(ISERROR(SEARCH($I$70,I53)))</xm:f>
            <xm:f>$I$70</xm:f>
            <x14:dxf>
              <fill>
                <patternFill>
                  <bgColor rgb="FF00B050"/>
                </patternFill>
              </fill>
            </x14:dxf>
          </x14:cfRule>
          <x14:cfRule type="containsText" priority="280" operator="containsText" id="{6E210420-24CA-406B-B281-E4433D7655AB}">
            <xm:f>NOT(ISERROR(SEARCH($I$73,I53)))</xm:f>
            <xm:f>$I$73</xm:f>
            <x14:dxf>
              <fill>
                <patternFill>
                  <bgColor rgb="FFFF0000"/>
                </patternFill>
              </fill>
            </x14:dxf>
          </x14:cfRule>
          <x14:cfRule type="containsText" priority="281" operator="containsText" id="{42463FD8-F7A2-4A8E-AAD9-21568181C336}">
            <xm:f>NOT(ISERROR(SEARCH($I$72,I53)))</xm:f>
            <xm:f>$I$72</xm:f>
            <x14:dxf>
              <fill>
                <patternFill>
                  <fgColor rgb="FFFFC000"/>
                  <bgColor rgb="FFFFC000"/>
                </patternFill>
              </fill>
            </x14:dxf>
          </x14:cfRule>
          <x14:cfRule type="containsText" priority="282" operator="containsText" id="{50D171F3-4CFD-43A8-A6BC-70528244FBE3}">
            <xm:f>NOT(ISERROR(SEARCH($I$71,I53)))</xm:f>
            <xm:f>$I$71</xm:f>
            <x14:dxf>
              <fill>
                <patternFill>
                  <fgColor rgb="FFFFFF00"/>
                  <bgColor rgb="FFFFFF00"/>
                </patternFill>
              </fill>
            </x14:dxf>
          </x14:cfRule>
          <x14:cfRule type="containsText" priority="283" operator="containsText" id="{AB2A1D9B-A410-4825-BA9F-51701C099A22}">
            <xm:f>NOT(ISERROR(SEARCH($I$70,I53)))</xm:f>
            <xm:f>$I$70</xm:f>
            <x14:dxf>
              <fill>
                <patternFill>
                  <bgColor theme="0" tint="-0.14996795556505021"/>
                </patternFill>
              </fill>
            </x14:dxf>
          </x14:cfRule>
          <x14:cfRule type="cellIs" priority="284" operator="equal" id="{053B4021-2FB1-4483-9476-1DFE817BFAD7}">
            <xm:f>'\Users\marisol.viveros\Desktop\Trabajo en casa\3. Marisol Viveros 2022\Gestion del Mejoramiento\Riesgos\[MAPA_RIESGOS_UAEOS_2022_V3.xlsx]Tabla probabiidad'!#REF!</xm:f>
            <x14:dxf>
              <fill>
                <patternFill>
                  <fgColor theme="6"/>
                </patternFill>
              </fill>
            </x14:dxf>
          </x14:cfRule>
          <x14:cfRule type="cellIs" priority="285" operator="equal" id="{529D3C69-1C88-4ED4-86AE-784C9AF3D712}">
            <xm:f>'\Users\marisol.viveros\Desktop\Trabajo en casa\3. Marisol Viveros 2022\Gestion del Mejoramiento\Riesgos\[MAPA_RIESGOS_UAEOS_2022_V3.xlsx]Tabla probabiidad'!#REF!</xm:f>
            <x14:dxf>
              <fill>
                <patternFill>
                  <fgColor rgb="FF92D050"/>
                  <bgColor theme="6" tint="0.59996337778862885"/>
                </patternFill>
              </fill>
            </x14:dxf>
          </x14:cfRule>
          <xm:sqref>I53:I54</xm:sqref>
        </x14:conditionalFormatting>
        <x14:conditionalFormatting xmlns:xm="http://schemas.microsoft.com/office/excel/2006/main">
          <x14:cfRule type="containsText" priority="270" operator="containsText" id="{B3BD348B-602B-457F-861E-2F8E72F58426}">
            <xm:f>NOT(ISERROR(SEARCH($I$69,I56)))</xm:f>
            <xm:f>$I$69</xm:f>
            <x14:dxf>
              <fill>
                <patternFill>
                  <fgColor rgb="FF92D050"/>
                  <bgColor rgb="FF92D050"/>
                </patternFill>
              </fill>
            </x14:dxf>
          </x14:cfRule>
          <x14:cfRule type="containsText" priority="271" operator="containsText" id="{A4F315F5-C84B-40EE-8630-307F67AB8A36}">
            <xm:f>NOT(ISERROR(SEARCH($I$70,I56)))</xm:f>
            <xm:f>$I$70</xm:f>
            <x14:dxf>
              <fill>
                <patternFill>
                  <bgColor rgb="FF00B050"/>
                </patternFill>
              </fill>
            </x14:dxf>
          </x14:cfRule>
          <x14:cfRule type="containsText" priority="272" operator="containsText" id="{F5D75281-5EF0-4516-9399-5FEDE32134CE}">
            <xm:f>NOT(ISERROR(SEARCH($I$73,I56)))</xm:f>
            <xm:f>$I$73</xm:f>
            <x14:dxf>
              <fill>
                <patternFill>
                  <bgColor rgb="FFFF0000"/>
                </patternFill>
              </fill>
            </x14:dxf>
          </x14:cfRule>
          <x14:cfRule type="containsText" priority="273" operator="containsText" id="{E85EDF6A-A240-4C69-8B15-547DC6A1BDCD}">
            <xm:f>NOT(ISERROR(SEARCH($I$72,I56)))</xm:f>
            <xm:f>$I$72</xm:f>
            <x14:dxf>
              <fill>
                <patternFill>
                  <fgColor rgb="FFFFC000"/>
                  <bgColor rgb="FFFFC000"/>
                </patternFill>
              </fill>
            </x14:dxf>
          </x14:cfRule>
          <x14:cfRule type="containsText" priority="274" operator="containsText" id="{6BC18704-73DD-427E-AD60-5EB21A58230F}">
            <xm:f>NOT(ISERROR(SEARCH($I$71,I56)))</xm:f>
            <xm:f>$I$71</xm:f>
            <x14:dxf>
              <fill>
                <patternFill>
                  <fgColor rgb="FFFFFF00"/>
                  <bgColor rgb="FFFFFF00"/>
                </patternFill>
              </fill>
            </x14:dxf>
          </x14:cfRule>
          <x14:cfRule type="containsText" priority="275" operator="containsText" id="{5B85D09F-16EE-4392-9872-2DFF93D23CE8}">
            <xm:f>NOT(ISERROR(SEARCH($I$70,I56)))</xm:f>
            <xm:f>$I$70</xm:f>
            <x14:dxf>
              <fill>
                <patternFill>
                  <bgColor theme="0" tint="-0.14996795556505021"/>
                </patternFill>
              </fill>
            </x14:dxf>
          </x14:cfRule>
          <x14:cfRule type="cellIs" priority="276" operator="equal" id="{10494925-9D62-427A-9D5D-754475F22F9D}">
            <xm:f>'\Users\marisol.viveros\Desktop\Trabajo en casa\3. Marisol Viveros 2022\Gestion del Mejoramiento\Riesgos\[MAPA_RIESGOS_UAEOS_2022_V3.xlsx]Tabla probabiidad'!#REF!</xm:f>
            <x14:dxf>
              <fill>
                <patternFill>
                  <fgColor theme="6"/>
                </patternFill>
              </fill>
            </x14:dxf>
          </x14:cfRule>
          <x14:cfRule type="cellIs" priority="277" operator="equal" id="{CD06602C-E1EE-43E1-9789-497E8254ADD1}">
            <xm:f>'\Users\marisol.viveros\Desktop\Trabajo en casa\3. Marisol Viveros 2022\Gestion del Mejoramiento\Riesgos\[MAPA_RIESGOS_UAEOS_2022_V3.xlsx]Tabla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65" operator="containsText" id="{D03BFB97-4F63-479E-92E7-FDE65DA6BA55}">
            <xm:f>NOT(ISERROR(SEARCH($K$73,K53)))</xm:f>
            <xm:f>$K$73</xm:f>
            <x14:dxf>
              <fill>
                <patternFill>
                  <bgColor rgb="FFFF0000"/>
                </patternFill>
              </fill>
            </x14:dxf>
          </x14:cfRule>
          <x14:cfRule type="containsText" priority="266" operator="containsText" id="{0A2F8D51-64A0-4FC9-86A9-A0736EC89474}">
            <xm:f>NOT(ISERROR(SEARCH($K$72,K53)))</xm:f>
            <xm:f>$K$72</xm:f>
            <x14:dxf>
              <fill>
                <patternFill>
                  <bgColor rgb="FFFFC000"/>
                </patternFill>
              </fill>
            </x14:dxf>
          </x14:cfRule>
          <x14:cfRule type="containsText" priority="267" operator="containsText" id="{3AB3BF11-6722-40DE-84B3-3169E416225D}">
            <xm:f>NOT(ISERROR(SEARCH($K$71,K53)))</xm:f>
            <xm:f>$K$71</xm:f>
            <x14:dxf>
              <fill>
                <patternFill>
                  <bgColor rgb="FFFFFF00"/>
                </patternFill>
              </fill>
            </x14:dxf>
          </x14:cfRule>
          <x14:cfRule type="containsText" priority="268" operator="containsText" id="{57181EDD-65B1-4BBC-82A1-C27EDD525497}">
            <xm:f>NOT(ISERROR(SEARCH($K$70,K53)))</xm:f>
            <xm:f>$K$70</xm:f>
            <x14:dxf>
              <fill>
                <patternFill>
                  <bgColor rgb="FF00B050"/>
                </patternFill>
              </fill>
            </x14:dxf>
          </x14:cfRule>
          <x14:cfRule type="containsText" priority="269" operator="containsText" id="{BA097B7A-657D-4D16-81AF-EA428B2DF69F}">
            <xm:f>NOT(ISERROR(SEARCH($K$69,K53)))</xm:f>
            <xm:f>$K$69</xm:f>
            <x14:dxf>
              <fill>
                <patternFill>
                  <bgColor rgb="FF92D050"/>
                </patternFill>
              </fill>
            </x14:dxf>
          </x14:cfRule>
          <xm:sqref>K53:K56</xm:sqref>
        </x14:conditionalFormatting>
        <x14:conditionalFormatting xmlns:xm="http://schemas.microsoft.com/office/excel/2006/main">
          <x14:cfRule type="containsText" priority="261" operator="containsText" id="{EE8D4CC7-AEF4-46E6-9185-BAA8F0DEECC9}">
            <xm:f>NOT(ISERROR(SEARCH($M$72,M53)))</xm:f>
            <xm:f>$M$72</xm:f>
            <x14:dxf>
              <fill>
                <patternFill>
                  <bgColor rgb="FFFF0000"/>
                </patternFill>
              </fill>
            </x14:dxf>
          </x14:cfRule>
          <x14:cfRule type="containsText" priority="262" operator="containsText" id="{F9F32ED0-A98A-4131-8182-C05F6B175651}">
            <xm:f>NOT(ISERROR(SEARCH($M$71,M53)))</xm:f>
            <xm:f>$M$71</xm:f>
            <x14:dxf>
              <fill>
                <patternFill>
                  <bgColor rgb="FFFFC000"/>
                </patternFill>
              </fill>
            </x14:dxf>
          </x14:cfRule>
          <x14:cfRule type="containsText" priority="263" operator="containsText" id="{76B48E0A-0C86-413F-92A9-32A83976EB5C}">
            <xm:f>NOT(ISERROR(SEARCH($M$70,M53)))</xm:f>
            <xm:f>$M$70</xm:f>
            <x14:dxf>
              <fill>
                <patternFill>
                  <bgColor rgb="FFFFFF00"/>
                </patternFill>
              </fill>
            </x14:dxf>
          </x14:cfRule>
          <x14:cfRule type="containsText" priority="264" operator="containsText" id="{E17DE5B5-1F4E-45C3-A29D-F6FDF0A5DF19}">
            <xm:f>NOT(ISERROR(SEARCH($M$69,M53)))</xm:f>
            <xm:f>$M$69</xm:f>
            <x14:dxf>
              <fill>
                <patternFill>
                  <bgColor rgb="FF92D050"/>
                </patternFill>
              </fill>
            </x14:dxf>
          </x14:cfRule>
          <xm:sqref>M53:M56</xm:sqref>
        </x14:conditionalFormatting>
        <x14:conditionalFormatting xmlns:xm="http://schemas.microsoft.com/office/excel/2006/main">
          <x14:cfRule type="containsText" priority="253" operator="containsText" id="{55E1C6C1-B601-453E-B8A8-611DC0E1E9D3}">
            <xm:f>NOT(ISERROR(SEARCH($I$69,X53)))</xm:f>
            <xm:f>$I$69</xm:f>
            <x14:dxf>
              <fill>
                <patternFill>
                  <fgColor rgb="FF92D050"/>
                  <bgColor rgb="FF92D050"/>
                </patternFill>
              </fill>
            </x14:dxf>
          </x14:cfRule>
          <x14:cfRule type="containsText" priority="254" operator="containsText" id="{F4717621-2AEB-4885-BC02-D9A14362C430}">
            <xm:f>NOT(ISERROR(SEARCH($I$70,X53)))</xm:f>
            <xm:f>$I$70</xm:f>
            <x14:dxf>
              <fill>
                <patternFill>
                  <bgColor rgb="FF00B050"/>
                </patternFill>
              </fill>
            </x14:dxf>
          </x14:cfRule>
          <x14:cfRule type="containsText" priority="255" operator="containsText" id="{F4F375F5-24D7-455E-8344-95AD649DD608}">
            <xm:f>NOT(ISERROR(SEARCH($I$73,X53)))</xm:f>
            <xm:f>$I$73</xm:f>
            <x14:dxf>
              <fill>
                <patternFill>
                  <bgColor rgb="FFFF0000"/>
                </patternFill>
              </fill>
            </x14:dxf>
          </x14:cfRule>
          <x14:cfRule type="containsText" priority="256" operator="containsText" id="{F57C09EC-E431-4394-AA81-3708AC522A01}">
            <xm:f>NOT(ISERROR(SEARCH($I$72,X53)))</xm:f>
            <xm:f>$I$72</xm:f>
            <x14:dxf>
              <fill>
                <patternFill>
                  <fgColor rgb="FFFFC000"/>
                  <bgColor rgb="FFFFC000"/>
                </patternFill>
              </fill>
            </x14:dxf>
          </x14:cfRule>
          <x14:cfRule type="containsText" priority="257" operator="containsText" id="{63121990-94CF-41D5-8285-CA67B7A8F1EA}">
            <xm:f>NOT(ISERROR(SEARCH($I$71,X53)))</xm:f>
            <xm:f>$I$71</xm:f>
            <x14:dxf>
              <fill>
                <patternFill>
                  <fgColor rgb="FFFFFF00"/>
                  <bgColor rgb="FFFFFF00"/>
                </patternFill>
              </fill>
            </x14:dxf>
          </x14:cfRule>
          <x14:cfRule type="containsText" priority="258" operator="containsText" id="{04ED1F1F-42F4-4FC4-B21B-6CAAD8AC34BB}">
            <xm:f>NOT(ISERROR(SEARCH($I$70,X53)))</xm:f>
            <xm:f>$I$70</xm:f>
            <x14:dxf>
              <fill>
                <patternFill>
                  <bgColor theme="0" tint="-0.14996795556505021"/>
                </patternFill>
              </fill>
            </x14:dxf>
          </x14:cfRule>
          <x14:cfRule type="cellIs" priority="259" operator="equal" id="{ACFBFD78-C845-406B-82AB-DF3BDA69DF20}">
            <xm:f>'\Users\marisol.viveros\Desktop\Trabajo en casa\3. Marisol Viveros 2022\Gestion del Mejoramiento\Riesgos\[MAPA_RIESGOS_UAEOS_2022_V3.xlsx]Tabla probabiidad'!#REF!</xm:f>
            <x14:dxf>
              <fill>
                <patternFill>
                  <fgColor theme="6"/>
                </patternFill>
              </fill>
            </x14:dxf>
          </x14:cfRule>
          <x14:cfRule type="cellIs" priority="260" operator="equal" id="{EFA10663-2B1C-4886-9AAB-709607F8C054}">
            <xm:f>'\Users\marisol.viveros\Desktop\Trabajo en casa\3. Marisol Viveros 2022\Gestion del Mejoramiento\Riesgos\[MAPA_RIESGOS_UAEOS_2022_V3.xlsx]Tabla probabiidad'!#REF!</xm:f>
            <x14:dxf>
              <fill>
                <patternFill>
                  <fgColor rgb="FF92D050"/>
                  <bgColor theme="6" tint="0.59996337778862885"/>
                </patternFill>
              </fill>
            </x14:dxf>
          </x14:cfRule>
          <xm:sqref>X53:X54</xm:sqref>
        </x14:conditionalFormatting>
        <x14:conditionalFormatting xmlns:xm="http://schemas.microsoft.com/office/excel/2006/main">
          <x14:cfRule type="containsText" priority="245" operator="containsText" id="{D04D3303-232A-4DBB-94B9-52E554C66CB6}">
            <xm:f>NOT(ISERROR(SEARCH($I$69,X56)))</xm:f>
            <xm:f>$I$69</xm:f>
            <x14:dxf>
              <fill>
                <patternFill>
                  <fgColor rgb="FF92D050"/>
                  <bgColor rgb="FF92D050"/>
                </patternFill>
              </fill>
            </x14:dxf>
          </x14:cfRule>
          <x14:cfRule type="containsText" priority="246" operator="containsText" id="{C7BF2893-9DA0-440D-B362-4128CBD6B4F1}">
            <xm:f>NOT(ISERROR(SEARCH($I$70,X56)))</xm:f>
            <xm:f>$I$70</xm:f>
            <x14:dxf>
              <fill>
                <patternFill>
                  <bgColor rgb="FF00B050"/>
                </patternFill>
              </fill>
            </x14:dxf>
          </x14:cfRule>
          <x14:cfRule type="containsText" priority="247" operator="containsText" id="{579325CE-35BA-4CF5-9353-2D07594DB8E4}">
            <xm:f>NOT(ISERROR(SEARCH($I$73,X56)))</xm:f>
            <xm:f>$I$73</xm:f>
            <x14:dxf>
              <fill>
                <patternFill>
                  <bgColor rgb="FFFF0000"/>
                </patternFill>
              </fill>
            </x14:dxf>
          </x14:cfRule>
          <x14:cfRule type="containsText" priority="248" operator="containsText" id="{3CC5582F-0D63-4684-80AC-631AA7EBA127}">
            <xm:f>NOT(ISERROR(SEARCH($I$72,X56)))</xm:f>
            <xm:f>$I$72</xm:f>
            <x14:dxf>
              <fill>
                <patternFill>
                  <fgColor rgb="FFFFC000"/>
                  <bgColor rgb="FFFFC000"/>
                </patternFill>
              </fill>
            </x14:dxf>
          </x14:cfRule>
          <x14:cfRule type="containsText" priority="249" operator="containsText" id="{E777E8AB-2B6C-445B-842E-2A5C3E19A6BC}">
            <xm:f>NOT(ISERROR(SEARCH($I$71,X56)))</xm:f>
            <xm:f>$I$71</xm:f>
            <x14:dxf>
              <fill>
                <patternFill>
                  <fgColor rgb="FFFFFF00"/>
                  <bgColor rgb="FFFFFF00"/>
                </patternFill>
              </fill>
            </x14:dxf>
          </x14:cfRule>
          <x14:cfRule type="containsText" priority="250" operator="containsText" id="{44507A65-0122-4031-B558-693D966ED981}">
            <xm:f>NOT(ISERROR(SEARCH($I$70,X56)))</xm:f>
            <xm:f>$I$70</xm:f>
            <x14:dxf>
              <fill>
                <patternFill>
                  <bgColor theme="0" tint="-0.14996795556505021"/>
                </patternFill>
              </fill>
            </x14:dxf>
          </x14:cfRule>
          <x14:cfRule type="cellIs" priority="251" operator="equal" id="{E3442022-B2D3-4242-B905-65880ADA7B92}">
            <xm:f>'\Users\marisol.viveros\Desktop\Trabajo en casa\3. Marisol Viveros 2022\Gestion del Mejoramiento\Riesgos\[MAPA_RIESGOS_UAEOS_2022_V3.xlsx]Tabla probabiidad'!#REF!</xm:f>
            <x14:dxf>
              <fill>
                <patternFill>
                  <fgColor theme="6"/>
                </patternFill>
              </fill>
            </x14:dxf>
          </x14:cfRule>
          <x14:cfRule type="cellIs" priority="252" operator="equal" id="{1E26EAEF-3AC6-43D0-95DE-2D48E916063D}">
            <xm:f>'\Users\marisol.viveros\Desktop\Trabajo en casa\3. Marisol Viveros 2022\Gestion del Mejoramiento\Riesgos\[MAPA_RIESGOS_UAEOS_2022_V3.xlsx]Tabla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37" operator="containsText" id="{DD5A206F-6A87-4C5D-A300-F3B978AAC0A4}">
            <xm:f>NOT(ISERROR(SEARCH($I$69,I55)))</xm:f>
            <xm:f>$I$69</xm:f>
            <x14:dxf>
              <fill>
                <patternFill>
                  <fgColor rgb="FF92D050"/>
                  <bgColor rgb="FF92D050"/>
                </patternFill>
              </fill>
            </x14:dxf>
          </x14:cfRule>
          <x14:cfRule type="containsText" priority="238" operator="containsText" id="{F982D1D4-769B-4A6A-B63F-FD144031D630}">
            <xm:f>NOT(ISERROR(SEARCH($I$70,I55)))</xm:f>
            <xm:f>$I$70</xm:f>
            <x14:dxf>
              <fill>
                <patternFill>
                  <bgColor rgb="FF00B050"/>
                </patternFill>
              </fill>
            </x14:dxf>
          </x14:cfRule>
          <x14:cfRule type="containsText" priority="239" operator="containsText" id="{09CC13FA-C134-46F3-8D0A-7486ED98C009}">
            <xm:f>NOT(ISERROR(SEARCH($I$73,I55)))</xm:f>
            <xm:f>$I$73</xm:f>
            <x14:dxf>
              <fill>
                <patternFill>
                  <bgColor rgb="FFFF0000"/>
                </patternFill>
              </fill>
            </x14:dxf>
          </x14:cfRule>
          <x14:cfRule type="containsText" priority="240" operator="containsText" id="{B031CA9E-BA3F-416F-9282-7E43289FF83C}">
            <xm:f>NOT(ISERROR(SEARCH($I$72,I55)))</xm:f>
            <xm:f>$I$72</xm:f>
            <x14:dxf>
              <fill>
                <patternFill>
                  <fgColor rgb="FFFFC000"/>
                  <bgColor rgb="FFFFC000"/>
                </patternFill>
              </fill>
            </x14:dxf>
          </x14:cfRule>
          <x14:cfRule type="containsText" priority="241" operator="containsText" id="{81EA721E-E397-4DAF-825D-019A878D47CE}">
            <xm:f>NOT(ISERROR(SEARCH($I$71,I55)))</xm:f>
            <xm:f>$I$71</xm:f>
            <x14:dxf>
              <fill>
                <patternFill>
                  <fgColor rgb="FFFFFF00"/>
                  <bgColor rgb="FFFFFF00"/>
                </patternFill>
              </fill>
            </x14:dxf>
          </x14:cfRule>
          <x14:cfRule type="containsText" priority="242" operator="containsText" id="{CB6FA92A-D2F4-4AA2-9759-458D1A8D1189}">
            <xm:f>NOT(ISERROR(SEARCH($I$70,I55)))</xm:f>
            <xm:f>$I$70</xm:f>
            <x14:dxf>
              <fill>
                <patternFill>
                  <bgColor theme="0" tint="-0.14996795556505021"/>
                </patternFill>
              </fill>
            </x14:dxf>
          </x14:cfRule>
          <x14:cfRule type="cellIs" priority="243" operator="equal" id="{B1721F24-900F-420D-B35E-3A8B1C88580A}">
            <xm:f>'\Users\marisol.viveros\Desktop\Trabajo en casa\3. Marisol Viveros 2022\Gestion del Mejoramiento\Riesgos\[MAPA_RIESGOS_UAEOS_2022_V3.xlsx]Tabla probabiidad'!#REF!</xm:f>
            <x14:dxf>
              <fill>
                <patternFill>
                  <fgColor theme="6"/>
                </patternFill>
              </fill>
            </x14:dxf>
          </x14:cfRule>
          <x14:cfRule type="cellIs" priority="244" operator="equal" id="{AEB4604D-BADA-4499-9352-D65282D6E4D1}">
            <xm:f>'\Users\marisol.viveros\Desktop\Trabajo en casa\3. Marisol Viveros 2022\Gestion del Mejoramiento\Riesgos\[MAPA_RIESGOS_UAEOS_2022_V3.xlsx]Tabla probabiidad'!#REF!</xm:f>
            <x14:dxf>
              <fill>
                <patternFill>
                  <fgColor rgb="FF92D050"/>
                  <bgColor theme="6" tint="0.59996337778862885"/>
                </patternFill>
              </fill>
            </x14:dxf>
          </x14:cfRule>
          <xm:sqref>I55</xm:sqref>
        </x14:conditionalFormatting>
        <x14:conditionalFormatting xmlns:xm="http://schemas.microsoft.com/office/excel/2006/main">
          <x14:cfRule type="containsText" priority="229" operator="containsText" id="{0F706496-5704-4B83-8167-8598B1AC05ED}">
            <xm:f>NOT(ISERROR(SEARCH($I$69,X55)))</xm:f>
            <xm:f>$I$69</xm:f>
            <x14:dxf>
              <fill>
                <patternFill>
                  <fgColor rgb="FF92D050"/>
                  <bgColor rgb="FF92D050"/>
                </patternFill>
              </fill>
            </x14:dxf>
          </x14:cfRule>
          <x14:cfRule type="containsText" priority="230" operator="containsText" id="{14E29AAA-799A-4B5A-83E4-24CAEEE52990}">
            <xm:f>NOT(ISERROR(SEARCH($I$70,X55)))</xm:f>
            <xm:f>$I$70</xm:f>
            <x14:dxf>
              <fill>
                <patternFill>
                  <bgColor rgb="FF00B050"/>
                </patternFill>
              </fill>
            </x14:dxf>
          </x14:cfRule>
          <x14:cfRule type="containsText" priority="231" operator="containsText" id="{179E0AA5-40CB-471B-8D01-4A51ED2253BC}">
            <xm:f>NOT(ISERROR(SEARCH($I$73,X55)))</xm:f>
            <xm:f>$I$73</xm:f>
            <x14:dxf>
              <fill>
                <patternFill>
                  <bgColor rgb="FFFF0000"/>
                </patternFill>
              </fill>
            </x14:dxf>
          </x14:cfRule>
          <x14:cfRule type="containsText" priority="232" operator="containsText" id="{0815D6E8-8F54-4E35-A41B-6448DD8BA145}">
            <xm:f>NOT(ISERROR(SEARCH($I$72,X55)))</xm:f>
            <xm:f>$I$72</xm:f>
            <x14:dxf>
              <fill>
                <patternFill>
                  <fgColor rgb="FFFFC000"/>
                  <bgColor rgb="FFFFC000"/>
                </patternFill>
              </fill>
            </x14:dxf>
          </x14:cfRule>
          <x14:cfRule type="containsText" priority="233" operator="containsText" id="{D0E8918F-10A4-4B31-9125-1E4AE902777B}">
            <xm:f>NOT(ISERROR(SEARCH($I$71,X55)))</xm:f>
            <xm:f>$I$71</xm:f>
            <x14:dxf>
              <fill>
                <patternFill>
                  <fgColor rgb="FFFFFF00"/>
                  <bgColor rgb="FFFFFF00"/>
                </patternFill>
              </fill>
            </x14:dxf>
          </x14:cfRule>
          <x14:cfRule type="containsText" priority="234" operator="containsText" id="{A64BA6D4-083E-45BB-BBB0-7E3684E237AE}">
            <xm:f>NOT(ISERROR(SEARCH($I$70,X55)))</xm:f>
            <xm:f>$I$70</xm:f>
            <x14:dxf>
              <fill>
                <patternFill>
                  <bgColor theme="0" tint="-0.14996795556505021"/>
                </patternFill>
              </fill>
            </x14:dxf>
          </x14:cfRule>
          <x14:cfRule type="cellIs" priority="235" operator="equal" id="{6A946975-CF8C-4648-AF32-4B1839D578E8}">
            <xm:f>'\Users\marisol.viveros\Desktop\Trabajo en casa\3. Marisol Viveros 2022\Gestion del Mejoramiento\Riesgos\[MAPA_RIESGOS_UAEOS_2022_V3.xlsx]Tabla probabiidad'!#REF!</xm:f>
            <x14:dxf>
              <fill>
                <patternFill>
                  <fgColor theme="6"/>
                </patternFill>
              </fill>
            </x14:dxf>
          </x14:cfRule>
          <x14:cfRule type="cellIs" priority="236" operator="equal" id="{17C8AB4B-783A-4DA9-A476-5970AC3ABECB}">
            <xm:f>'\Users\marisol.viveros\Desktop\Trabajo en casa\3. Marisol Viveros 2022\Gestion del Mejoramiento\Riesgos\[MAPA_RIESGOS_UAEOS_2022_V3.xlsx]Tabla probabiidad'!#REF!</xm:f>
            <x14:dxf>
              <fill>
                <patternFill>
                  <fgColor rgb="FF92D050"/>
                  <bgColor theme="6" tint="0.59996337778862885"/>
                </patternFill>
              </fill>
            </x14:dxf>
          </x14:cfRule>
          <xm:sqref>X55</xm:sqref>
        </x14:conditionalFormatting>
        <x14:conditionalFormatting xmlns:xm="http://schemas.microsoft.com/office/excel/2006/main">
          <x14:cfRule type="containsText" priority="224" operator="containsText" id="{DBB14F0B-7BD8-4D4D-830F-AD292FB3EB13}">
            <xm:f>NOT(ISERROR(SEARCH($K$73,Z53)))</xm:f>
            <xm:f>$K$73</xm:f>
            <x14:dxf>
              <fill>
                <patternFill>
                  <bgColor rgb="FFFF0000"/>
                </patternFill>
              </fill>
            </x14:dxf>
          </x14:cfRule>
          <x14:cfRule type="containsText" priority="225" operator="containsText" id="{4E51562C-DF01-4859-9549-25D7B2F0E813}">
            <xm:f>NOT(ISERROR(SEARCH($K$72,Z53)))</xm:f>
            <xm:f>$K$72</xm:f>
            <x14:dxf>
              <fill>
                <patternFill>
                  <bgColor rgb="FFFFC000"/>
                </patternFill>
              </fill>
            </x14:dxf>
          </x14:cfRule>
          <x14:cfRule type="containsText" priority="226" operator="containsText" id="{85E98373-F664-410B-8B22-D52C146D31F7}">
            <xm:f>NOT(ISERROR(SEARCH($K$71,Z53)))</xm:f>
            <xm:f>$K$71</xm:f>
            <x14:dxf>
              <fill>
                <patternFill>
                  <bgColor rgb="FFFFFF00"/>
                </patternFill>
              </fill>
            </x14:dxf>
          </x14:cfRule>
          <x14:cfRule type="containsText" priority="227" operator="containsText" id="{F2F81070-AB10-4762-A1DD-623B79E2AACF}">
            <xm:f>NOT(ISERROR(SEARCH($K$70,Z53)))</xm:f>
            <xm:f>$K$70</xm:f>
            <x14:dxf>
              <fill>
                <patternFill>
                  <bgColor rgb="FF00B050"/>
                </patternFill>
              </fill>
            </x14:dxf>
          </x14:cfRule>
          <x14:cfRule type="containsText" priority="228" operator="containsText" id="{FC9A3D7D-F745-4F58-B9C9-FEBE412C7EAA}">
            <xm:f>NOT(ISERROR(SEARCH($K$69,Z53)))</xm:f>
            <xm:f>$K$69</xm:f>
            <x14:dxf>
              <fill>
                <patternFill>
                  <bgColor rgb="FF92D050"/>
                </patternFill>
              </fill>
            </x14:dxf>
          </x14:cfRule>
          <xm:sqref>Z53:Z56</xm:sqref>
        </x14:conditionalFormatting>
        <x14:conditionalFormatting xmlns:xm="http://schemas.microsoft.com/office/excel/2006/main">
          <x14:cfRule type="containsText" priority="220" operator="containsText" id="{D27B04B2-2809-40E9-BB8D-47215CFB21D2}">
            <xm:f>NOT(ISERROR(SEARCH($M$72,AB53)))</xm:f>
            <xm:f>$M$72</xm:f>
            <x14:dxf>
              <fill>
                <patternFill>
                  <bgColor rgb="FFFF0000"/>
                </patternFill>
              </fill>
            </x14:dxf>
          </x14:cfRule>
          <x14:cfRule type="containsText" priority="221" operator="containsText" id="{4F7C15F3-EC05-477A-A644-3C73DCF29CF1}">
            <xm:f>NOT(ISERROR(SEARCH($M$71,AB53)))</xm:f>
            <xm:f>$M$71</xm:f>
            <x14:dxf>
              <fill>
                <patternFill>
                  <bgColor rgb="FFFFC000"/>
                </patternFill>
              </fill>
            </x14:dxf>
          </x14:cfRule>
          <x14:cfRule type="containsText" priority="222" operator="containsText" id="{453B4A04-76DF-4417-8D40-A1556FB1E21C}">
            <xm:f>NOT(ISERROR(SEARCH($M$70,AB53)))</xm:f>
            <xm:f>$M$70</xm:f>
            <x14:dxf>
              <fill>
                <patternFill>
                  <bgColor rgb="FFFFFF00"/>
                </patternFill>
              </fill>
            </x14:dxf>
          </x14:cfRule>
          <x14:cfRule type="containsText" priority="223" operator="containsText" id="{9A1DF852-E8A1-450A-A99A-F766C3526C82}">
            <xm:f>NOT(ISERROR(SEARCH($M$69,AB53)))</xm:f>
            <xm:f>$M$69</xm:f>
            <x14:dxf>
              <fill>
                <patternFill>
                  <bgColor rgb="FF92D050"/>
                </patternFill>
              </fill>
            </x14:dxf>
          </x14:cfRule>
          <xm:sqref>AB53:AB56</xm:sqref>
        </x14:conditionalFormatting>
        <x14:conditionalFormatting xmlns:xm="http://schemas.microsoft.com/office/excel/2006/main">
          <x14:cfRule type="containsText" priority="212" operator="containsText" id="{6483F611-83EE-49D0-BF12-48C1FDCC4E03}">
            <xm:f>NOT(ISERROR(SEARCH($I$69,I59)))</xm:f>
            <xm:f>$I$69</xm:f>
            <x14:dxf>
              <fill>
                <patternFill>
                  <fgColor rgb="FF92D050"/>
                  <bgColor rgb="FF92D050"/>
                </patternFill>
              </fill>
            </x14:dxf>
          </x14:cfRule>
          <x14:cfRule type="containsText" priority="213" operator="containsText" id="{3A3BB2CA-0552-47F1-A084-7D07F89E9616}">
            <xm:f>NOT(ISERROR(SEARCH($I$70,I59)))</xm:f>
            <xm:f>$I$70</xm:f>
            <x14:dxf>
              <fill>
                <patternFill>
                  <bgColor rgb="FF00B050"/>
                </patternFill>
              </fill>
            </x14:dxf>
          </x14:cfRule>
          <x14:cfRule type="containsText" priority="214" operator="containsText" id="{61865B08-6106-4C80-BD4A-3F0DC6522B30}">
            <xm:f>NOT(ISERROR(SEARCH($I$73,I59)))</xm:f>
            <xm:f>$I$73</xm:f>
            <x14:dxf>
              <fill>
                <patternFill>
                  <bgColor rgb="FFFF0000"/>
                </patternFill>
              </fill>
            </x14:dxf>
          </x14:cfRule>
          <x14:cfRule type="containsText" priority="215" operator="containsText" id="{948CCA5D-72F5-4CC0-BF72-31214816BC85}">
            <xm:f>NOT(ISERROR(SEARCH($I$72,I59)))</xm:f>
            <xm:f>$I$72</xm:f>
            <x14:dxf>
              <fill>
                <patternFill>
                  <fgColor rgb="FFFFC000"/>
                  <bgColor rgb="FFFFC000"/>
                </patternFill>
              </fill>
            </x14:dxf>
          </x14:cfRule>
          <x14:cfRule type="containsText" priority="216" operator="containsText" id="{3F037D77-8340-4A19-A912-54A0E86EA7A3}">
            <xm:f>NOT(ISERROR(SEARCH($I$71,I59)))</xm:f>
            <xm:f>$I$71</xm:f>
            <x14:dxf>
              <fill>
                <patternFill>
                  <fgColor rgb="FFFFFF00"/>
                  <bgColor rgb="FFFFFF00"/>
                </patternFill>
              </fill>
            </x14:dxf>
          </x14:cfRule>
          <x14:cfRule type="containsText" priority="217" operator="containsText" id="{6486DE65-C733-4564-8F3A-2A2857A130E2}">
            <xm:f>NOT(ISERROR(SEARCH($I$70,I59)))</xm:f>
            <xm:f>$I$70</xm:f>
            <x14:dxf>
              <fill>
                <patternFill>
                  <bgColor theme="0" tint="-0.14996795556505021"/>
                </patternFill>
              </fill>
            </x14:dxf>
          </x14:cfRule>
          <x14:cfRule type="cellIs" priority="218" operator="equal" id="{911D0D05-459C-4EF2-BD9D-C4541E06C4FD}">
            <xm:f>'\Users\marisol.viveros\Desktop\Trabajo en casa\3. Marisol Viveros 2022\Gestion del Mejoramiento\Riesgos\[MAPA_RIESGOS_UAEOS_2022_V3.xlsx]Tabla probabiidad'!#REF!</xm:f>
            <x14:dxf>
              <fill>
                <patternFill>
                  <fgColor theme="6"/>
                </patternFill>
              </fill>
            </x14:dxf>
          </x14:cfRule>
          <x14:cfRule type="cellIs" priority="219" operator="equal" id="{F4F46691-770B-4F26-884A-8496F571B846}">
            <xm:f>'\Users\marisol.viveros\Desktop\Trabajo en casa\3. Marisol Viveros 2022\Gestion del Mejoramiento\Riesgos\[MAPA_RIESGOS_UAEOS_2022_V3.xlsx]Tabla probabiidad'!#REF!</xm:f>
            <x14:dxf>
              <fill>
                <patternFill>
                  <fgColor rgb="FF92D050"/>
                  <bgColor theme="6" tint="0.59996337778862885"/>
                </patternFill>
              </fill>
            </x14:dxf>
          </x14:cfRule>
          <xm:sqref>I59:I60</xm:sqref>
        </x14:conditionalFormatting>
        <x14:conditionalFormatting xmlns:xm="http://schemas.microsoft.com/office/excel/2006/main">
          <x14:cfRule type="containsText" priority="204" operator="containsText" id="{73FA65FB-A82C-442B-8054-E82A4F9C59D1}">
            <xm:f>NOT(ISERROR(SEARCH($I$69,I57)))</xm:f>
            <xm:f>$I$69</xm:f>
            <x14:dxf>
              <fill>
                <patternFill>
                  <fgColor rgb="FF92D050"/>
                  <bgColor rgb="FF92D050"/>
                </patternFill>
              </fill>
            </x14:dxf>
          </x14:cfRule>
          <x14:cfRule type="containsText" priority="205" operator="containsText" id="{49272854-D824-4126-874E-D1DBD3299597}">
            <xm:f>NOT(ISERROR(SEARCH($I$70,I57)))</xm:f>
            <xm:f>$I$70</xm:f>
            <x14:dxf>
              <fill>
                <patternFill>
                  <bgColor rgb="FF00B050"/>
                </patternFill>
              </fill>
            </x14:dxf>
          </x14:cfRule>
          <x14:cfRule type="containsText" priority="206" operator="containsText" id="{21576D87-7FD9-472B-A81E-DBBA5919F894}">
            <xm:f>NOT(ISERROR(SEARCH($I$73,I57)))</xm:f>
            <xm:f>$I$73</xm:f>
            <x14:dxf>
              <fill>
                <patternFill>
                  <bgColor rgb="FFFF0000"/>
                </patternFill>
              </fill>
            </x14:dxf>
          </x14:cfRule>
          <x14:cfRule type="containsText" priority="207" operator="containsText" id="{74B0110F-C6C2-4825-9F83-C4EDD31B0E0C}">
            <xm:f>NOT(ISERROR(SEARCH($I$72,I57)))</xm:f>
            <xm:f>$I$72</xm:f>
            <x14:dxf>
              <fill>
                <patternFill>
                  <fgColor rgb="FFFFC000"/>
                  <bgColor rgb="FFFFC000"/>
                </patternFill>
              </fill>
            </x14:dxf>
          </x14:cfRule>
          <x14:cfRule type="containsText" priority="208" operator="containsText" id="{E9E321DB-712A-47FB-8CDB-1BAC68896FA0}">
            <xm:f>NOT(ISERROR(SEARCH($I$71,I57)))</xm:f>
            <xm:f>$I$71</xm:f>
            <x14:dxf>
              <fill>
                <patternFill>
                  <fgColor rgb="FFFFFF00"/>
                  <bgColor rgb="FFFFFF00"/>
                </patternFill>
              </fill>
            </x14:dxf>
          </x14:cfRule>
          <x14:cfRule type="containsText" priority="209" operator="containsText" id="{8BEFF00F-B03F-4DB5-892C-BD94549B7227}">
            <xm:f>NOT(ISERROR(SEARCH($I$70,I57)))</xm:f>
            <xm:f>$I$70</xm:f>
            <x14:dxf>
              <fill>
                <patternFill>
                  <bgColor theme="0" tint="-0.14996795556505021"/>
                </patternFill>
              </fill>
            </x14:dxf>
          </x14:cfRule>
          <x14:cfRule type="cellIs" priority="210" operator="equal" id="{46F5D718-2F7B-41AF-A71C-6A3AC05B52E3}">
            <xm:f>'\Users\marisol.viveros\Desktop\Trabajo en casa\3. Marisol Viveros 2022\Gestion del Mejoramiento\Riesgos\[MAPA_RIESGOS_UAEOS_2022_V3.xlsx]Tabla probabiidad'!#REF!</xm:f>
            <x14:dxf>
              <fill>
                <patternFill>
                  <fgColor theme="6"/>
                </patternFill>
              </fill>
            </x14:dxf>
          </x14:cfRule>
          <x14:cfRule type="cellIs" priority="211" operator="equal" id="{927CEF9D-DE72-4F6E-8E83-1647D74C4A41}">
            <xm:f>'\Users\marisol.viveros\Desktop\Trabajo en casa\3. Marisol Viveros 2022\Gestion del Mejoramiento\Riesgos\[MAPA_RIESGOS_UAEOS_2022_V3.xlsx]Tabla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199" operator="containsText" id="{2895AF39-7C47-4105-885B-5D813ACF61D3}">
            <xm:f>NOT(ISERROR(SEARCH($K$73,K59)))</xm:f>
            <xm:f>$K$73</xm:f>
            <x14:dxf>
              <fill>
                <patternFill>
                  <bgColor rgb="FFFF0000"/>
                </patternFill>
              </fill>
            </x14:dxf>
          </x14:cfRule>
          <x14:cfRule type="containsText" priority="200" operator="containsText" id="{F7A9A8A2-FA5F-4C57-B908-53D53D313B9E}">
            <xm:f>NOT(ISERROR(SEARCH($K$72,K59)))</xm:f>
            <xm:f>$K$72</xm:f>
            <x14:dxf>
              <fill>
                <patternFill>
                  <bgColor rgb="FFFFC000"/>
                </patternFill>
              </fill>
            </x14:dxf>
          </x14:cfRule>
          <x14:cfRule type="containsText" priority="201" operator="containsText" id="{7DDB5C78-3B94-4851-B14C-F039CF1F8C86}">
            <xm:f>NOT(ISERROR(SEARCH($K$71,K59)))</xm:f>
            <xm:f>$K$71</xm:f>
            <x14:dxf>
              <fill>
                <patternFill>
                  <bgColor rgb="FFFFFF00"/>
                </patternFill>
              </fill>
            </x14:dxf>
          </x14:cfRule>
          <x14:cfRule type="containsText" priority="202" operator="containsText" id="{57ADBC19-455F-4BA8-B718-FDB4FA23C1A4}">
            <xm:f>NOT(ISERROR(SEARCH($K$70,K59)))</xm:f>
            <xm:f>$K$70</xm:f>
            <x14:dxf>
              <fill>
                <patternFill>
                  <bgColor rgb="FF00B050"/>
                </patternFill>
              </fill>
            </x14:dxf>
          </x14:cfRule>
          <x14:cfRule type="containsText" priority="203" operator="containsText" id="{7B391355-275C-42AF-A726-A80348DE3FEB}">
            <xm:f>NOT(ISERROR(SEARCH($K$69,K59)))</xm:f>
            <xm:f>$K$69</xm:f>
            <x14:dxf>
              <fill>
                <patternFill>
                  <bgColor rgb="FF92D050"/>
                </patternFill>
              </fill>
            </x14:dxf>
          </x14:cfRule>
          <xm:sqref>K59</xm:sqref>
        </x14:conditionalFormatting>
        <x14:conditionalFormatting xmlns:xm="http://schemas.microsoft.com/office/excel/2006/main">
          <x14:cfRule type="containsText" priority="194" operator="containsText" id="{C893771B-7401-45EF-BE72-B8E4A9843C46}">
            <xm:f>NOT(ISERROR(SEARCH($K$73,K57)))</xm:f>
            <xm:f>$K$73</xm:f>
            <x14:dxf>
              <fill>
                <patternFill>
                  <bgColor rgb="FFFF0000"/>
                </patternFill>
              </fill>
            </x14:dxf>
          </x14:cfRule>
          <x14:cfRule type="containsText" priority="195" operator="containsText" id="{8419CF75-0573-46FD-B1E0-71498E45FF28}">
            <xm:f>NOT(ISERROR(SEARCH($K$72,K57)))</xm:f>
            <xm:f>$K$72</xm:f>
            <x14:dxf>
              <fill>
                <patternFill>
                  <bgColor rgb="FFFFC000"/>
                </patternFill>
              </fill>
            </x14:dxf>
          </x14:cfRule>
          <x14:cfRule type="containsText" priority="196" operator="containsText" id="{18379161-0834-452B-A30C-E3D1D72450BA}">
            <xm:f>NOT(ISERROR(SEARCH($K$71,K57)))</xm:f>
            <xm:f>$K$71</xm:f>
            <x14:dxf>
              <fill>
                <patternFill>
                  <bgColor rgb="FFFFFF00"/>
                </patternFill>
              </fill>
            </x14:dxf>
          </x14:cfRule>
          <x14:cfRule type="containsText" priority="197" operator="containsText" id="{4D752245-291E-4211-A77F-576F60677A85}">
            <xm:f>NOT(ISERROR(SEARCH($K$70,K57)))</xm:f>
            <xm:f>$K$70</xm:f>
            <x14:dxf>
              <fill>
                <patternFill>
                  <bgColor rgb="FF00B050"/>
                </patternFill>
              </fill>
            </x14:dxf>
          </x14:cfRule>
          <x14:cfRule type="containsText" priority="198" operator="containsText" id="{D6ED1D3B-0DC5-40A9-AC56-B529473163B9}">
            <xm:f>NOT(ISERROR(SEARCH($K$69,K57)))</xm:f>
            <xm:f>$K$69</xm:f>
            <x14:dxf>
              <fill>
                <patternFill>
                  <bgColor rgb="FF92D050"/>
                </patternFill>
              </fill>
            </x14:dxf>
          </x14:cfRule>
          <xm:sqref>K57</xm:sqref>
        </x14:conditionalFormatting>
        <x14:conditionalFormatting xmlns:xm="http://schemas.microsoft.com/office/excel/2006/main">
          <x14:cfRule type="containsText" priority="189" operator="containsText" id="{6D4D3536-CEF7-465E-AF31-E98C887A6C4C}">
            <xm:f>NOT(ISERROR(SEARCH($K$73,K60)))</xm:f>
            <xm:f>$K$73</xm:f>
            <x14:dxf>
              <fill>
                <patternFill>
                  <bgColor rgb="FFFF0000"/>
                </patternFill>
              </fill>
            </x14:dxf>
          </x14:cfRule>
          <x14:cfRule type="containsText" priority="190" operator="containsText" id="{2E2B826C-1532-4A56-BDA5-3A39EE0710C6}">
            <xm:f>NOT(ISERROR(SEARCH($K$72,K60)))</xm:f>
            <xm:f>$K$72</xm:f>
            <x14:dxf>
              <fill>
                <patternFill>
                  <bgColor rgb="FFFFC000"/>
                </patternFill>
              </fill>
            </x14:dxf>
          </x14:cfRule>
          <x14:cfRule type="containsText" priority="191" operator="containsText" id="{11640F3F-5B62-4B60-B880-8DF0D56F4DAA}">
            <xm:f>NOT(ISERROR(SEARCH($K$71,K60)))</xm:f>
            <xm:f>$K$71</xm:f>
            <x14:dxf>
              <fill>
                <patternFill>
                  <bgColor rgb="FFFFFF00"/>
                </patternFill>
              </fill>
            </x14:dxf>
          </x14:cfRule>
          <x14:cfRule type="containsText" priority="192" operator="containsText" id="{6E16BE01-E00E-4DB6-BCC8-9663C50D8C2A}">
            <xm:f>NOT(ISERROR(SEARCH($K$70,K60)))</xm:f>
            <xm:f>$K$70</xm:f>
            <x14:dxf>
              <fill>
                <patternFill>
                  <bgColor rgb="FF00B050"/>
                </patternFill>
              </fill>
            </x14:dxf>
          </x14:cfRule>
          <x14:cfRule type="containsText" priority="193" operator="containsText" id="{9AB2A445-3A7C-45AB-935C-7DB53280A0F1}">
            <xm:f>NOT(ISERROR(SEARCH($K$69,K60)))</xm:f>
            <xm:f>$K$69</xm:f>
            <x14:dxf>
              <fill>
                <patternFill>
                  <bgColor rgb="FF92D050"/>
                </patternFill>
              </fill>
            </x14:dxf>
          </x14:cfRule>
          <xm:sqref>K60</xm:sqref>
        </x14:conditionalFormatting>
        <x14:conditionalFormatting xmlns:xm="http://schemas.microsoft.com/office/excel/2006/main">
          <x14:cfRule type="containsText" priority="185" operator="containsText" id="{66F61F7E-9B4A-4168-9E51-D1B62A85D219}">
            <xm:f>NOT(ISERROR(SEARCH($M$72,M57)))</xm:f>
            <xm:f>$M$72</xm:f>
            <x14:dxf>
              <fill>
                <patternFill>
                  <bgColor rgb="FFFF0000"/>
                </patternFill>
              </fill>
            </x14:dxf>
          </x14:cfRule>
          <x14:cfRule type="containsText" priority="186" operator="containsText" id="{8BBA3E1C-A231-47B5-A6A5-580BB2CC0513}">
            <xm:f>NOT(ISERROR(SEARCH($M$71,M57)))</xm:f>
            <xm:f>$M$71</xm:f>
            <x14:dxf>
              <fill>
                <patternFill>
                  <bgColor rgb="FFFFC000"/>
                </patternFill>
              </fill>
            </x14:dxf>
          </x14:cfRule>
          <x14:cfRule type="containsText" priority="187" operator="containsText" id="{66EB4C26-AD72-473A-BFF6-F5A50EB98D6D}">
            <xm:f>NOT(ISERROR(SEARCH($M$70,M57)))</xm:f>
            <xm:f>$M$70</xm:f>
            <x14:dxf>
              <fill>
                <patternFill>
                  <bgColor rgb="FFFFFF00"/>
                </patternFill>
              </fill>
            </x14:dxf>
          </x14:cfRule>
          <x14:cfRule type="containsText" priority="188" operator="containsText" id="{5BC14BB8-98C7-4EAC-A073-803A415168F5}">
            <xm:f>NOT(ISERROR(SEARCH($M$69,M57)))</xm:f>
            <xm:f>$M$69</xm:f>
            <x14:dxf>
              <fill>
                <patternFill>
                  <bgColor rgb="FF92D050"/>
                </patternFill>
              </fill>
            </x14:dxf>
          </x14:cfRule>
          <xm:sqref>M57</xm:sqref>
        </x14:conditionalFormatting>
        <x14:conditionalFormatting xmlns:xm="http://schemas.microsoft.com/office/excel/2006/main">
          <x14:cfRule type="containsText" priority="181" operator="containsText" id="{8C1C1151-EC02-45AF-ACEC-95FDDC92259C}">
            <xm:f>NOT(ISERROR(SEARCH($M$72,M59)))</xm:f>
            <xm:f>$M$72</xm:f>
            <x14:dxf>
              <fill>
                <patternFill>
                  <bgColor rgb="FFFF0000"/>
                </patternFill>
              </fill>
            </x14:dxf>
          </x14:cfRule>
          <x14:cfRule type="containsText" priority="182" operator="containsText" id="{A6A106B2-B416-4758-97E3-D29C68069CFE}">
            <xm:f>NOT(ISERROR(SEARCH($M$71,M59)))</xm:f>
            <xm:f>$M$71</xm:f>
            <x14:dxf>
              <fill>
                <patternFill>
                  <bgColor rgb="FFFFC000"/>
                </patternFill>
              </fill>
            </x14:dxf>
          </x14:cfRule>
          <x14:cfRule type="containsText" priority="183" operator="containsText" id="{832CA8A2-BF54-4054-B2CF-77C61F9A6CEA}">
            <xm:f>NOT(ISERROR(SEARCH($M$70,M59)))</xm:f>
            <xm:f>$M$70</xm:f>
            <x14:dxf>
              <fill>
                <patternFill>
                  <bgColor rgb="FFFFFF00"/>
                </patternFill>
              </fill>
            </x14:dxf>
          </x14:cfRule>
          <x14:cfRule type="containsText" priority="184" operator="containsText" id="{D36B1D08-3485-4922-B77C-551C17E43F18}">
            <xm:f>NOT(ISERROR(SEARCH($M$69,M59)))</xm:f>
            <xm:f>$M$69</xm:f>
            <x14:dxf>
              <fill>
                <patternFill>
                  <bgColor rgb="FF92D050"/>
                </patternFill>
              </fill>
            </x14:dxf>
          </x14:cfRule>
          <xm:sqref>M59:M60</xm:sqref>
        </x14:conditionalFormatting>
        <x14:conditionalFormatting xmlns:xm="http://schemas.microsoft.com/office/excel/2006/main">
          <x14:cfRule type="containsText" priority="177" operator="containsText" id="{D15F502F-9583-4AFB-9C3B-15F7FC2F55D2}">
            <xm:f>NOT(ISERROR(SEARCH($M$72,AB57)))</xm:f>
            <xm:f>$M$72</xm:f>
            <x14:dxf>
              <fill>
                <patternFill>
                  <bgColor rgb="FFFF0000"/>
                </patternFill>
              </fill>
            </x14:dxf>
          </x14:cfRule>
          <x14:cfRule type="containsText" priority="178" operator="containsText" id="{73C9A4A1-8DEE-46C7-965A-FC5C0D024295}">
            <xm:f>NOT(ISERROR(SEARCH($M$71,AB57)))</xm:f>
            <xm:f>$M$71</xm:f>
            <x14:dxf>
              <fill>
                <patternFill>
                  <bgColor rgb="FFFFC000"/>
                </patternFill>
              </fill>
            </x14:dxf>
          </x14:cfRule>
          <x14:cfRule type="containsText" priority="179" operator="containsText" id="{E97AE837-E2CA-43F2-A7E2-96CD43732188}">
            <xm:f>NOT(ISERROR(SEARCH($M$70,AB57)))</xm:f>
            <xm:f>$M$70</xm:f>
            <x14:dxf>
              <fill>
                <patternFill>
                  <bgColor rgb="FFFFFF00"/>
                </patternFill>
              </fill>
            </x14:dxf>
          </x14:cfRule>
          <x14:cfRule type="containsText" priority="180" operator="containsText" id="{7C685710-6F85-4C39-9521-078A761E0EEC}">
            <xm:f>NOT(ISERROR(SEARCH($M$69,AB57)))</xm:f>
            <xm:f>$M$69</xm:f>
            <x14:dxf>
              <fill>
                <patternFill>
                  <bgColor rgb="FF92D050"/>
                </patternFill>
              </fill>
            </x14:dxf>
          </x14:cfRule>
          <xm:sqref>AB57</xm:sqref>
        </x14:conditionalFormatting>
        <x14:conditionalFormatting xmlns:xm="http://schemas.microsoft.com/office/excel/2006/main">
          <x14:cfRule type="containsText" priority="173" operator="containsText" id="{196BAEBF-DBFB-4AFB-8331-8F1EEBBC9651}">
            <xm:f>NOT(ISERROR(SEARCH($M$72,AB59)))</xm:f>
            <xm:f>$M$72</xm:f>
            <x14:dxf>
              <fill>
                <patternFill>
                  <bgColor rgb="FFFF0000"/>
                </patternFill>
              </fill>
            </x14:dxf>
          </x14:cfRule>
          <x14:cfRule type="containsText" priority="174" operator="containsText" id="{7AAE8B19-11D4-4104-908D-845C57CEEDC2}">
            <xm:f>NOT(ISERROR(SEARCH($M$71,AB59)))</xm:f>
            <xm:f>$M$71</xm:f>
            <x14:dxf>
              <fill>
                <patternFill>
                  <bgColor rgb="FFFFC000"/>
                </patternFill>
              </fill>
            </x14:dxf>
          </x14:cfRule>
          <x14:cfRule type="containsText" priority="175" operator="containsText" id="{C5641007-5317-43B0-99E6-632D72DC7889}">
            <xm:f>NOT(ISERROR(SEARCH($M$70,AB59)))</xm:f>
            <xm:f>$M$70</xm:f>
            <x14:dxf>
              <fill>
                <patternFill>
                  <bgColor rgb="FFFFFF00"/>
                </patternFill>
              </fill>
            </x14:dxf>
          </x14:cfRule>
          <x14:cfRule type="containsText" priority="176" operator="containsText" id="{CFAE8E9B-C5E2-4F07-807D-10F372E54A20}">
            <xm:f>NOT(ISERROR(SEARCH($M$69,AB59)))</xm:f>
            <xm:f>$M$69</xm:f>
            <x14:dxf>
              <fill>
                <patternFill>
                  <bgColor rgb="FF92D050"/>
                </patternFill>
              </fill>
            </x14:dxf>
          </x14:cfRule>
          <xm:sqref>AB59:AB61</xm:sqref>
        </x14:conditionalFormatting>
        <x14:conditionalFormatting xmlns:xm="http://schemas.microsoft.com/office/excel/2006/main">
          <x14:cfRule type="containsText" priority="168" operator="containsText" id="{5C0C0A4B-B145-49CF-B154-188DE2F03E6A}">
            <xm:f>NOT(ISERROR(SEARCH($H$25,X62)))</xm:f>
            <xm:f>$H$25</xm:f>
            <x14:dxf>
              <fill>
                <patternFill>
                  <bgColor rgb="FFFF0000"/>
                </patternFill>
              </fill>
            </x14:dxf>
          </x14:cfRule>
          <x14:cfRule type="containsText" priority="169" operator="containsText" id="{89B60688-4334-45DF-8F1E-C523BCDB8913}">
            <xm:f>NOT(ISERROR(SEARCH($H$24,X62)))</xm:f>
            <xm:f>$H$24</xm:f>
            <x14:dxf>
              <fill>
                <patternFill>
                  <bgColor rgb="FFFFC000"/>
                </patternFill>
              </fill>
            </x14:dxf>
          </x14:cfRule>
          <x14:cfRule type="containsText" priority="170" operator="containsText" id="{630412B2-B39E-4695-B141-790BAC10B207}">
            <xm:f>NOT(ISERROR(SEARCH($H$23,X62)))</xm:f>
            <xm:f>$H$23</xm:f>
            <x14:dxf>
              <fill>
                <patternFill>
                  <bgColor rgb="FFFFFF00"/>
                </patternFill>
              </fill>
            </x14:dxf>
          </x14:cfRule>
          <x14:cfRule type="containsText" priority="171" operator="containsText" id="{66B5BF70-562D-4F66-8DB8-FE5E80765F57}">
            <xm:f>NOT(ISERROR(SEARCH($H$22,X62)))</xm:f>
            <xm:f>$H$22</xm:f>
            <x14:dxf>
              <fill>
                <patternFill>
                  <bgColor rgb="FF00B050"/>
                </patternFill>
              </fill>
            </x14:dxf>
          </x14:cfRule>
          <x14:cfRule type="containsText" priority="172" operator="containsText" id="{5C2636EC-A495-4F66-A694-CDFE2F3B88A9}">
            <xm:f>NOT(ISERROR(SEARCH($H$21,X62)))</xm:f>
            <xm:f>$H$21</xm:f>
            <x14:dxf>
              <fill>
                <patternFill>
                  <bgColor rgb="FFADDB7B"/>
                </patternFill>
              </fill>
            </x14:dxf>
          </x14:cfRule>
          <xm:sqref>X62:X63</xm:sqref>
        </x14:conditionalFormatting>
        <x14:conditionalFormatting xmlns:xm="http://schemas.microsoft.com/office/excel/2006/main">
          <x14:cfRule type="containsText" priority="163" operator="containsText" id="{E1485700-551D-415C-AF46-648876140B14}">
            <xm:f>NOT(ISERROR(SEARCH($H$25,X61)))</xm:f>
            <xm:f>$H$25</xm:f>
            <x14:dxf>
              <fill>
                <patternFill>
                  <bgColor rgb="FFFF0000"/>
                </patternFill>
              </fill>
            </x14:dxf>
          </x14:cfRule>
          <x14:cfRule type="containsText" priority="164" operator="containsText" id="{43C3589D-6599-483D-B611-4F92EDA220B0}">
            <xm:f>NOT(ISERROR(SEARCH($H$24,X61)))</xm:f>
            <xm:f>$H$24</xm:f>
            <x14:dxf>
              <fill>
                <patternFill>
                  <bgColor rgb="FFFFC000"/>
                </patternFill>
              </fill>
            </x14:dxf>
          </x14:cfRule>
          <x14:cfRule type="containsText" priority="165" operator="containsText" id="{542BFC7B-D99B-4800-A45A-BE584CE2D8DC}">
            <xm:f>NOT(ISERROR(SEARCH($H$23,X61)))</xm:f>
            <xm:f>$H$23</xm:f>
            <x14:dxf>
              <fill>
                <patternFill>
                  <bgColor rgb="FFFFFF00"/>
                </patternFill>
              </fill>
            </x14:dxf>
          </x14:cfRule>
          <x14:cfRule type="containsText" priority="166" operator="containsText" id="{58C12240-4DA9-4D5C-84D0-98F6073BE369}">
            <xm:f>NOT(ISERROR(SEARCH($H$22,X61)))</xm:f>
            <xm:f>$H$22</xm:f>
            <x14:dxf>
              <fill>
                <patternFill>
                  <bgColor rgb="FF00B050"/>
                </patternFill>
              </fill>
            </x14:dxf>
          </x14:cfRule>
          <x14:cfRule type="containsText" priority="167" operator="containsText" id="{10A2621E-5E40-4593-B1BC-20B405D0184D}">
            <xm:f>NOT(ISERROR(SEARCH($H$21,X61)))</xm:f>
            <xm:f>$H$21</xm:f>
            <x14:dxf>
              <fill>
                <patternFill>
                  <bgColor rgb="FFADDB7B"/>
                </patternFill>
              </fill>
            </x14:dxf>
          </x14:cfRule>
          <xm:sqref>X61</xm:sqref>
        </x14:conditionalFormatting>
        <x14:conditionalFormatting xmlns:xm="http://schemas.microsoft.com/office/excel/2006/main">
          <x14:cfRule type="containsText" priority="158" operator="containsText" id="{07368DC7-03EE-4DB2-9F1B-6A23274E691D}">
            <xm:f>NOT(ISERROR(SEARCH($J$25,Z61)))</xm:f>
            <xm:f>$J$25</xm:f>
            <x14:dxf>
              <fill>
                <patternFill>
                  <bgColor rgb="FFFF0000"/>
                </patternFill>
              </fill>
            </x14:dxf>
          </x14:cfRule>
          <x14:cfRule type="containsText" priority="159" operator="containsText" id="{648A029A-D357-40C2-A10E-F01E4D1A6CA0}">
            <xm:f>NOT(ISERROR(SEARCH($J$24,Z61)))</xm:f>
            <xm:f>$J$24</xm:f>
            <x14:dxf>
              <fill>
                <patternFill>
                  <bgColor rgb="FFFFC000"/>
                </patternFill>
              </fill>
            </x14:dxf>
          </x14:cfRule>
          <x14:cfRule type="containsText" priority="160" operator="containsText" id="{EAA56648-0CA5-4DA9-BFAE-CA8520FC734F}">
            <xm:f>NOT(ISERROR(SEARCH($J$23,Z61)))</xm:f>
            <xm:f>$J$23</xm:f>
            <x14:dxf>
              <fill>
                <patternFill>
                  <bgColor rgb="FFFFFF00"/>
                </patternFill>
              </fill>
            </x14:dxf>
          </x14:cfRule>
          <x14:cfRule type="containsText" priority="161" operator="containsText" id="{CCB787D9-CC28-4926-A65F-4707F00ED2D0}">
            <xm:f>NOT(ISERROR(SEARCH($J$22,Z61)))</xm:f>
            <xm:f>$J$22</xm:f>
            <x14:dxf>
              <fill>
                <patternFill>
                  <bgColor rgb="FF00B050"/>
                </patternFill>
              </fill>
            </x14:dxf>
          </x14:cfRule>
          <x14:cfRule type="containsText" priority="162" operator="containsText" id="{A3EDF1DF-F5D8-4F83-A49D-F94C55CD9AB9}">
            <xm:f>NOT(ISERROR(SEARCH($J$21,Z61)))</xm:f>
            <xm:f>$J$21</xm:f>
            <x14:dxf>
              <fill>
                <patternFill>
                  <bgColor rgb="FF92D050"/>
                </patternFill>
              </fill>
            </x14:dxf>
          </x14:cfRule>
          <xm:sqref>Z61</xm:sqref>
        </x14:conditionalFormatting>
        <x14:conditionalFormatting xmlns:xm="http://schemas.microsoft.com/office/excel/2006/main">
          <x14:cfRule type="containsText" priority="153" operator="containsText" id="{6F6C353C-EE1A-4299-A9EB-8522BF99DF0D}">
            <xm:f>NOT(ISERROR(SEARCH($J$25,Z62)))</xm:f>
            <xm:f>$J$25</xm:f>
            <x14:dxf>
              <fill>
                <patternFill>
                  <bgColor rgb="FFFF0000"/>
                </patternFill>
              </fill>
            </x14:dxf>
          </x14:cfRule>
          <x14:cfRule type="containsText" priority="154" operator="containsText" id="{634A97A1-33F9-4C99-8A9B-12C447B58609}">
            <xm:f>NOT(ISERROR(SEARCH($J$24,Z62)))</xm:f>
            <xm:f>$J$24</xm:f>
            <x14:dxf>
              <fill>
                <patternFill>
                  <bgColor rgb="FFFFC000"/>
                </patternFill>
              </fill>
            </x14:dxf>
          </x14:cfRule>
          <x14:cfRule type="containsText" priority="155" operator="containsText" id="{F06A69E9-89B9-4A8A-A3C9-46566C9AE642}">
            <xm:f>NOT(ISERROR(SEARCH($J$23,Z62)))</xm:f>
            <xm:f>$J$23</xm:f>
            <x14:dxf>
              <fill>
                <patternFill>
                  <bgColor rgb="FFFFFF00"/>
                </patternFill>
              </fill>
            </x14:dxf>
          </x14:cfRule>
          <x14:cfRule type="containsText" priority="156" operator="containsText" id="{2934B419-619E-4936-A1F2-000FA0E3367E}">
            <xm:f>NOT(ISERROR(SEARCH($J$22,Z62)))</xm:f>
            <xm:f>$J$22</xm:f>
            <x14:dxf>
              <fill>
                <patternFill>
                  <bgColor rgb="FF00B050"/>
                </patternFill>
              </fill>
            </x14:dxf>
          </x14:cfRule>
          <x14:cfRule type="containsText" priority="157" operator="containsText" id="{CD58A1BE-A204-4404-BCFF-CE0873EBA262}">
            <xm:f>NOT(ISERROR(SEARCH($J$21,Z62)))</xm:f>
            <xm:f>$J$21</xm:f>
            <x14:dxf>
              <fill>
                <patternFill>
                  <bgColor rgb="FF92D050"/>
                </patternFill>
              </fill>
            </x14:dxf>
          </x14:cfRule>
          <xm:sqref>Z62</xm:sqref>
        </x14:conditionalFormatting>
        <x14:conditionalFormatting xmlns:xm="http://schemas.microsoft.com/office/excel/2006/main">
          <x14:cfRule type="containsText" priority="148" operator="containsText" id="{DBC5E0A9-4321-4EA3-8F53-C986F1C4889C}">
            <xm:f>NOT(ISERROR(SEARCH($J$25,Z63)))</xm:f>
            <xm:f>$J$25</xm:f>
            <x14:dxf>
              <fill>
                <patternFill>
                  <bgColor rgb="FFFF0000"/>
                </patternFill>
              </fill>
            </x14:dxf>
          </x14:cfRule>
          <x14:cfRule type="containsText" priority="149" operator="containsText" id="{4AAA9448-5849-484A-A86F-96AABDCB44D2}">
            <xm:f>NOT(ISERROR(SEARCH($J$24,Z63)))</xm:f>
            <xm:f>$J$24</xm:f>
            <x14:dxf>
              <fill>
                <patternFill>
                  <bgColor rgb="FFFFC000"/>
                </patternFill>
              </fill>
            </x14:dxf>
          </x14:cfRule>
          <x14:cfRule type="containsText" priority="150" operator="containsText" id="{C5C97563-8F18-482F-853C-76999B6B2A60}">
            <xm:f>NOT(ISERROR(SEARCH($J$23,Z63)))</xm:f>
            <xm:f>$J$23</xm:f>
            <x14:dxf>
              <fill>
                <patternFill>
                  <bgColor rgb="FFFFFF00"/>
                </patternFill>
              </fill>
            </x14:dxf>
          </x14:cfRule>
          <x14:cfRule type="containsText" priority="151" operator="containsText" id="{42867B31-F1B4-4B17-AEE4-A4D1B9C2EA19}">
            <xm:f>NOT(ISERROR(SEARCH($J$22,Z63)))</xm:f>
            <xm:f>$J$22</xm:f>
            <x14:dxf>
              <fill>
                <patternFill>
                  <bgColor rgb="FF00B050"/>
                </patternFill>
              </fill>
            </x14:dxf>
          </x14:cfRule>
          <x14:cfRule type="containsText" priority="152" operator="containsText" id="{0A5626CD-2C52-4C66-A956-EA22B51C2A4E}">
            <xm:f>NOT(ISERROR(SEARCH($J$21,Z63)))</xm:f>
            <xm:f>$J$21</xm:f>
            <x14:dxf>
              <fill>
                <patternFill>
                  <bgColor rgb="FF92D050"/>
                </patternFill>
              </fill>
            </x14:dxf>
          </x14:cfRule>
          <xm:sqref>Z63</xm:sqref>
        </x14:conditionalFormatting>
        <x14:conditionalFormatting xmlns:xm="http://schemas.microsoft.com/office/excel/2006/main">
          <x14:cfRule type="containsText" priority="140" operator="containsText" id="{C4B9FB47-C122-4AC8-90CB-94B4F5BF72E4}">
            <xm:f>NOT(ISERROR(SEARCH($I$69,I61)))</xm:f>
            <xm:f>$I$69</xm:f>
            <x14:dxf>
              <fill>
                <patternFill>
                  <fgColor rgb="FF92D050"/>
                  <bgColor rgb="FF92D050"/>
                </patternFill>
              </fill>
            </x14:dxf>
          </x14:cfRule>
          <x14:cfRule type="containsText" priority="141" operator="containsText" id="{A5FC446A-3390-4A5E-B4ED-D7640FC13736}">
            <xm:f>NOT(ISERROR(SEARCH($I$70,I61)))</xm:f>
            <xm:f>$I$70</xm:f>
            <x14:dxf>
              <fill>
                <patternFill>
                  <bgColor rgb="FF00B050"/>
                </patternFill>
              </fill>
            </x14:dxf>
          </x14:cfRule>
          <x14:cfRule type="containsText" priority="142" operator="containsText" id="{6E9C9B58-DB7B-4753-9CAF-F7EC27EA057D}">
            <xm:f>NOT(ISERROR(SEARCH($I$73,I61)))</xm:f>
            <xm:f>$I$73</xm:f>
            <x14:dxf>
              <fill>
                <patternFill>
                  <bgColor rgb="FFFF0000"/>
                </patternFill>
              </fill>
            </x14:dxf>
          </x14:cfRule>
          <x14:cfRule type="containsText" priority="143" operator="containsText" id="{01CD8F69-9717-4080-BCE6-805754C54F49}">
            <xm:f>NOT(ISERROR(SEARCH($I$72,I61)))</xm:f>
            <xm:f>$I$72</xm:f>
            <x14:dxf>
              <fill>
                <patternFill>
                  <fgColor rgb="FFFFC000"/>
                  <bgColor rgb="FFFFC000"/>
                </patternFill>
              </fill>
            </x14:dxf>
          </x14:cfRule>
          <x14:cfRule type="containsText" priority="144" operator="containsText" id="{54A4B512-A627-41F1-AE5B-F86928319DB6}">
            <xm:f>NOT(ISERROR(SEARCH($I$71,I61)))</xm:f>
            <xm:f>$I$71</xm:f>
            <x14:dxf>
              <fill>
                <patternFill>
                  <fgColor rgb="FFFFFF00"/>
                  <bgColor rgb="FFFFFF00"/>
                </patternFill>
              </fill>
            </x14:dxf>
          </x14:cfRule>
          <x14:cfRule type="containsText" priority="145" operator="containsText" id="{900C133A-9DF8-4B01-A897-67D12A13E05D}">
            <xm:f>NOT(ISERROR(SEARCH($I$70,I61)))</xm:f>
            <xm:f>$I$70</xm:f>
            <x14:dxf>
              <fill>
                <patternFill>
                  <bgColor theme="0" tint="-0.14996795556505021"/>
                </patternFill>
              </fill>
            </x14:dxf>
          </x14:cfRule>
          <x14:cfRule type="cellIs" priority="146" operator="equal" id="{D6236839-47FD-4CD7-99F2-A58193BE7228}">
            <xm:f>'\Users\marisol.viveros\Desktop\Trabajo en casa\3. Marisol Viveros 2022\Gestion del Mejoramiento\Riesgos\[MAPA_RIESGOS_UAEOS_2022_V3.xlsx]Tabla probabiidad'!#REF!</xm:f>
            <x14:dxf>
              <fill>
                <patternFill>
                  <fgColor theme="6"/>
                </patternFill>
              </fill>
            </x14:dxf>
          </x14:cfRule>
          <x14:cfRule type="cellIs" priority="147" operator="equal" id="{628D19E1-C042-486E-A212-24AFDF454F9D}">
            <xm:f>'\Users\marisol.viveros\Desktop\Trabajo en casa\3. Marisol Viveros 2022\Gestion del Mejoramiento\Riesgos\[MAPA_RIESGOS_UAEOS_2022_V3.xlsx]Tabla probabiidad'!#REF!</xm:f>
            <x14:dxf>
              <fill>
                <patternFill>
                  <fgColor rgb="FF92D050"/>
                  <bgColor theme="6" tint="0.59996337778862885"/>
                </patternFill>
              </fill>
            </x14:dxf>
          </x14:cfRule>
          <xm:sqref>I61:I63</xm:sqref>
        </x14:conditionalFormatting>
        <x14:conditionalFormatting xmlns:xm="http://schemas.microsoft.com/office/excel/2006/main">
          <x14:cfRule type="containsText" priority="135" operator="containsText" id="{D8345D0F-C4DA-4274-BB99-D28623D59F48}">
            <xm:f>NOT(ISERROR(SEARCH($K$73,K61)))</xm:f>
            <xm:f>$K$73</xm:f>
            <x14:dxf>
              <fill>
                <patternFill>
                  <bgColor rgb="FFFF0000"/>
                </patternFill>
              </fill>
            </x14:dxf>
          </x14:cfRule>
          <x14:cfRule type="containsText" priority="136" operator="containsText" id="{50306C87-9F4F-490B-A0BB-8C26DF9EB46C}">
            <xm:f>NOT(ISERROR(SEARCH($K$72,K61)))</xm:f>
            <xm:f>$K$72</xm:f>
            <x14:dxf>
              <fill>
                <patternFill>
                  <bgColor rgb="FFFFC000"/>
                </patternFill>
              </fill>
            </x14:dxf>
          </x14:cfRule>
          <x14:cfRule type="containsText" priority="137" operator="containsText" id="{74721F45-9306-4896-9EF1-7347AEA72942}">
            <xm:f>NOT(ISERROR(SEARCH($K$71,K61)))</xm:f>
            <xm:f>$K$71</xm:f>
            <x14:dxf>
              <fill>
                <patternFill>
                  <bgColor rgb="FFFFFF00"/>
                </patternFill>
              </fill>
            </x14:dxf>
          </x14:cfRule>
          <x14:cfRule type="containsText" priority="138" operator="containsText" id="{3C5E0920-B06F-432F-8313-2DCA6D5FE57D}">
            <xm:f>NOT(ISERROR(SEARCH($K$70,K61)))</xm:f>
            <xm:f>$K$70</xm:f>
            <x14:dxf>
              <fill>
                <patternFill>
                  <bgColor rgb="FF00B050"/>
                </patternFill>
              </fill>
            </x14:dxf>
          </x14:cfRule>
          <x14:cfRule type="containsText" priority="139" operator="containsText" id="{575AFB30-D3CE-4FAA-9FC7-EA49D060128B}">
            <xm:f>NOT(ISERROR(SEARCH($K$69,K61)))</xm:f>
            <xm:f>$K$69</xm:f>
            <x14:dxf>
              <fill>
                <patternFill>
                  <bgColor rgb="FF92D050"/>
                </patternFill>
              </fill>
            </x14:dxf>
          </x14:cfRule>
          <xm:sqref>K61</xm:sqref>
        </x14:conditionalFormatting>
        <x14:conditionalFormatting xmlns:xm="http://schemas.microsoft.com/office/excel/2006/main">
          <x14:cfRule type="containsText" priority="130" operator="containsText" id="{F2E1E14B-29CC-4669-BD73-02D60ECA98DD}">
            <xm:f>NOT(ISERROR(SEARCH($K$73,K62)))</xm:f>
            <xm:f>$K$73</xm:f>
            <x14:dxf>
              <fill>
                <patternFill>
                  <bgColor rgb="FFFF0000"/>
                </patternFill>
              </fill>
            </x14:dxf>
          </x14:cfRule>
          <x14:cfRule type="containsText" priority="131" operator="containsText" id="{D97A4343-A111-46EF-9466-A6A88E98D4C4}">
            <xm:f>NOT(ISERROR(SEARCH($K$72,K62)))</xm:f>
            <xm:f>$K$72</xm:f>
            <x14:dxf>
              <fill>
                <patternFill>
                  <bgColor rgb="FFFFC000"/>
                </patternFill>
              </fill>
            </x14:dxf>
          </x14:cfRule>
          <x14:cfRule type="containsText" priority="132" operator="containsText" id="{30D02DCA-3435-47CE-9CAD-CAF75C46C07C}">
            <xm:f>NOT(ISERROR(SEARCH($K$71,K62)))</xm:f>
            <xm:f>$K$71</xm:f>
            <x14:dxf>
              <fill>
                <patternFill>
                  <bgColor rgb="FFFFFF00"/>
                </patternFill>
              </fill>
            </x14:dxf>
          </x14:cfRule>
          <x14:cfRule type="containsText" priority="133" operator="containsText" id="{A7DFE72E-3FE1-42FD-8D36-537D0807B016}">
            <xm:f>NOT(ISERROR(SEARCH($K$70,K62)))</xm:f>
            <xm:f>$K$70</xm:f>
            <x14:dxf>
              <fill>
                <patternFill>
                  <bgColor rgb="FF00B050"/>
                </patternFill>
              </fill>
            </x14:dxf>
          </x14:cfRule>
          <x14:cfRule type="containsText" priority="134" operator="containsText" id="{6025635E-F82E-4D1B-A80E-9D19BD0C5DF3}">
            <xm:f>NOT(ISERROR(SEARCH($K$69,K62)))</xm:f>
            <xm:f>$K$69</xm:f>
            <x14:dxf>
              <fill>
                <patternFill>
                  <bgColor rgb="FF92D050"/>
                </patternFill>
              </fill>
            </x14:dxf>
          </x14:cfRule>
          <xm:sqref>K62</xm:sqref>
        </x14:conditionalFormatting>
        <x14:conditionalFormatting xmlns:xm="http://schemas.microsoft.com/office/excel/2006/main">
          <x14:cfRule type="containsText" priority="125" operator="containsText" id="{E44EA1AC-4AA6-4DDA-93DB-791637659F21}">
            <xm:f>NOT(ISERROR(SEARCH($K$73,K63)))</xm:f>
            <xm:f>$K$73</xm:f>
            <x14:dxf>
              <fill>
                <patternFill>
                  <bgColor rgb="FFFF0000"/>
                </patternFill>
              </fill>
            </x14:dxf>
          </x14:cfRule>
          <x14:cfRule type="containsText" priority="126" operator="containsText" id="{24E9E38B-318C-42AE-91D8-805FAE1119D4}">
            <xm:f>NOT(ISERROR(SEARCH($K$72,K63)))</xm:f>
            <xm:f>$K$72</xm:f>
            <x14:dxf>
              <fill>
                <patternFill>
                  <bgColor rgb="FFFFC000"/>
                </patternFill>
              </fill>
            </x14:dxf>
          </x14:cfRule>
          <x14:cfRule type="containsText" priority="127" operator="containsText" id="{CF04CD1E-C86E-4ED1-BB0C-3CF9CE515487}">
            <xm:f>NOT(ISERROR(SEARCH($K$71,K63)))</xm:f>
            <xm:f>$K$71</xm:f>
            <x14:dxf>
              <fill>
                <patternFill>
                  <bgColor rgb="FFFFFF00"/>
                </patternFill>
              </fill>
            </x14:dxf>
          </x14:cfRule>
          <x14:cfRule type="containsText" priority="128" operator="containsText" id="{7A888675-BCE8-47A0-A0DE-07D54A7579C8}">
            <xm:f>NOT(ISERROR(SEARCH($K$70,K63)))</xm:f>
            <xm:f>$K$70</xm:f>
            <x14:dxf>
              <fill>
                <patternFill>
                  <bgColor rgb="FF00B050"/>
                </patternFill>
              </fill>
            </x14:dxf>
          </x14:cfRule>
          <x14:cfRule type="containsText" priority="129" operator="containsText" id="{7E11C24E-B480-4389-B9B9-6638192614ED}">
            <xm:f>NOT(ISERROR(SEARCH($K$69,K63)))</xm:f>
            <xm:f>$K$69</xm:f>
            <x14:dxf>
              <fill>
                <patternFill>
                  <bgColor rgb="FF92D050"/>
                </patternFill>
              </fill>
            </x14:dxf>
          </x14:cfRule>
          <xm:sqref>K63</xm:sqref>
        </x14:conditionalFormatting>
        <x14:conditionalFormatting xmlns:xm="http://schemas.microsoft.com/office/excel/2006/main">
          <x14:cfRule type="containsText" priority="121" operator="containsText" id="{F046F797-4DEE-4828-92EB-867769346D59}">
            <xm:f>NOT(ISERROR(SEARCH($M$72,M61)))</xm:f>
            <xm:f>$M$72</xm:f>
            <x14:dxf>
              <fill>
                <patternFill>
                  <bgColor rgb="FFFF0000"/>
                </patternFill>
              </fill>
            </x14:dxf>
          </x14:cfRule>
          <x14:cfRule type="containsText" priority="122" operator="containsText" id="{C2ED029E-B45A-48C6-9FC4-83A70CD62038}">
            <xm:f>NOT(ISERROR(SEARCH($M$71,M61)))</xm:f>
            <xm:f>$M$71</xm:f>
            <x14:dxf>
              <fill>
                <patternFill>
                  <bgColor rgb="FFFFC000"/>
                </patternFill>
              </fill>
            </x14:dxf>
          </x14:cfRule>
          <x14:cfRule type="containsText" priority="123" operator="containsText" id="{4C0CB18B-4C51-4864-896C-75F75137802F}">
            <xm:f>NOT(ISERROR(SEARCH($M$70,M61)))</xm:f>
            <xm:f>$M$70</xm:f>
            <x14:dxf>
              <fill>
                <patternFill>
                  <bgColor rgb="FFFFFF00"/>
                </patternFill>
              </fill>
            </x14:dxf>
          </x14:cfRule>
          <x14:cfRule type="containsText" priority="124" operator="containsText" id="{A91DFC05-5AB5-4A34-8B7E-120C9AD2B84A}">
            <xm:f>NOT(ISERROR(SEARCH($M$69,M61)))</xm:f>
            <xm:f>$M$69</xm:f>
            <x14:dxf>
              <fill>
                <patternFill>
                  <bgColor rgb="FF92D050"/>
                </patternFill>
              </fill>
            </x14:dxf>
          </x14:cfRule>
          <xm:sqref>M61</xm:sqref>
        </x14:conditionalFormatting>
        <x14:conditionalFormatting xmlns:xm="http://schemas.microsoft.com/office/excel/2006/main">
          <x14:cfRule type="containsText" priority="117" operator="containsText" id="{B26A4123-6826-4037-A26F-6D718607B19D}">
            <xm:f>NOT(ISERROR(SEARCH($M$72,M62)))</xm:f>
            <xm:f>$M$72</xm:f>
            <x14:dxf>
              <fill>
                <patternFill>
                  <bgColor rgb="FFFF0000"/>
                </patternFill>
              </fill>
            </x14:dxf>
          </x14:cfRule>
          <x14:cfRule type="containsText" priority="118" operator="containsText" id="{35033184-2785-4DFE-9019-9BF5BC86FCAC}">
            <xm:f>NOT(ISERROR(SEARCH($M$71,M62)))</xm:f>
            <xm:f>$M$71</xm:f>
            <x14:dxf>
              <fill>
                <patternFill>
                  <bgColor rgb="FFFFC000"/>
                </patternFill>
              </fill>
            </x14:dxf>
          </x14:cfRule>
          <x14:cfRule type="containsText" priority="119" operator="containsText" id="{B9EFDB6F-5ED7-42CC-BA9A-A9564FB1A48C}">
            <xm:f>NOT(ISERROR(SEARCH($M$70,M62)))</xm:f>
            <xm:f>$M$70</xm:f>
            <x14:dxf>
              <fill>
                <patternFill>
                  <bgColor rgb="FFFFFF00"/>
                </patternFill>
              </fill>
            </x14:dxf>
          </x14:cfRule>
          <x14:cfRule type="containsText" priority="120" operator="containsText" id="{14745858-1BFF-4287-BFC4-62D618243855}">
            <xm:f>NOT(ISERROR(SEARCH($M$69,M62)))</xm:f>
            <xm:f>$M$69</xm:f>
            <x14:dxf>
              <fill>
                <patternFill>
                  <bgColor rgb="FF92D050"/>
                </patternFill>
              </fill>
            </x14:dxf>
          </x14:cfRule>
          <xm:sqref>M62:M63</xm:sqref>
        </x14:conditionalFormatting>
        <x14:conditionalFormatting xmlns:xm="http://schemas.microsoft.com/office/excel/2006/main">
          <x14:cfRule type="containsText" priority="109" operator="containsText" id="{0D344C7F-9A1C-4613-AE17-5EBB0727D573}">
            <xm:f>NOT(ISERROR(SEARCH($I$69,I40)))</xm:f>
            <xm:f>$I$69</xm:f>
            <x14:dxf>
              <fill>
                <patternFill>
                  <fgColor rgb="FF92D050"/>
                  <bgColor rgb="FF92D050"/>
                </patternFill>
              </fill>
            </x14:dxf>
          </x14:cfRule>
          <x14:cfRule type="containsText" priority="110" operator="containsText" id="{3B9EC7E1-BFF6-4DE9-8210-868B0A87D123}">
            <xm:f>NOT(ISERROR(SEARCH($I$70,I40)))</xm:f>
            <xm:f>$I$70</xm:f>
            <x14:dxf>
              <fill>
                <patternFill>
                  <bgColor rgb="FF00B050"/>
                </patternFill>
              </fill>
            </x14:dxf>
          </x14:cfRule>
          <x14:cfRule type="containsText" priority="111" operator="containsText" id="{A7C9F734-6F90-42AF-B54A-3854ECF42404}">
            <xm:f>NOT(ISERROR(SEARCH($I$73,I40)))</xm:f>
            <xm:f>$I$73</xm:f>
            <x14:dxf>
              <fill>
                <patternFill>
                  <bgColor rgb="FFFF0000"/>
                </patternFill>
              </fill>
            </x14:dxf>
          </x14:cfRule>
          <x14:cfRule type="containsText" priority="112" operator="containsText" id="{F0288B38-FDFE-4E3D-976A-11AAE49D507B}">
            <xm:f>NOT(ISERROR(SEARCH($I$72,I40)))</xm:f>
            <xm:f>$I$72</xm:f>
            <x14:dxf>
              <fill>
                <patternFill>
                  <fgColor rgb="FFFFC000"/>
                  <bgColor rgb="FFFFC000"/>
                </patternFill>
              </fill>
            </x14:dxf>
          </x14:cfRule>
          <x14:cfRule type="containsText" priority="113" operator="containsText" id="{814F0572-FF39-47C6-BDC6-233BF352A393}">
            <xm:f>NOT(ISERROR(SEARCH($I$71,I40)))</xm:f>
            <xm:f>$I$71</xm:f>
            <x14:dxf>
              <fill>
                <patternFill>
                  <fgColor rgb="FFFFFF00"/>
                  <bgColor rgb="FFFFFF00"/>
                </patternFill>
              </fill>
            </x14:dxf>
          </x14:cfRule>
          <x14:cfRule type="containsText" priority="114" operator="containsText" id="{59D280DF-E05C-4AFA-BC18-E2D6DE67AC66}">
            <xm:f>NOT(ISERROR(SEARCH($I$70,I40)))</xm:f>
            <xm:f>$I$70</xm:f>
            <x14:dxf>
              <fill>
                <patternFill>
                  <bgColor theme="0" tint="-0.14996795556505021"/>
                </patternFill>
              </fill>
            </x14:dxf>
          </x14:cfRule>
          <x14:cfRule type="cellIs" priority="115" operator="equal" id="{B7F8F407-22B7-4CAB-808B-B33F3EC8F0A9}">
            <xm:f>'\Users\marisol.viveros\Desktop\Trabajo en casa\3. Marisol Viveros 2022\Gestion del Mejoramiento\Riesgos\[MAPA_RIESGOS_UAEOS_2022_V3.xlsx]Tabla probabiidad'!#REF!</xm:f>
            <x14:dxf>
              <fill>
                <patternFill>
                  <fgColor theme="6"/>
                </patternFill>
              </fill>
            </x14:dxf>
          </x14:cfRule>
          <x14:cfRule type="cellIs" priority="116" operator="equal" id="{906F11AA-1872-4336-8EB5-4EB834E53015}">
            <xm:f>'\Users\marisol.viveros\Desktop\Trabajo en casa\3. Marisol Viveros 2022\Gestion del Mejoramiento\Riesgos\[MAPA_RIESGOS_UAEOS_2022_V3.xlsx]Tabla probabiidad'!#REF!</xm:f>
            <x14:dxf>
              <fill>
                <patternFill>
                  <fgColor rgb="FF92D050"/>
                  <bgColor theme="6" tint="0.59996337778862885"/>
                </patternFill>
              </fill>
            </x14:dxf>
          </x14:cfRule>
          <xm:sqref>I40</xm:sqref>
        </x14:conditionalFormatting>
        <x14:conditionalFormatting xmlns:xm="http://schemas.microsoft.com/office/excel/2006/main">
          <x14:cfRule type="containsText" priority="101" operator="containsText" id="{A6DEA109-976B-4C98-9B27-56F0900B8C8E}">
            <xm:f>NOT(ISERROR(SEARCH($I$69,I41)))</xm:f>
            <xm:f>$I$69</xm:f>
            <x14:dxf>
              <fill>
                <patternFill>
                  <fgColor rgb="FF92D050"/>
                  <bgColor rgb="FF92D050"/>
                </patternFill>
              </fill>
            </x14:dxf>
          </x14:cfRule>
          <x14:cfRule type="containsText" priority="102" operator="containsText" id="{6077ADCB-91D4-4479-B7EE-AA822C889CB9}">
            <xm:f>NOT(ISERROR(SEARCH($I$70,I41)))</xm:f>
            <xm:f>$I$70</xm:f>
            <x14:dxf>
              <fill>
                <patternFill>
                  <bgColor rgb="FF00B050"/>
                </patternFill>
              </fill>
            </x14:dxf>
          </x14:cfRule>
          <x14:cfRule type="containsText" priority="103" operator="containsText" id="{2DBB3203-876E-4963-8791-5AD74F35C93D}">
            <xm:f>NOT(ISERROR(SEARCH($I$73,I41)))</xm:f>
            <xm:f>$I$73</xm:f>
            <x14:dxf>
              <fill>
                <patternFill>
                  <bgColor rgb="FFFF0000"/>
                </patternFill>
              </fill>
            </x14:dxf>
          </x14:cfRule>
          <x14:cfRule type="containsText" priority="104" operator="containsText" id="{2A1F61BF-389C-4835-A2DB-A626FB9EF769}">
            <xm:f>NOT(ISERROR(SEARCH($I$72,I41)))</xm:f>
            <xm:f>$I$72</xm:f>
            <x14:dxf>
              <fill>
                <patternFill>
                  <fgColor rgb="FFFFC000"/>
                  <bgColor rgb="FFFFC000"/>
                </patternFill>
              </fill>
            </x14:dxf>
          </x14:cfRule>
          <x14:cfRule type="containsText" priority="105" operator="containsText" id="{73033717-7966-443F-8259-03E174C39CEF}">
            <xm:f>NOT(ISERROR(SEARCH($I$71,I41)))</xm:f>
            <xm:f>$I$71</xm:f>
            <x14:dxf>
              <fill>
                <patternFill>
                  <fgColor rgb="FFFFFF00"/>
                  <bgColor rgb="FFFFFF00"/>
                </patternFill>
              </fill>
            </x14:dxf>
          </x14:cfRule>
          <x14:cfRule type="containsText" priority="106" operator="containsText" id="{948CF8D2-D26D-4177-8FF7-1ADA4E655B4B}">
            <xm:f>NOT(ISERROR(SEARCH($I$70,I41)))</xm:f>
            <xm:f>$I$70</xm:f>
            <x14:dxf>
              <fill>
                <patternFill>
                  <bgColor theme="0" tint="-0.14996795556505021"/>
                </patternFill>
              </fill>
            </x14:dxf>
          </x14:cfRule>
          <x14:cfRule type="cellIs" priority="107" operator="equal" id="{1165D2B8-0599-4508-BA1D-89CEEB2B6A5A}">
            <xm:f>'\Users\marisol.viveros\Desktop\Trabajo en casa\3. Marisol Viveros 2022\Gestion del Mejoramiento\Riesgos\[MAPA_RIESGOS_UAEOS_2022_V3.xlsx]Tabla probabiidad'!#REF!</xm:f>
            <x14:dxf>
              <fill>
                <patternFill>
                  <fgColor theme="6"/>
                </patternFill>
              </fill>
            </x14:dxf>
          </x14:cfRule>
          <x14:cfRule type="cellIs" priority="108" operator="equal" id="{C936F0E8-6DAF-4BEE-B2D6-90F9C4A9C9B5}">
            <xm:f>'\Users\marisol.viveros\Desktop\Trabajo en casa\3. Marisol Viveros 2022\Gestion del Mejoramiento\Riesgos\[MAPA_RIESGOS_UAEOS_2022_V3.xlsx]Tabla probabiidad'!#REF!</xm:f>
            <x14:dxf>
              <fill>
                <patternFill>
                  <fgColor rgb="FF92D050"/>
                  <bgColor theme="6" tint="0.59996337778862885"/>
                </patternFill>
              </fill>
            </x14:dxf>
          </x14:cfRule>
          <xm:sqref>I41</xm:sqref>
        </x14:conditionalFormatting>
        <x14:conditionalFormatting xmlns:xm="http://schemas.microsoft.com/office/excel/2006/main">
          <x14:cfRule type="containsText" priority="93" operator="containsText" id="{943A09DD-FC20-4F40-8834-8CB4159E9228}">
            <xm:f>NOT(ISERROR(SEARCH($I$69,I42)))</xm:f>
            <xm:f>$I$69</xm:f>
            <x14:dxf>
              <fill>
                <patternFill>
                  <fgColor rgb="FF92D050"/>
                  <bgColor rgb="FF92D050"/>
                </patternFill>
              </fill>
            </x14:dxf>
          </x14:cfRule>
          <x14:cfRule type="containsText" priority="94" operator="containsText" id="{1F5723F9-E799-48ED-A9C1-83E7E7694916}">
            <xm:f>NOT(ISERROR(SEARCH($I$70,I42)))</xm:f>
            <xm:f>$I$70</xm:f>
            <x14:dxf>
              <fill>
                <patternFill>
                  <bgColor rgb="FF00B050"/>
                </patternFill>
              </fill>
            </x14:dxf>
          </x14:cfRule>
          <x14:cfRule type="containsText" priority="95" operator="containsText" id="{FACE478A-35FC-4CF9-AFD3-EA1DB9DFEEAE}">
            <xm:f>NOT(ISERROR(SEARCH($I$73,I42)))</xm:f>
            <xm:f>$I$73</xm:f>
            <x14:dxf>
              <fill>
                <patternFill>
                  <bgColor rgb="FFFF0000"/>
                </patternFill>
              </fill>
            </x14:dxf>
          </x14:cfRule>
          <x14:cfRule type="containsText" priority="96" operator="containsText" id="{3837DBBF-F97A-4DC9-B68A-D7A1ADC4A255}">
            <xm:f>NOT(ISERROR(SEARCH($I$72,I42)))</xm:f>
            <xm:f>$I$72</xm:f>
            <x14:dxf>
              <fill>
                <patternFill>
                  <fgColor rgb="FFFFC000"/>
                  <bgColor rgb="FFFFC000"/>
                </patternFill>
              </fill>
            </x14:dxf>
          </x14:cfRule>
          <x14:cfRule type="containsText" priority="97" operator="containsText" id="{F6FAB58C-FF5B-4CB3-A8DE-305D6B939A90}">
            <xm:f>NOT(ISERROR(SEARCH($I$71,I42)))</xm:f>
            <xm:f>$I$71</xm:f>
            <x14:dxf>
              <fill>
                <patternFill>
                  <fgColor rgb="FFFFFF00"/>
                  <bgColor rgb="FFFFFF00"/>
                </patternFill>
              </fill>
            </x14:dxf>
          </x14:cfRule>
          <x14:cfRule type="containsText" priority="98" operator="containsText" id="{9B8FC91E-1024-423F-96AB-9311A3FE68AF}">
            <xm:f>NOT(ISERROR(SEARCH($I$70,I42)))</xm:f>
            <xm:f>$I$70</xm:f>
            <x14:dxf>
              <fill>
                <patternFill>
                  <bgColor theme="0" tint="-0.14996795556505021"/>
                </patternFill>
              </fill>
            </x14:dxf>
          </x14:cfRule>
          <x14:cfRule type="cellIs" priority="99" operator="equal" id="{21FBA7B2-24CF-474C-86C4-BDF0D165272C}">
            <xm:f>'\Users\marisol.viveros\Desktop\Trabajo en casa\3. Marisol Viveros 2022\Gestion del Mejoramiento\Riesgos\[MAPA_RIESGOS_UAEOS_2022_V3.xlsx]Tabla probabiidad'!#REF!</xm:f>
            <x14:dxf>
              <fill>
                <patternFill>
                  <fgColor theme="6"/>
                </patternFill>
              </fill>
            </x14:dxf>
          </x14:cfRule>
          <x14:cfRule type="cellIs" priority="100" operator="equal" id="{BF1FADA2-8584-43E7-8A8B-68E3C4128622}">
            <xm:f>'\Users\marisol.viveros\Desktop\Trabajo en casa\3. Marisol Viveros 2022\Gestion del Mejoramiento\Riesgos\[MAPA_RIESGOS_UAEOS_2022_V3.xlsx]Tabla probabiidad'!#REF!</xm:f>
            <x14:dxf>
              <fill>
                <patternFill>
                  <fgColor rgb="FF92D050"/>
                  <bgColor theme="6" tint="0.59996337778862885"/>
                </patternFill>
              </fill>
            </x14:dxf>
          </x14:cfRule>
          <xm:sqref>I42:I43</xm:sqref>
        </x14:conditionalFormatting>
        <x14:conditionalFormatting xmlns:xm="http://schemas.microsoft.com/office/excel/2006/main">
          <x14:cfRule type="containsText" priority="88" operator="containsText" id="{FC4AA4C3-27DF-4289-871C-5ECE43249886}">
            <xm:f>NOT(ISERROR(SEARCH($K$73,K40)))</xm:f>
            <xm:f>$K$73</xm:f>
            <x14:dxf>
              <fill>
                <patternFill>
                  <bgColor rgb="FFFF0000"/>
                </patternFill>
              </fill>
            </x14:dxf>
          </x14:cfRule>
          <x14:cfRule type="containsText" priority="89" operator="containsText" id="{90BA7D7C-4378-4EC0-A665-BE5656251BA1}">
            <xm:f>NOT(ISERROR(SEARCH($K$72,K40)))</xm:f>
            <xm:f>$K$72</xm:f>
            <x14:dxf>
              <fill>
                <patternFill>
                  <bgColor rgb="FFFFC000"/>
                </patternFill>
              </fill>
            </x14:dxf>
          </x14:cfRule>
          <x14:cfRule type="containsText" priority="90" operator="containsText" id="{6AE919A6-EACF-437E-8E0D-19EA0C7F58BF}">
            <xm:f>NOT(ISERROR(SEARCH($K$71,K40)))</xm:f>
            <xm:f>$K$71</xm:f>
            <x14:dxf>
              <fill>
                <patternFill>
                  <bgColor rgb="FFFFFF00"/>
                </patternFill>
              </fill>
            </x14:dxf>
          </x14:cfRule>
          <x14:cfRule type="containsText" priority="91" operator="containsText" id="{83E6B749-1F62-40C2-8311-DB241F54390D}">
            <xm:f>NOT(ISERROR(SEARCH($K$70,K40)))</xm:f>
            <xm:f>$K$70</xm:f>
            <x14:dxf>
              <fill>
                <patternFill>
                  <bgColor rgb="FF00B050"/>
                </patternFill>
              </fill>
            </x14:dxf>
          </x14:cfRule>
          <x14:cfRule type="containsText" priority="92" operator="containsText" id="{5717E6C8-89DE-44F0-93AE-25CD5967DE4B}">
            <xm:f>NOT(ISERROR(SEARCH($K$69,K40)))</xm:f>
            <xm:f>$K$69</xm:f>
            <x14:dxf>
              <fill>
                <patternFill>
                  <bgColor rgb="FF92D050"/>
                </patternFill>
              </fill>
            </x14:dxf>
          </x14:cfRule>
          <xm:sqref>K40:K41</xm:sqref>
        </x14:conditionalFormatting>
        <x14:conditionalFormatting xmlns:xm="http://schemas.microsoft.com/office/excel/2006/main">
          <x14:cfRule type="containsText" priority="83" operator="containsText" id="{4E81A821-32DA-4E18-98BC-FDBF1DA395B6}">
            <xm:f>NOT(ISERROR(SEARCH($K$73,K42)))</xm:f>
            <xm:f>$K$73</xm:f>
            <x14:dxf>
              <fill>
                <patternFill>
                  <bgColor rgb="FFFF0000"/>
                </patternFill>
              </fill>
            </x14:dxf>
          </x14:cfRule>
          <x14:cfRule type="containsText" priority="84" operator="containsText" id="{3F4E56E9-1254-4306-A592-6C0E94C88879}">
            <xm:f>NOT(ISERROR(SEARCH($K$72,K42)))</xm:f>
            <xm:f>$K$72</xm:f>
            <x14:dxf>
              <fill>
                <patternFill>
                  <bgColor rgb="FFFFC000"/>
                </patternFill>
              </fill>
            </x14:dxf>
          </x14:cfRule>
          <x14:cfRule type="containsText" priority="85" operator="containsText" id="{9CA4B500-AD94-4E71-84CE-FB8895D1543E}">
            <xm:f>NOT(ISERROR(SEARCH($K$71,K42)))</xm:f>
            <xm:f>$K$71</xm:f>
            <x14:dxf>
              <fill>
                <patternFill>
                  <bgColor rgb="FFFFFF00"/>
                </patternFill>
              </fill>
            </x14:dxf>
          </x14:cfRule>
          <x14:cfRule type="containsText" priority="86" operator="containsText" id="{4B708B4F-5BA7-4576-8D75-9B8B7036A8D8}">
            <xm:f>NOT(ISERROR(SEARCH($K$70,K42)))</xm:f>
            <xm:f>$K$70</xm:f>
            <x14:dxf>
              <fill>
                <patternFill>
                  <bgColor rgb="FF00B050"/>
                </patternFill>
              </fill>
            </x14:dxf>
          </x14:cfRule>
          <x14:cfRule type="containsText" priority="87" operator="containsText" id="{98AD9680-D191-44CF-A5DF-AFA85F0B7B26}">
            <xm:f>NOT(ISERROR(SEARCH($K$69,K42)))</xm:f>
            <xm:f>$K$69</xm:f>
            <x14:dxf>
              <fill>
                <patternFill>
                  <bgColor rgb="FF92D050"/>
                </patternFill>
              </fill>
            </x14:dxf>
          </x14:cfRule>
          <xm:sqref>K42:K43</xm:sqref>
        </x14:conditionalFormatting>
        <x14:conditionalFormatting xmlns:xm="http://schemas.microsoft.com/office/excel/2006/main">
          <x14:cfRule type="containsText" priority="79" operator="containsText" id="{5414066B-5792-47C2-9E77-A888AA1D0114}">
            <xm:f>NOT(ISERROR(SEARCH($M$72,M40)))</xm:f>
            <xm:f>$M$72</xm:f>
            <x14:dxf>
              <fill>
                <patternFill>
                  <bgColor rgb="FFFF0000"/>
                </patternFill>
              </fill>
            </x14:dxf>
          </x14:cfRule>
          <x14:cfRule type="containsText" priority="80" operator="containsText" id="{4A7DD385-0159-447F-8908-58381B6510BD}">
            <xm:f>NOT(ISERROR(SEARCH($M$71,M40)))</xm:f>
            <xm:f>$M$71</xm:f>
            <x14:dxf>
              <fill>
                <patternFill>
                  <bgColor rgb="FFFFC000"/>
                </patternFill>
              </fill>
            </x14:dxf>
          </x14:cfRule>
          <x14:cfRule type="containsText" priority="81" operator="containsText" id="{76FF3FF6-CA92-4427-9231-112E402D9F42}">
            <xm:f>NOT(ISERROR(SEARCH($M$70,M40)))</xm:f>
            <xm:f>$M$70</xm:f>
            <x14:dxf>
              <fill>
                <patternFill>
                  <bgColor rgb="FFFFFF00"/>
                </patternFill>
              </fill>
            </x14:dxf>
          </x14:cfRule>
          <x14:cfRule type="containsText" priority="82" operator="containsText" id="{711E3FC7-8957-495B-AF15-63B84C5D8FE9}">
            <xm:f>NOT(ISERROR(SEARCH($M$69,M40)))</xm:f>
            <xm:f>$M$69</xm:f>
            <x14:dxf>
              <fill>
                <patternFill>
                  <bgColor rgb="FF92D050"/>
                </patternFill>
              </fill>
            </x14:dxf>
          </x14:cfRule>
          <xm:sqref>M40</xm:sqref>
        </x14:conditionalFormatting>
        <x14:conditionalFormatting xmlns:xm="http://schemas.microsoft.com/office/excel/2006/main">
          <x14:cfRule type="containsText" priority="75" operator="containsText" id="{38FC27FB-CFFA-40A2-B37C-A7AD16DCDEE4}">
            <xm:f>NOT(ISERROR(SEARCH($M$72,M41)))</xm:f>
            <xm:f>$M$72</xm:f>
            <x14:dxf>
              <fill>
                <patternFill>
                  <bgColor rgb="FFFF0000"/>
                </patternFill>
              </fill>
            </x14:dxf>
          </x14:cfRule>
          <x14:cfRule type="containsText" priority="76" operator="containsText" id="{B7808DE5-145A-438E-9CF5-839D0BEE783D}">
            <xm:f>NOT(ISERROR(SEARCH($M$71,M41)))</xm:f>
            <xm:f>$M$71</xm:f>
            <x14:dxf>
              <fill>
                <patternFill>
                  <bgColor rgb="FFFFC000"/>
                </patternFill>
              </fill>
            </x14:dxf>
          </x14:cfRule>
          <x14:cfRule type="containsText" priority="77" operator="containsText" id="{C618E0D0-4657-4174-A130-352DC9590FA7}">
            <xm:f>NOT(ISERROR(SEARCH($M$70,M41)))</xm:f>
            <xm:f>$M$70</xm:f>
            <x14:dxf>
              <fill>
                <patternFill>
                  <bgColor rgb="FFFFFF00"/>
                </patternFill>
              </fill>
            </x14:dxf>
          </x14:cfRule>
          <x14:cfRule type="containsText" priority="78" operator="containsText" id="{3A68C5E6-37C2-4B9C-80AC-C09525351EF7}">
            <xm:f>NOT(ISERROR(SEARCH($M$69,M41)))</xm:f>
            <xm:f>$M$69</xm:f>
            <x14:dxf>
              <fill>
                <patternFill>
                  <bgColor rgb="FF92D050"/>
                </patternFill>
              </fill>
            </x14:dxf>
          </x14:cfRule>
          <xm:sqref>M41:M42</xm:sqref>
        </x14:conditionalFormatting>
        <x14:conditionalFormatting xmlns:xm="http://schemas.microsoft.com/office/excel/2006/main">
          <x14:cfRule type="containsText" priority="67" operator="containsText" id="{4403F1F8-8FFA-454B-9C85-BBAE120B5EC6}">
            <xm:f>NOT(ISERROR(SEARCH($I$69,X40)))</xm:f>
            <xm:f>$I$69</xm:f>
            <x14:dxf>
              <fill>
                <patternFill>
                  <fgColor rgb="FF92D050"/>
                  <bgColor rgb="FF92D050"/>
                </patternFill>
              </fill>
            </x14:dxf>
          </x14:cfRule>
          <x14:cfRule type="containsText" priority="68" operator="containsText" id="{06E82632-534D-43A4-9774-4919124C3C6B}">
            <xm:f>NOT(ISERROR(SEARCH($I$70,X40)))</xm:f>
            <xm:f>$I$70</xm:f>
            <x14:dxf>
              <fill>
                <patternFill>
                  <bgColor rgb="FF00B050"/>
                </patternFill>
              </fill>
            </x14:dxf>
          </x14:cfRule>
          <x14:cfRule type="containsText" priority="69" operator="containsText" id="{E2441580-307D-4AC0-A341-0A322C63D184}">
            <xm:f>NOT(ISERROR(SEARCH($I$73,X40)))</xm:f>
            <xm:f>$I$73</xm:f>
            <x14:dxf>
              <fill>
                <patternFill>
                  <bgColor rgb="FFFF0000"/>
                </patternFill>
              </fill>
            </x14:dxf>
          </x14:cfRule>
          <x14:cfRule type="containsText" priority="70" operator="containsText" id="{131BB824-BE76-4ED0-8148-2C7E1036A360}">
            <xm:f>NOT(ISERROR(SEARCH($I$72,X40)))</xm:f>
            <xm:f>$I$72</xm:f>
            <x14:dxf>
              <fill>
                <patternFill>
                  <fgColor rgb="FFFFC000"/>
                  <bgColor rgb="FFFFC000"/>
                </patternFill>
              </fill>
            </x14:dxf>
          </x14:cfRule>
          <x14:cfRule type="containsText" priority="71" operator="containsText" id="{FE0AC823-2140-4647-B76B-AD4D7F30544B}">
            <xm:f>NOT(ISERROR(SEARCH($I$71,X40)))</xm:f>
            <xm:f>$I$71</xm:f>
            <x14:dxf>
              <fill>
                <patternFill>
                  <fgColor rgb="FFFFFF00"/>
                  <bgColor rgb="FFFFFF00"/>
                </patternFill>
              </fill>
            </x14:dxf>
          </x14:cfRule>
          <x14:cfRule type="containsText" priority="72" operator="containsText" id="{ACE9D1FE-1616-4544-940F-55B21E7199F1}">
            <xm:f>NOT(ISERROR(SEARCH($I$70,X40)))</xm:f>
            <xm:f>$I$70</xm:f>
            <x14:dxf>
              <fill>
                <patternFill>
                  <bgColor theme="0" tint="-0.14996795556505021"/>
                </patternFill>
              </fill>
            </x14:dxf>
          </x14:cfRule>
          <x14:cfRule type="cellIs" priority="73" operator="equal" id="{43B6352D-F89F-47A1-9F49-7ECEEAAA772D}">
            <xm:f>'\Users\marisol.viveros\Desktop\Trabajo en casa\3. Marisol Viveros 2022\Gestion del Mejoramiento\Riesgos\[MAPA_RIESGOS_UAEOS_2022_V3.xlsx]Tabla probabiidad'!#REF!</xm:f>
            <x14:dxf>
              <fill>
                <patternFill>
                  <fgColor theme="6"/>
                </patternFill>
              </fill>
            </x14:dxf>
          </x14:cfRule>
          <x14:cfRule type="cellIs" priority="74" operator="equal" id="{612948D0-EBB5-493C-B4E1-C0264CB8E0DA}">
            <xm:f>'\Users\marisol.viveros\Desktop\Trabajo en casa\3. Marisol Viveros 2022\Gestion del Mejoramiento\Riesgos\[MAPA_RIESGOS_UAEOS_2022_V3.xlsx]Tabla probabiidad'!#REF!</xm:f>
            <x14:dxf>
              <fill>
                <patternFill>
                  <fgColor rgb="FF92D050"/>
                  <bgColor theme="6" tint="0.59996337778862885"/>
                </patternFill>
              </fill>
            </x14:dxf>
          </x14:cfRule>
          <xm:sqref>X40</xm:sqref>
        </x14:conditionalFormatting>
        <x14:conditionalFormatting xmlns:xm="http://schemas.microsoft.com/office/excel/2006/main">
          <x14:cfRule type="containsText" priority="59" operator="containsText" id="{54857903-F2AB-470D-B800-989DE4F01450}">
            <xm:f>NOT(ISERROR(SEARCH($I$69,X41)))</xm:f>
            <xm:f>$I$69</xm:f>
            <x14:dxf>
              <fill>
                <patternFill>
                  <fgColor rgb="FF92D050"/>
                  <bgColor rgb="FF92D050"/>
                </patternFill>
              </fill>
            </x14:dxf>
          </x14:cfRule>
          <x14:cfRule type="containsText" priority="60" operator="containsText" id="{5DBAD082-38B2-4620-BC9C-A3433FB129A1}">
            <xm:f>NOT(ISERROR(SEARCH($I$70,X41)))</xm:f>
            <xm:f>$I$70</xm:f>
            <x14:dxf>
              <fill>
                <patternFill>
                  <bgColor rgb="FF00B050"/>
                </patternFill>
              </fill>
            </x14:dxf>
          </x14:cfRule>
          <x14:cfRule type="containsText" priority="61" operator="containsText" id="{10B651E7-88BD-41C2-9A43-98C5F3C69B96}">
            <xm:f>NOT(ISERROR(SEARCH($I$73,X41)))</xm:f>
            <xm:f>$I$73</xm:f>
            <x14:dxf>
              <fill>
                <patternFill>
                  <bgColor rgb="FFFF0000"/>
                </patternFill>
              </fill>
            </x14:dxf>
          </x14:cfRule>
          <x14:cfRule type="containsText" priority="62" operator="containsText" id="{CCE0BF75-880A-4D28-B097-7C2CA70AFF7A}">
            <xm:f>NOT(ISERROR(SEARCH($I$72,X41)))</xm:f>
            <xm:f>$I$72</xm:f>
            <x14:dxf>
              <fill>
                <patternFill>
                  <fgColor rgb="FFFFC000"/>
                  <bgColor rgb="FFFFC000"/>
                </patternFill>
              </fill>
            </x14:dxf>
          </x14:cfRule>
          <x14:cfRule type="containsText" priority="63" operator="containsText" id="{8AB15011-DC64-4A0A-A8CE-65AAE351E977}">
            <xm:f>NOT(ISERROR(SEARCH($I$71,X41)))</xm:f>
            <xm:f>$I$71</xm:f>
            <x14:dxf>
              <fill>
                <patternFill>
                  <fgColor rgb="FFFFFF00"/>
                  <bgColor rgb="FFFFFF00"/>
                </patternFill>
              </fill>
            </x14:dxf>
          </x14:cfRule>
          <x14:cfRule type="containsText" priority="64" operator="containsText" id="{2F000F55-D8A8-4D5A-93D9-1FCB7C1BB575}">
            <xm:f>NOT(ISERROR(SEARCH($I$70,X41)))</xm:f>
            <xm:f>$I$70</xm:f>
            <x14:dxf>
              <fill>
                <patternFill>
                  <bgColor theme="0" tint="-0.14996795556505021"/>
                </patternFill>
              </fill>
            </x14:dxf>
          </x14:cfRule>
          <x14:cfRule type="cellIs" priority="65" operator="equal" id="{2D665830-3CBC-4FC5-88AA-94095E76D67D}">
            <xm:f>'\Users\marisol.viveros\Desktop\Trabajo en casa\3. Marisol Viveros 2022\Gestion del Mejoramiento\Riesgos\[MAPA_RIESGOS_UAEOS_2022_V3.xlsx]Tabla probabiidad'!#REF!</xm:f>
            <x14:dxf>
              <fill>
                <patternFill>
                  <fgColor theme="6"/>
                </patternFill>
              </fill>
            </x14:dxf>
          </x14:cfRule>
          <x14:cfRule type="cellIs" priority="66" operator="equal" id="{076B69B0-F058-4A9F-8274-82D7277D03CE}">
            <xm:f>'\Users\marisol.viveros\Desktop\Trabajo en casa\3. Marisol Viveros 2022\Gestion del Mejoramiento\Riesgos\[MAPA_RIESGOS_UAEOS_2022_V3.xlsx]Tabla probabiidad'!#REF!</xm:f>
            <x14:dxf>
              <fill>
                <patternFill>
                  <fgColor rgb="FF92D050"/>
                  <bgColor theme="6" tint="0.59996337778862885"/>
                </patternFill>
              </fill>
            </x14:dxf>
          </x14:cfRule>
          <xm:sqref>X41</xm:sqref>
        </x14:conditionalFormatting>
        <x14:conditionalFormatting xmlns:xm="http://schemas.microsoft.com/office/excel/2006/main">
          <x14:cfRule type="containsText" priority="54" operator="containsText" id="{E92C7C5D-FF00-456A-BE1E-3D82499CEAA6}">
            <xm:f>NOT(ISERROR(SEARCH($K$73,Z40)))</xm:f>
            <xm:f>$K$73</xm:f>
            <x14:dxf>
              <fill>
                <patternFill>
                  <bgColor rgb="FFFF0000"/>
                </patternFill>
              </fill>
            </x14:dxf>
          </x14:cfRule>
          <x14:cfRule type="containsText" priority="55" operator="containsText" id="{3A82C7D9-E0AA-4821-8292-FCC7097D6160}">
            <xm:f>NOT(ISERROR(SEARCH($K$72,Z40)))</xm:f>
            <xm:f>$K$72</xm:f>
            <x14:dxf>
              <fill>
                <patternFill>
                  <bgColor rgb="FFFFC000"/>
                </patternFill>
              </fill>
            </x14:dxf>
          </x14:cfRule>
          <x14:cfRule type="containsText" priority="56" operator="containsText" id="{67EF149B-4EF4-4C96-BBC8-1C8387958157}">
            <xm:f>NOT(ISERROR(SEARCH($K$71,Z40)))</xm:f>
            <xm:f>$K$71</xm:f>
            <x14:dxf>
              <fill>
                <patternFill>
                  <bgColor rgb="FFFFFF00"/>
                </patternFill>
              </fill>
            </x14:dxf>
          </x14:cfRule>
          <x14:cfRule type="containsText" priority="57" operator="containsText" id="{9237D2F5-F0D0-4CC1-97F5-BA47D469107F}">
            <xm:f>NOT(ISERROR(SEARCH($K$70,Z40)))</xm:f>
            <xm:f>$K$70</xm:f>
            <x14:dxf>
              <fill>
                <patternFill>
                  <bgColor rgb="FF00B050"/>
                </patternFill>
              </fill>
            </x14:dxf>
          </x14:cfRule>
          <x14:cfRule type="containsText" priority="58" operator="containsText" id="{83904269-0D98-4267-94F1-44546E8C82F2}">
            <xm:f>NOT(ISERROR(SEARCH($K$69,Z40)))</xm:f>
            <xm:f>$K$69</xm:f>
            <x14:dxf>
              <fill>
                <patternFill>
                  <bgColor rgb="FF92D050"/>
                </patternFill>
              </fill>
            </x14:dxf>
          </x14:cfRule>
          <xm:sqref>Z40:Z41</xm:sqref>
        </x14:conditionalFormatting>
        <x14:conditionalFormatting xmlns:xm="http://schemas.microsoft.com/office/excel/2006/main">
          <x14:cfRule type="containsText" priority="49" operator="containsText" id="{8D697735-D195-4BCF-A758-E4EB375087D3}">
            <xm:f>NOT(ISERROR(SEARCH($K$73,Z42)))</xm:f>
            <xm:f>$K$73</xm:f>
            <x14:dxf>
              <fill>
                <patternFill>
                  <bgColor rgb="FFFF0000"/>
                </patternFill>
              </fill>
            </x14:dxf>
          </x14:cfRule>
          <x14:cfRule type="containsText" priority="50" operator="containsText" id="{5463A18C-388E-4E0A-AFEE-0D21CD0CF3EB}">
            <xm:f>NOT(ISERROR(SEARCH($K$72,Z42)))</xm:f>
            <xm:f>$K$72</xm:f>
            <x14:dxf>
              <fill>
                <patternFill>
                  <bgColor rgb="FFFFC000"/>
                </patternFill>
              </fill>
            </x14:dxf>
          </x14:cfRule>
          <x14:cfRule type="containsText" priority="51" operator="containsText" id="{6C94414F-5906-4A8C-9CF6-85511A1236EC}">
            <xm:f>NOT(ISERROR(SEARCH($K$71,Z42)))</xm:f>
            <xm:f>$K$71</xm:f>
            <x14:dxf>
              <fill>
                <patternFill>
                  <bgColor rgb="FFFFFF00"/>
                </patternFill>
              </fill>
            </x14:dxf>
          </x14:cfRule>
          <x14:cfRule type="containsText" priority="52" operator="containsText" id="{B3F0EB84-A368-43C0-8738-5C768B64EE7B}">
            <xm:f>NOT(ISERROR(SEARCH($K$70,Z42)))</xm:f>
            <xm:f>$K$70</xm:f>
            <x14:dxf>
              <fill>
                <patternFill>
                  <bgColor rgb="FF00B050"/>
                </patternFill>
              </fill>
            </x14:dxf>
          </x14:cfRule>
          <x14:cfRule type="containsText" priority="53" operator="containsText" id="{AC149458-2965-4704-A3E7-6230B6489E89}">
            <xm:f>NOT(ISERROR(SEARCH($K$69,Z42)))</xm:f>
            <xm:f>$K$69</xm:f>
            <x14:dxf>
              <fill>
                <patternFill>
                  <bgColor rgb="FF92D050"/>
                </patternFill>
              </fill>
            </x14:dxf>
          </x14:cfRule>
          <xm:sqref>Z42:Z43</xm:sqref>
        </x14:conditionalFormatting>
        <x14:conditionalFormatting xmlns:xm="http://schemas.microsoft.com/office/excel/2006/main">
          <x14:cfRule type="containsText" priority="41" operator="containsText" id="{FBF8C277-A67B-404D-AA6C-649563583D93}">
            <xm:f>NOT(ISERROR(SEARCH($I$69,X42)))</xm:f>
            <xm:f>$I$69</xm:f>
            <x14:dxf>
              <fill>
                <patternFill>
                  <fgColor rgb="FF92D050"/>
                  <bgColor rgb="FF92D050"/>
                </patternFill>
              </fill>
            </x14:dxf>
          </x14:cfRule>
          <x14:cfRule type="containsText" priority="42" operator="containsText" id="{A46487BC-1C93-475F-9058-792661262351}">
            <xm:f>NOT(ISERROR(SEARCH($I$70,X42)))</xm:f>
            <xm:f>$I$70</xm:f>
            <x14:dxf>
              <fill>
                <patternFill>
                  <bgColor rgb="FF00B050"/>
                </patternFill>
              </fill>
            </x14:dxf>
          </x14:cfRule>
          <x14:cfRule type="containsText" priority="43" operator="containsText" id="{6ED27955-3493-437A-91C1-8A3060BA6DC9}">
            <xm:f>NOT(ISERROR(SEARCH($I$73,X42)))</xm:f>
            <xm:f>$I$73</xm:f>
            <x14:dxf>
              <fill>
                <patternFill>
                  <bgColor rgb="FFFF0000"/>
                </patternFill>
              </fill>
            </x14:dxf>
          </x14:cfRule>
          <x14:cfRule type="containsText" priority="44" operator="containsText" id="{E6595027-6175-4797-BA28-8F5641D5812B}">
            <xm:f>NOT(ISERROR(SEARCH($I$72,X42)))</xm:f>
            <xm:f>$I$72</xm:f>
            <x14:dxf>
              <fill>
                <patternFill>
                  <fgColor rgb="FFFFC000"/>
                  <bgColor rgb="FFFFC000"/>
                </patternFill>
              </fill>
            </x14:dxf>
          </x14:cfRule>
          <x14:cfRule type="containsText" priority="45" operator="containsText" id="{AB54FA3C-41AD-4973-86A4-0287F4BEE56D}">
            <xm:f>NOT(ISERROR(SEARCH($I$71,X42)))</xm:f>
            <xm:f>$I$71</xm:f>
            <x14:dxf>
              <fill>
                <patternFill>
                  <fgColor rgb="FFFFFF00"/>
                  <bgColor rgb="FFFFFF00"/>
                </patternFill>
              </fill>
            </x14:dxf>
          </x14:cfRule>
          <x14:cfRule type="containsText" priority="46" operator="containsText" id="{18B22543-E318-4A61-AF02-489AA58BBE07}">
            <xm:f>NOT(ISERROR(SEARCH($I$70,X42)))</xm:f>
            <xm:f>$I$70</xm:f>
            <x14:dxf>
              <fill>
                <patternFill>
                  <bgColor theme="0" tint="-0.14996795556505021"/>
                </patternFill>
              </fill>
            </x14:dxf>
          </x14:cfRule>
          <x14:cfRule type="cellIs" priority="47" operator="equal" id="{6240261C-1AF8-4A6D-9A30-E477CAEA27AD}">
            <xm:f>'\Users\marisol.viveros\Desktop\Trabajo en casa\3. Marisol Viveros 2022\Gestion del Mejoramiento\Riesgos\[MAPA_RIESGOS_UAEOS_2022_V3.xlsx]Tabla probabiidad'!#REF!</xm:f>
            <x14:dxf>
              <fill>
                <patternFill>
                  <fgColor theme="6"/>
                </patternFill>
              </fill>
            </x14:dxf>
          </x14:cfRule>
          <x14:cfRule type="cellIs" priority="48" operator="equal" id="{0BC637B2-455F-4204-AAA2-80247C97B43A}">
            <xm:f>'\Users\marisol.viveros\Desktop\Trabajo en casa\3. Marisol Viveros 2022\Gestion del Mejoramiento\Riesgos\[MAPA_RIESGOS_UAEOS_2022_V3.xlsx]Tabla probabiidad'!#REF!</xm:f>
            <x14:dxf>
              <fill>
                <patternFill>
                  <fgColor rgb="FF92D050"/>
                  <bgColor theme="6" tint="0.59996337778862885"/>
                </patternFill>
              </fill>
            </x14:dxf>
          </x14:cfRule>
          <xm:sqref>X42:X43</xm:sqref>
        </x14:conditionalFormatting>
        <x14:conditionalFormatting xmlns:xm="http://schemas.microsoft.com/office/excel/2006/main">
          <x14:cfRule type="containsText" priority="37" operator="containsText" id="{4820CD75-5D50-413A-A7FA-7B8E56345DFA}">
            <xm:f>NOT(ISERROR(SEARCH($M$72,AB40)))</xm:f>
            <xm:f>$M$72</xm:f>
            <x14:dxf>
              <fill>
                <patternFill>
                  <bgColor rgb="FFFF0000"/>
                </patternFill>
              </fill>
            </x14:dxf>
          </x14:cfRule>
          <x14:cfRule type="containsText" priority="38" operator="containsText" id="{AF62A7D8-51BF-4529-8192-8C979D13A67E}">
            <xm:f>NOT(ISERROR(SEARCH($M$71,AB40)))</xm:f>
            <xm:f>$M$71</xm:f>
            <x14:dxf>
              <fill>
                <patternFill>
                  <bgColor rgb="FFFFC000"/>
                </patternFill>
              </fill>
            </x14:dxf>
          </x14:cfRule>
          <x14:cfRule type="containsText" priority="39" operator="containsText" id="{527282C6-D64F-4EFB-9A03-072F3FDDC36F}">
            <xm:f>NOT(ISERROR(SEARCH($M$70,AB40)))</xm:f>
            <xm:f>$M$70</xm:f>
            <x14:dxf>
              <fill>
                <patternFill>
                  <bgColor rgb="FFFFFF00"/>
                </patternFill>
              </fill>
            </x14:dxf>
          </x14:cfRule>
          <x14:cfRule type="containsText" priority="40" operator="containsText" id="{213C4BB5-BD94-407C-B5A5-20392E1F7E9A}">
            <xm:f>NOT(ISERROR(SEARCH($M$69,AB40)))</xm:f>
            <xm:f>$M$69</xm:f>
            <x14:dxf>
              <fill>
                <patternFill>
                  <bgColor rgb="FF92D050"/>
                </patternFill>
              </fill>
            </x14:dxf>
          </x14:cfRule>
          <xm:sqref>AB40:AB43</xm:sqref>
        </x14:conditionalFormatting>
        <x14:conditionalFormatting xmlns:xm="http://schemas.microsoft.com/office/excel/2006/main">
          <x14:cfRule type="containsText" priority="1203" operator="containsText" id="{2B2FA849-ECF4-40A1-BEE4-C2AEC5BFEF17}">
            <xm:f>NOT(ISERROR(SEARCH($I$69,I66)))</xm:f>
            <xm:f>$I$69</xm:f>
            <x14:dxf>
              <fill>
                <patternFill>
                  <fgColor rgb="FF92D050"/>
                  <bgColor rgb="FF92D050"/>
                </patternFill>
              </fill>
            </x14:dxf>
          </x14:cfRule>
          <x14:cfRule type="containsText" priority="1204" operator="containsText" id="{B259856A-4D32-4FA0-ADFB-8D24503FB4A6}">
            <xm:f>NOT(ISERROR(SEARCH($I$73,I66)))</xm:f>
            <xm:f>$I$73</xm:f>
            <x14:dxf>
              <fill>
                <patternFill>
                  <bgColor rgb="FFFF0000"/>
                </patternFill>
              </fill>
            </x14:dxf>
          </x14:cfRule>
          <x14:cfRule type="containsText" priority="1205" operator="containsText" id="{85941290-5E46-4F31-ABFB-07079CB0C323}">
            <xm:f>NOT(ISERROR(SEARCH($I$72,I66)))</xm:f>
            <xm:f>$I$72</xm:f>
            <x14:dxf>
              <fill>
                <patternFill>
                  <fgColor rgb="FFFFFF00"/>
                  <bgColor rgb="FFFFFF00"/>
                </patternFill>
              </fill>
            </x14:dxf>
          </x14:cfRule>
          <x14:cfRule type="containsText" priority="1206" operator="containsText" id="{6CF9E651-5443-4E12-91B5-F6700219B95B}">
            <xm:f>NOT(ISERROR(SEARCH($I$71,I66)))</xm:f>
            <xm:f>$I$71</xm:f>
            <x14:dxf>
              <fill>
                <patternFill>
                  <fgColor rgb="FFFFC000"/>
                  <bgColor rgb="FFFFC000"/>
                </patternFill>
              </fill>
            </x14:dxf>
          </x14:cfRule>
          <x14:cfRule type="containsText" priority="1207" operator="containsText" id="{4502FBB5-61B1-41C5-89A1-893ED5E4BA1F}">
            <xm:f>NOT(ISERROR(SEARCH($I$70,I66)))</xm:f>
            <xm:f>$I$70</xm:f>
            <x14:dxf>
              <fill>
                <patternFill>
                  <bgColor theme="0" tint="-0.14996795556505021"/>
                </patternFill>
              </fill>
            </x14:dxf>
          </x14:cfRule>
          <x14:cfRule type="cellIs" priority="1208" operator="equal" id="{4A4216E2-1D63-4337-800F-5040EF46E9F8}">
            <xm:f>'\Users\marisol.viveros\Desktop\Trabajo en casa\3. Marisol Viveros 2022\Gestion del Mejoramiento\Riesgos\[MAPA_RIESGOS_UAEOS_2022_V3.xlsx]Tabla probabiidad'!#REF!</xm:f>
            <x14:dxf>
              <fill>
                <patternFill>
                  <fgColor theme="6"/>
                </patternFill>
              </fill>
            </x14:dxf>
          </x14:cfRule>
          <x14:cfRule type="cellIs" priority="1209" operator="equal" id="{C1041613-3B13-4AF7-AADA-A68EE7C5B9B0}">
            <xm:f>'\Users\marisol.viveros\Desktop\Trabajo en casa\3. Marisol Viveros 2022\Gestion del Mejoramiento\Riesgos\[MAPA_RIESGOS_UAEOS_2022_V3.xlsx]Tabla probabiidad'!#REF!</xm:f>
            <x14:dxf>
              <fill>
                <patternFill>
                  <fgColor rgb="FF92D050"/>
                  <bgColor theme="6" tint="0.59996337778862885"/>
                </patternFill>
              </fill>
            </x14:dxf>
          </x14:cfRule>
          <xm:sqref>I66</xm:sqref>
        </x14:conditionalFormatting>
        <x14:conditionalFormatting xmlns:xm="http://schemas.microsoft.com/office/excel/2006/main">
          <x14:cfRule type="containsText" priority="33" operator="containsText" id="{5F42D46D-CCDC-4168-82DA-7B9CAEB3BCDA}">
            <xm:f>NOT(ISERROR(SEARCH($M$72,AB63)))</xm:f>
            <xm:f>$M$72</xm:f>
            <x14:dxf>
              <fill>
                <patternFill>
                  <bgColor rgb="FFFF0000"/>
                </patternFill>
              </fill>
            </x14:dxf>
          </x14:cfRule>
          <x14:cfRule type="containsText" priority="34" operator="containsText" id="{FE5C6C69-FA28-474C-8256-D0B400E555C0}">
            <xm:f>NOT(ISERROR(SEARCH($M$71,AB63)))</xm:f>
            <xm:f>$M$71</xm:f>
            <x14:dxf>
              <fill>
                <patternFill>
                  <bgColor rgb="FFFFC000"/>
                </patternFill>
              </fill>
            </x14:dxf>
          </x14:cfRule>
          <x14:cfRule type="containsText" priority="35" operator="containsText" id="{D9F949AA-EEE6-486C-864B-5A658A9730E4}">
            <xm:f>NOT(ISERROR(SEARCH($M$70,AB63)))</xm:f>
            <xm:f>$M$70</xm:f>
            <x14:dxf>
              <fill>
                <patternFill>
                  <bgColor rgb="FFFFFF00"/>
                </patternFill>
              </fill>
            </x14:dxf>
          </x14:cfRule>
          <x14:cfRule type="containsText" priority="36" operator="containsText" id="{7F4B0CBA-758D-42E4-BE62-E1759F95FDDC}">
            <xm:f>NOT(ISERROR(SEARCH($M$69,AB63)))</xm:f>
            <xm:f>$M$69</xm:f>
            <x14:dxf>
              <fill>
                <patternFill>
                  <bgColor rgb="FF92D050"/>
                </patternFill>
              </fill>
            </x14:dxf>
          </x14:cfRule>
          <xm:sqref>AB63</xm:sqref>
        </x14:conditionalFormatting>
        <x14:conditionalFormatting xmlns:xm="http://schemas.microsoft.com/office/excel/2006/main">
          <x14:cfRule type="containsText" priority="29" operator="containsText" id="{C91DA6D1-0F37-48C3-BB5B-10A030509C7B}">
            <xm:f>NOT(ISERROR(SEARCH($M$72,AB62)))</xm:f>
            <xm:f>$M$72</xm:f>
            <x14:dxf>
              <fill>
                <patternFill>
                  <bgColor rgb="FFFF0000"/>
                </patternFill>
              </fill>
            </x14:dxf>
          </x14:cfRule>
          <x14:cfRule type="containsText" priority="30" operator="containsText" id="{B915BACE-0DA8-479E-8EF4-675EEECB1362}">
            <xm:f>NOT(ISERROR(SEARCH($M$71,AB62)))</xm:f>
            <xm:f>$M$71</xm:f>
            <x14:dxf>
              <fill>
                <patternFill>
                  <bgColor rgb="FFFFC000"/>
                </patternFill>
              </fill>
            </x14:dxf>
          </x14:cfRule>
          <x14:cfRule type="containsText" priority="31" operator="containsText" id="{F84A0CBF-8C2D-45A6-A879-16F8EFFEC847}">
            <xm:f>NOT(ISERROR(SEARCH($M$70,AB62)))</xm:f>
            <xm:f>$M$70</xm:f>
            <x14:dxf>
              <fill>
                <patternFill>
                  <bgColor rgb="FFFFFF00"/>
                </patternFill>
              </fill>
            </x14:dxf>
          </x14:cfRule>
          <x14:cfRule type="containsText" priority="32" operator="containsText" id="{3253ECBF-1BDB-4937-9379-C030350C4619}">
            <xm:f>NOT(ISERROR(SEARCH($M$69,AB62)))</xm:f>
            <xm:f>$M$69</xm:f>
            <x14:dxf>
              <fill>
                <patternFill>
                  <bgColor rgb="FF92D050"/>
                </patternFill>
              </fill>
            </x14:dxf>
          </x14:cfRule>
          <xm:sqref>AB62</xm:sqref>
        </x14:conditionalFormatting>
        <x14:conditionalFormatting xmlns:xm="http://schemas.microsoft.com/office/excel/2006/main">
          <x14:cfRule type="containsText" priority="25" operator="containsText" id="{0CA4AD64-473F-4FC4-BD8E-61AAB288E2A0}">
            <xm:f>NOT(ISERROR(SEARCH($M$72,AB16)))</xm:f>
            <xm:f>$M$72</xm:f>
            <x14:dxf>
              <fill>
                <patternFill>
                  <bgColor rgb="FFFF0000"/>
                </patternFill>
              </fill>
            </x14:dxf>
          </x14:cfRule>
          <x14:cfRule type="containsText" priority="26" operator="containsText" id="{332F75AA-9661-4FE1-A126-1D112F09C2FD}">
            <xm:f>NOT(ISERROR(SEARCH($M$71,AB16)))</xm:f>
            <xm:f>$M$71</xm:f>
            <x14:dxf>
              <fill>
                <patternFill>
                  <bgColor rgb="FFFFC000"/>
                </patternFill>
              </fill>
            </x14:dxf>
          </x14:cfRule>
          <x14:cfRule type="containsText" priority="27" operator="containsText" id="{22DE9765-0B2D-43AA-8214-351EFD984B56}">
            <xm:f>NOT(ISERROR(SEARCH($M$70,AB16)))</xm:f>
            <xm:f>$M$70</xm:f>
            <x14:dxf>
              <fill>
                <patternFill>
                  <bgColor rgb="FFFFFF00"/>
                </patternFill>
              </fill>
            </x14:dxf>
          </x14:cfRule>
          <x14:cfRule type="containsText" priority="28" operator="containsText" id="{EE54CD80-AC6D-4AA4-AE88-2D55F045B06C}">
            <xm:f>NOT(ISERROR(SEARCH($M$69,AB16)))</xm:f>
            <xm:f>$M$69</xm:f>
            <x14:dxf>
              <fill>
                <patternFill>
                  <bgColor rgb="FF92D050"/>
                </patternFill>
              </fill>
            </x14:dxf>
          </x14:cfRule>
          <xm:sqref>AB16</xm:sqref>
        </x14:conditionalFormatting>
        <x14:conditionalFormatting xmlns:xm="http://schemas.microsoft.com/office/excel/2006/main">
          <x14:cfRule type="containsText" priority="21" operator="containsText" id="{30FD3891-1964-49D0-8982-540C138D9D0A}">
            <xm:f>NOT(ISERROR(SEARCH($M$72,AB15)))</xm:f>
            <xm:f>$M$72</xm:f>
            <x14:dxf>
              <fill>
                <patternFill>
                  <bgColor rgb="FFFF0000"/>
                </patternFill>
              </fill>
            </x14:dxf>
          </x14:cfRule>
          <x14:cfRule type="containsText" priority="22" operator="containsText" id="{098294A6-CDE9-44F6-B04F-C2245EF54655}">
            <xm:f>NOT(ISERROR(SEARCH($M$71,AB15)))</xm:f>
            <xm:f>$M$71</xm:f>
            <x14:dxf>
              <fill>
                <patternFill>
                  <bgColor rgb="FFFFC000"/>
                </patternFill>
              </fill>
            </x14:dxf>
          </x14:cfRule>
          <x14:cfRule type="containsText" priority="23" operator="containsText" id="{BEFD3E91-DB24-44B8-9145-1853CEF490BE}">
            <xm:f>NOT(ISERROR(SEARCH($M$70,AB15)))</xm:f>
            <xm:f>$M$70</xm:f>
            <x14:dxf>
              <fill>
                <patternFill>
                  <bgColor rgb="FFFFFF00"/>
                </patternFill>
              </fill>
            </x14:dxf>
          </x14:cfRule>
          <x14:cfRule type="containsText" priority="24" operator="containsText" id="{0FCABE2B-308F-4427-BA2E-DA966BA1E4A7}">
            <xm:f>NOT(ISERROR(SEARCH($M$69,AB15)))</xm:f>
            <xm:f>$M$69</xm:f>
            <x14:dxf>
              <fill>
                <patternFill>
                  <bgColor rgb="FF92D050"/>
                </patternFill>
              </fill>
            </x14:dxf>
          </x14:cfRule>
          <xm:sqref>AB15</xm:sqref>
        </x14:conditionalFormatting>
        <x14:conditionalFormatting xmlns:xm="http://schemas.microsoft.com/office/excel/2006/main">
          <x14:cfRule type="containsText" priority="17" operator="containsText" id="{FE298130-845B-4AB5-A7DA-045CC14F8130}">
            <xm:f>NOT(ISERROR(SEARCH($M$72,AB13)))</xm:f>
            <xm:f>$M$72</xm:f>
            <x14:dxf>
              <fill>
                <patternFill>
                  <bgColor rgb="FFFF0000"/>
                </patternFill>
              </fill>
            </x14:dxf>
          </x14:cfRule>
          <x14:cfRule type="containsText" priority="18" operator="containsText" id="{D6855E77-5ECF-4359-9D04-37ACCF557BAD}">
            <xm:f>NOT(ISERROR(SEARCH($M$71,AB13)))</xm:f>
            <xm:f>$M$71</xm:f>
            <x14:dxf>
              <fill>
                <patternFill>
                  <bgColor rgb="FFFFC000"/>
                </patternFill>
              </fill>
            </x14:dxf>
          </x14:cfRule>
          <x14:cfRule type="containsText" priority="19" operator="containsText" id="{AD6FF957-85E3-4B5E-B2B1-14A85480C542}">
            <xm:f>NOT(ISERROR(SEARCH($M$70,AB13)))</xm:f>
            <xm:f>$M$70</xm:f>
            <x14:dxf>
              <fill>
                <patternFill>
                  <bgColor rgb="FFFFFF00"/>
                </patternFill>
              </fill>
            </x14:dxf>
          </x14:cfRule>
          <x14:cfRule type="containsText" priority="20" operator="containsText" id="{89EAE50A-D969-40E0-A5F5-1DCD27E428DA}">
            <xm:f>NOT(ISERROR(SEARCH($M$69,AB13)))</xm:f>
            <xm:f>$M$69</xm:f>
            <x14:dxf>
              <fill>
                <patternFill>
                  <bgColor rgb="FF92D050"/>
                </patternFill>
              </fill>
            </x14:dxf>
          </x14:cfRule>
          <xm:sqref>AB13</xm:sqref>
        </x14:conditionalFormatting>
        <x14:conditionalFormatting xmlns:xm="http://schemas.microsoft.com/office/excel/2006/main">
          <x14:cfRule type="containsText" priority="13" operator="containsText" id="{FAB924E8-874C-4C66-B115-311A9EC22062}">
            <xm:f>NOT(ISERROR(SEARCH($M$72,AB12)))</xm:f>
            <xm:f>$M$72</xm:f>
            <x14:dxf>
              <fill>
                <patternFill>
                  <bgColor rgb="FFFF0000"/>
                </patternFill>
              </fill>
            </x14:dxf>
          </x14:cfRule>
          <x14:cfRule type="containsText" priority="14" operator="containsText" id="{FBD2D4B9-8666-43A7-B323-77CCFE69057B}">
            <xm:f>NOT(ISERROR(SEARCH($M$71,AB12)))</xm:f>
            <xm:f>$M$71</xm:f>
            <x14:dxf>
              <fill>
                <patternFill>
                  <bgColor rgb="FFFFC000"/>
                </patternFill>
              </fill>
            </x14:dxf>
          </x14:cfRule>
          <x14:cfRule type="containsText" priority="15" operator="containsText" id="{A74C055C-3FB4-4D6A-9381-F1FBDDE0CF52}">
            <xm:f>NOT(ISERROR(SEARCH($M$70,AB12)))</xm:f>
            <xm:f>$M$70</xm:f>
            <x14:dxf>
              <fill>
                <patternFill>
                  <bgColor rgb="FFFFFF00"/>
                </patternFill>
              </fill>
            </x14:dxf>
          </x14:cfRule>
          <x14:cfRule type="containsText" priority="16" operator="containsText" id="{B3ACACE9-3DD0-42A9-9A79-881342F442DE}">
            <xm:f>NOT(ISERROR(SEARCH($M$69,AB12)))</xm:f>
            <xm:f>$M$69</xm:f>
            <x14:dxf>
              <fill>
                <patternFill>
                  <bgColor rgb="FF92D050"/>
                </patternFill>
              </fill>
            </x14:dxf>
          </x14:cfRule>
          <xm:sqref>AB12</xm:sqref>
        </x14:conditionalFormatting>
        <x14:conditionalFormatting xmlns:xm="http://schemas.microsoft.com/office/excel/2006/main">
          <x14:cfRule type="containsText" priority="9" operator="containsText" id="{85B3D02B-4B9C-42FC-A239-792041AEF5B5}">
            <xm:f>NOT(ISERROR(SEARCH($M$72,AB17)))</xm:f>
            <xm:f>$M$72</xm:f>
            <x14:dxf>
              <fill>
                <patternFill>
                  <bgColor rgb="FFFF0000"/>
                </patternFill>
              </fill>
            </x14:dxf>
          </x14:cfRule>
          <x14:cfRule type="containsText" priority="10" operator="containsText" id="{83B5FE51-3177-407C-83E9-43425D864C18}">
            <xm:f>NOT(ISERROR(SEARCH($M$71,AB17)))</xm:f>
            <xm:f>$M$71</xm:f>
            <x14:dxf>
              <fill>
                <patternFill>
                  <bgColor rgb="FFFFC000"/>
                </patternFill>
              </fill>
            </x14:dxf>
          </x14:cfRule>
          <x14:cfRule type="containsText" priority="11" operator="containsText" id="{209420F9-B0A2-4000-ACE7-9E775039D55C}">
            <xm:f>NOT(ISERROR(SEARCH($M$70,AB17)))</xm:f>
            <xm:f>$M$70</xm:f>
            <x14:dxf>
              <fill>
                <patternFill>
                  <bgColor rgb="FFFFFF00"/>
                </patternFill>
              </fill>
            </x14:dxf>
          </x14:cfRule>
          <x14:cfRule type="containsText" priority="12" operator="containsText" id="{918246F6-BAB8-4DD1-9C76-AC3F2C0889C4}">
            <xm:f>NOT(ISERROR(SEARCH($M$69,AB17)))</xm:f>
            <xm:f>$M$69</xm:f>
            <x14:dxf>
              <fill>
                <patternFill>
                  <bgColor rgb="FF92D050"/>
                </patternFill>
              </fill>
            </x14:dxf>
          </x14:cfRule>
          <xm:sqref>AB17</xm:sqref>
        </x14:conditionalFormatting>
        <x14:conditionalFormatting xmlns:xm="http://schemas.microsoft.com/office/excel/2006/main">
          <x14:cfRule type="containsText" priority="5" operator="containsText" id="{D4B14B21-7229-4CF5-920F-7D9703DBD27B}">
            <xm:f>NOT(ISERROR(SEARCH($M$72,AB18)))</xm:f>
            <xm:f>$M$72</xm:f>
            <x14:dxf>
              <fill>
                <patternFill>
                  <bgColor rgb="FFFF0000"/>
                </patternFill>
              </fill>
            </x14:dxf>
          </x14:cfRule>
          <x14:cfRule type="containsText" priority="6" operator="containsText" id="{85D2302C-91B3-4FAE-9F9F-964E4E6D9721}">
            <xm:f>NOT(ISERROR(SEARCH($M$71,AB18)))</xm:f>
            <xm:f>$M$71</xm:f>
            <x14:dxf>
              <fill>
                <patternFill>
                  <bgColor rgb="FFFFC000"/>
                </patternFill>
              </fill>
            </x14:dxf>
          </x14:cfRule>
          <x14:cfRule type="containsText" priority="7" operator="containsText" id="{28BF2D01-0DEB-4E58-BDFA-1357FDA42E74}">
            <xm:f>NOT(ISERROR(SEARCH($M$70,AB18)))</xm:f>
            <xm:f>$M$70</xm:f>
            <x14:dxf>
              <fill>
                <patternFill>
                  <bgColor rgb="FFFFFF00"/>
                </patternFill>
              </fill>
            </x14:dxf>
          </x14:cfRule>
          <x14:cfRule type="containsText" priority="8" operator="containsText" id="{B69D9BF9-E54C-4B70-9FB1-97E744352B43}">
            <xm:f>NOT(ISERROR(SEARCH($M$69,AB18)))</xm:f>
            <xm:f>$M$69</xm:f>
            <x14:dxf>
              <fill>
                <patternFill>
                  <bgColor rgb="FF92D050"/>
                </patternFill>
              </fill>
            </x14:dxf>
          </x14:cfRule>
          <xm:sqref>AB18:AB19</xm:sqref>
        </x14:conditionalFormatting>
        <x14:conditionalFormatting xmlns:xm="http://schemas.microsoft.com/office/excel/2006/main">
          <x14:cfRule type="containsText" priority="1" operator="containsText" id="{CF3E1C57-5396-4E11-852F-67B04C7D6655}">
            <xm:f>NOT(ISERROR(SEARCH($M$72,M43)))</xm:f>
            <xm:f>$M$72</xm:f>
            <x14:dxf>
              <fill>
                <patternFill>
                  <bgColor rgb="FFFF0000"/>
                </patternFill>
              </fill>
            </x14:dxf>
          </x14:cfRule>
          <x14:cfRule type="containsText" priority="2" operator="containsText" id="{3395F15B-BBA1-41D5-9091-9531BBA21D79}">
            <xm:f>NOT(ISERROR(SEARCH($M$71,M43)))</xm:f>
            <xm:f>$M$71</xm:f>
            <x14:dxf>
              <fill>
                <patternFill>
                  <bgColor rgb="FFFFC000"/>
                </patternFill>
              </fill>
            </x14:dxf>
          </x14:cfRule>
          <x14:cfRule type="containsText" priority="3" operator="containsText" id="{4CA06371-84F6-4265-A1FD-AD6827CA88DF}">
            <xm:f>NOT(ISERROR(SEARCH($M$70,M43)))</xm:f>
            <xm:f>$M$70</xm:f>
            <x14:dxf>
              <fill>
                <patternFill>
                  <bgColor rgb="FFFFFF00"/>
                </patternFill>
              </fill>
            </x14:dxf>
          </x14:cfRule>
          <x14:cfRule type="containsText" priority="4" operator="containsText" id="{ABD4A562-7B46-4EEE-A144-11B041160C36}">
            <xm:f>NOT(ISERROR(SEARCH($M$69,M43)))</xm:f>
            <xm:f>$M$69</xm:f>
            <x14:dxf>
              <fill>
                <patternFill>
                  <bgColor rgb="FF92D050"/>
                </patternFill>
              </fill>
            </x14:dxf>
          </x14:cfRule>
          <xm:sqref>M43</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r:uid="{64EE104A-0F0E-43E6-BE96-6362EBEFF5EE}">
          <x14:formula1>
            <xm:f>'E:\UAEOS\TRABAJO EN CASA\MAPAS DE RIESGOS\RIESGOS 2021\MAPAS DE RIESGOS DE PROCESO 2021\MAPAS DE RIESGOS GUIA 2021\[MAPA_RIESGOS_G_OCI_UAEOS.xlsx]Clasificacion riesgo'!#REF!</xm:f>
          </x14:formula1>
          <xm:sqref>G61:G63</xm:sqref>
        </x14:dataValidation>
        <x14:dataValidation type="list" allowBlank="1" showInputMessage="1" showErrorMessage="1" xr:uid="{05A0B3EC-E1A7-4EE5-A3C2-93020F2AB05B}">
          <x14:formula1>
            <xm:f>'E:\UAEOS\TRABAJO EN CASA\MAPAS DE RIESGOS\RIESGOS 2021\MAPAS DE RIESGOS DE PROCESO 2021\MAPAS DE RIESGOS GUIA 2021\[MAPA_RIESGOS_G_OCI_UAEOS.xlsx]Atributos controles'!#REF!</xm:f>
          </x14:formula1>
          <xm:sqref>U61:W63 R61:S63</xm:sqref>
        </x14:dataValidation>
        <x14:dataValidation type="list" allowBlank="1" showInputMessage="1" showErrorMessage="1" xr:uid="{83C43E4C-5AC9-4127-868A-FE87D06F6285}">
          <x14:formula1>
            <xm:f>'E:\UAEOS\TRABAJO EN CASA\MAPAS DE RIESGOS\RIESGOS 2021\MAPAS DE RIESGOS DE PROCESO 2021\MAPAS DE RIESGOS GUIA 2021\[MAPA_RIESGOS_G_MEJORAMIENTO_UAEOS_2021.xlsx]Atributos controles'!#REF!</xm:f>
          </x14:formula1>
          <xm:sqref>U57:W60 R57:S60</xm:sqref>
        </x14:dataValidation>
        <x14:dataValidation type="list" allowBlank="1" showInputMessage="1" showErrorMessage="1" xr:uid="{1CC0F0D6-38E2-4BCD-AF13-C8B70C699190}">
          <x14:formula1>
            <xm:f>'E:\UAEOS\TRABAJO EN CASA\MAPAS DE RIESGOS\RIESGOS 2021\MAPAS DE RIESGOS DE PROCESO 2021\MAPAS DE RIESGOS GUIA 2021\[MAPA_RIESGOS_G_MEJORAMIENTO_UAEOS_2021.xlsx]Clasificacion riesgo'!#REF!</xm:f>
          </x14:formula1>
          <xm:sqref>G57 G59:G60</xm:sqref>
        </x14:dataValidation>
        <x14:dataValidation type="list" allowBlank="1" showInputMessage="1" showErrorMessage="1" xr:uid="{3B987CE6-DA64-4654-B4C5-8F7A88EA0EEC}">
          <x14:formula1>
            <xm:f>'E:\UAEOS\TRABAJO EN CASA\MAPAS DE RIESGOS\RIESGOS 2021\MAPAS DE RIESGOS DE PROCESO 2021\MAPAS DE RIESGOS GUIA 2021\[MAPA_RIESGOS_G_CONTRACTUAL  JURIDICA_UAEOS_2021.xlsx]Atributos controles'!#REF!</xm:f>
          </x14:formula1>
          <xm:sqref>R48:S56 U48:W56</xm:sqref>
        </x14:dataValidation>
        <x14:dataValidation type="list" allowBlank="1" showInputMessage="1" showErrorMessage="1" xr:uid="{EA02CC4C-1DDC-47F0-B6B0-9EF7295B9CF6}">
          <x14:formula1>
            <xm:f>'E:\UAEOS\TRABAJO EN CASA\MAPAS DE RIESGOS\RIESGOS 2021\MAPAS DE RIESGOS DE PROCESO 2021\MAPAS DE RIESGOS GUIA 2021\[MAPA_RIESGOS_G_CONTRACTUAL  JURIDICA_UAEOS_2021.xlsx]Clasificacion riesgo'!#REF!</xm:f>
          </x14:formula1>
          <xm:sqref>G50:G51 G48 G53:G56</xm:sqref>
        </x14:dataValidation>
        <x14:dataValidation type="list" allowBlank="1" showInputMessage="1" showErrorMessage="1" xr:uid="{665DF348-E869-4D77-9B0A-54B99F1E8B10}">
          <x14:formula1>
            <xm:f>'E:\UAEOS\TRABAJO EN CASA\MAPAS DE RIESGOS\RIESGOS 2021\MAPAS DE RIESGOS DE PROCESO 2021\MAPAS DE RIESGOS GUIA 2021\[MAPA_RIESGOS_G_INFORMATICA_UAEOS_2021.xlsx]Atributos controles'!#REF!</xm:f>
          </x14:formula1>
          <xm:sqref>U44:W47 R44:S47</xm:sqref>
        </x14:dataValidation>
        <x14:dataValidation type="list" allowBlank="1" showInputMessage="1" showErrorMessage="1" xr:uid="{15386D7A-7E03-4F5C-854E-B36D6E15530E}">
          <x14:formula1>
            <xm:f>'E:\UAEOS\TRABAJO EN CASA\MAPAS DE RIESGOS\RIESGOS 2021\MAPAS DE RIESGOS DE PROCESO 2021\MAPAS DE RIESGOS GUIA 2021\[MAPA_RIESGOS_G_INFORMATICA_UAEOS_2021.xlsx]Clasificacion riesgo'!#REF!</xm:f>
          </x14:formula1>
          <xm:sqref>G44:G47</xm:sqref>
        </x14:dataValidation>
        <x14:dataValidation type="list" allowBlank="1" showInputMessage="1" showErrorMessage="1" xr:uid="{C440A7BD-D8C4-4086-84A6-1ADDBC0DC345}">
          <x14:formula1>
            <xm:f>'C:\Users\Jorge\Documents\UAEOS\TRABAJO EN CASA\MAPAS DE RIESGOS\RIESGOS 2021\MAPAS DE RIESGOS DE PROCESO 2021\MAPAS DE RIESGOS GUIA 2021\[MAPA_RIESGOS_G_CONOCIMIENTO_CIUDADANO_UAEOS.xlsx]Atributos controles'!#REF!</xm:f>
          </x14:formula1>
          <xm:sqref>R20:S24 U20:W24</xm:sqref>
        </x14:dataValidation>
        <x14:dataValidation type="list" allowBlank="1" showInputMessage="1" showErrorMessage="1" xr:uid="{C0FDBFEA-C5D9-46D0-81C9-8748B24DEBDA}">
          <x14:formula1>
            <xm:f>'C:\Users\Jorge\Documents\UAEOS\TRABAJO EN CASA\MAPAS DE RIESGOS\RIESGOS 2021\MAPAS DE RIESGOS DE PROCESO 2021\MAPAS DE RIESGOS GUIA 2021\[MAPA_RIESGOS_G_CONOCIMIENTO_CIUDADANO_UAEOS.xlsx]Clasificacion riesgo'!#REF!</xm:f>
          </x14:formula1>
          <xm:sqref>G20:G24</xm:sqref>
        </x14:dataValidation>
        <x14:dataValidation type="list" allowBlank="1" showInputMessage="1" showErrorMessage="1" xr:uid="{C158B322-081D-45C2-A972-A72143CAF8B1}">
          <x14:formula1>
            <xm:f>'E:\UAEOS\TRABAJO EN CASA\MAPAS DE RIESGOS\RIESGOS 2021\MAPAS DE RIESGOS DE PROCESO 2021\MAPAS DE RIESGOS GUIA 2021\[MAPA_RIESGOS_COMUNICACION_PRENSA_UAEOS_2021.xlsx]Clasificacion riesgo'!#REF!</xm:f>
          </x14:formula1>
          <xm:sqref>G30:G31</xm:sqref>
        </x14:dataValidation>
        <x14:dataValidation type="list" allowBlank="1" showInputMessage="1" showErrorMessage="1" xr:uid="{8E00F085-E24D-4D51-BB49-C85FB8ADB359}">
          <x14:formula1>
            <xm:f>'E:\UAEOS\TRABAJO EN CASA\MAPAS DE RIESGOS\RIESGOS 2021\MAPAS DE RIESGOS DE PROCESO 2021\MAPAS DE RIESGOS GUIA 2021\[MAPA_RIESGOS_COMUNICACION_PRENSA_UAEOS_2021.xlsx]Atributos controles'!#REF!</xm:f>
          </x14:formula1>
          <xm:sqref>U30:W31 R30:S31</xm:sqref>
        </x14:dataValidation>
        <x14:dataValidation type="list" allowBlank="1" showInputMessage="1" showErrorMessage="1" xr:uid="{A63C6415-BF15-45E3-A6BC-397E0A82B03C}">
          <x14:formula1>
            <xm:f>'E:\UAEOS\TRABAJO EN CASA\MAPAS DE RIESGOS\RIESGOS 2021\MAPAS DE RIESGOS DE PROCESO 2021\MAPAS DE RIESGOS GUIA 2021\[2020-11-10_Propuesta_Mapa_riesgos_RH_UAEOS.xlsx]Atributos controles'!#REF!</xm:f>
          </x14:formula1>
          <xm:sqref>U25:W29 R25:S29</xm:sqref>
        </x14:dataValidation>
        <x14:dataValidation type="list" allowBlank="1" showInputMessage="1" showErrorMessage="1" xr:uid="{4601711D-580A-4576-BFE1-6FF992212713}">
          <x14:formula1>
            <xm:f>'E:\UAEOS\TRABAJO EN CASA\MAPAS DE RIESGOS\RIESGOS 2021\MAPAS DE RIESGOS DE PROCESO 2021\MAPAS DE RIESGOS GUIA 2021\[2020-11-10_Propuesta_Mapa_riesgos_RH_UAEOS.xlsx]Clasificacion riesgo'!#REF!</xm:f>
          </x14:formula1>
          <xm:sqref>G25:G29</xm:sqref>
        </x14:dataValidation>
        <x14:dataValidation type="list" allowBlank="1" showInputMessage="1" showErrorMessage="1" xr:uid="{8FD2A461-EB66-42DF-8255-548BB66F9689}">
          <x14:formula1>
            <xm:f>'E:\UAEOS\TRABAJO EN CASA\MAPAS DE RIESGOS\RIESGOS 2021\MAPAS DE RIESGOS DE PROCESO 2021\MAPAS DE RIESGOS GUIA 2021\[MAPA_RIESGOS_SEGUIMIENTO Y MEDICION_UAEOS_2021.xlsx]Clasificacion riesgo'!#REF!</xm:f>
          </x14:formula1>
          <xm:sqref>G17 G19</xm:sqref>
        </x14:dataValidation>
        <x14:dataValidation type="list" allowBlank="1" showInputMessage="1" showErrorMessage="1" xr:uid="{5C27BA95-C8D0-4C0F-A4F6-3F614FB88964}">
          <x14:formula1>
            <xm:f>'E:\UAEOS\TRABAJO EN CASA\MAPAS DE RIESGOS\RIESGOS 2021\MAPAS DE RIESGOS DE PROCESO 2021\MAPAS DE RIESGOS GUIA 2021\[MAPA_RIESGOS_SEGUIMIENTO Y MEDICION_UAEOS_2021.xlsx]Atributos controles'!#REF!</xm:f>
          </x14:formula1>
          <xm:sqref>U17:W19 R17:S19</xm:sqref>
        </x14:dataValidation>
        <x14:dataValidation type="list" allowBlank="1" showInputMessage="1" showErrorMessage="1" xr:uid="{67D3833A-DBEB-46A7-B4CE-CFF9199DF9C7}">
          <x14:formula1>
            <xm:f>'E:\UAEOS\TRABAJO EN CASA\MAPAS DE RIESGOS\RIESGOS 2021\MAPAS DE RIESGOS DE PROCESO 2021\MAPAS DE RIESGOS GUIA 2021\[MAPA_RIESGOS_PROGRAMAS Y PROYECTOS_UAEOS_2021.xlsx]Clasificacion riesgo'!#REF!</xm:f>
          </x14:formula1>
          <xm:sqref>G15</xm:sqref>
        </x14:dataValidation>
        <x14:dataValidation type="list" allowBlank="1" showInputMessage="1" showErrorMessage="1" xr:uid="{12AD84BA-0B27-40CB-BB4F-12B742027671}">
          <x14:formula1>
            <xm:f>'E:\UAEOS\TRABAJO EN CASA\MAPAS DE RIESGOS\RIESGOS 2021\MAPAS DE RIESGOS DE PROCESO 2021\MAPAS DE RIESGOS GUIA 2021\[MAPA_RIESGOS_PROGRAMAS Y PROYECTOS_UAEOS_2021.xlsx]Atributos controles'!#REF!</xm:f>
          </x14:formula1>
          <xm:sqref>U15:W16 R15:S16</xm:sqref>
        </x14:dataValidation>
        <x14:dataValidation type="list" allowBlank="1" showInputMessage="1" showErrorMessage="1" xr:uid="{7562C5ED-9703-4F68-B618-2CF077C3BD9B}">
          <x14:formula1>
            <xm:f>'E:\UAEOS\TRABAJO EN CASA\MAPAS DE RIESGOS\RIESGOS 2021\MAPAS DE RIESGOS DE PROCESO 2021\MAPAS DE RIESGOS GUIA 2021\[MAPA_RIESGOS_PROGRAMAS Y PROYECTOS_UAEOS_2021.xlsx]Tabla probabiidad'!#REF!</xm:f>
          </x14:formula1>
          <xm:sqref>I14:I15</xm:sqref>
        </x14:dataValidation>
        <x14:dataValidation type="list" allowBlank="1" showInputMessage="1" showErrorMessage="1" xr:uid="{873CEEB1-40D1-4171-8551-CB85CE8309CA}">
          <x14:formula1>
            <xm:f>'C:\Users\marisol.viveros\Desktop\Trabajo en casa\3. Marisol Viveros 2022\Gestion del Mejoramiento\Riesgos\[MAPA_RIESGOS_UAEOS_2022_V3.xlsx]Atributos controles'!#REF!</xm:f>
          </x14:formula1>
          <xm:sqref>R10:R11</xm:sqref>
        </x14:dataValidation>
        <x14:dataValidation type="list" allowBlank="1" showInputMessage="1" showErrorMessage="1" xr:uid="{F04193EC-0C2F-486E-8A8C-B69B2AD9B82A}">
          <x14:formula1>
            <xm:f>'C:\Users\marisol.viveros\Desktop\Trabajo en casa\3. Marisol Viveros 2022\Gestion del Mejoramiento\Riesgos\[MAPA_RIESGOS_UAEOS_2022_V3.xlsx]Atributos controles'!#REF!</xm:f>
          </x14:formula1>
          <xm:sqref>S10:S11</xm:sqref>
        </x14:dataValidation>
        <x14:dataValidation type="list" allowBlank="1" showInputMessage="1" showErrorMessage="1" xr:uid="{D7F34CA4-9549-4CD8-9381-B7104F910039}">
          <x14:formula1>
            <xm:f>'C:\Users\marisol.viveros\Desktop\Trabajo en casa\3. Marisol Viveros 2022\Gestion del Mejoramiento\Riesgos\[MAPA_RIESGOS_UAEOS_2022_V3.xlsx]Atributos controles'!#REF!</xm:f>
          </x14:formula1>
          <xm:sqref>U10:U11</xm:sqref>
        </x14:dataValidation>
        <x14:dataValidation type="list" allowBlank="1" showInputMessage="1" showErrorMessage="1" xr:uid="{B4352F1E-A385-40E4-A61A-CC5E357D9B11}">
          <x14:formula1>
            <xm:f>'C:\Users\marisol.viveros\Desktop\Trabajo en casa\3. Marisol Viveros 2022\Gestion del Mejoramiento\Riesgos\[MAPA_RIESGOS_UAEOS_2022_V3.xlsx]Atributos controles'!#REF!</xm:f>
          </x14:formula1>
          <xm:sqref>V10:V11</xm:sqref>
        </x14:dataValidation>
        <x14:dataValidation type="list" allowBlank="1" showInputMessage="1" showErrorMessage="1" xr:uid="{54590EB1-835A-4FA7-82D1-C4F80F27D843}">
          <x14:formula1>
            <xm:f>'C:\Users\marisol.viveros\Desktop\Trabajo en casa\3. Marisol Viveros 2022\Gestion del Mejoramiento\Riesgos\[MAPA_RIESGOS_UAEOS_2022_V3.xlsx]Atributos controles'!#REF!</xm:f>
          </x14:formula1>
          <xm:sqref>W10:W11</xm:sqref>
        </x14:dataValidation>
        <x14:dataValidation type="list" allowBlank="1" showInputMessage="1" showErrorMessage="1" xr:uid="{374F5B51-4903-4036-83BF-03985C8130E1}">
          <x14:formula1>
            <xm:f>'C:\Users\marisol.viveros\Desktop\Trabajo en casa\3. Marisol Viveros 2022\Gestion del Mejoramiento\Riesgos\[MAPA_RIESGOS_UAEOS_2022_V3.xlsx]Tabla probabiidad'!#REF!</xm:f>
          </x14:formula1>
          <xm:sqref>I10:I13 I17 I19:I38 X50:X51 I50:I51 X53:X56 I53:I57 X10:X38 I65:I66 X64:X65 I59:I63 I40:I48 X40:X48</xm:sqref>
        </x14:dataValidation>
        <x14:dataValidation type="list" allowBlank="1" showInputMessage="1" showErrorMessage="1" xr:uid="{919C999D-CD49-48BC-8704-520E33583953}">
          <x14:formula1>
            <xm:f>'C:\Users\marisol.viveros\Desktop\Trabajo en casa\3. Marisol Viveros 2022\Gestion del Mejoramiento\Riesgos\[MAPA_RIESGOS_UAEOS_2022_V3.xlsx]Clasificacion riesgo'!#REF!</xm:f>
          </x14:formula1>
          <xm:sqref>G10:G11 G65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MAPA RIESGOS UAEOS</vt:lpstr>
      <vt:lpstr>'MAPA RIESGOS UAEOS'!Área_de_impresión</vt:lpstr>
      <vt:lpstr>MAPA_DE_RIESGOS_DE_SEGURIDAD_DIGITAL</vt:lpstr>
      <vt:lpstr>'MAPA RIESGOS UAEOS'!Títulos_a_imprimir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dcterms:created xsi:type="dcterms:W3CDTF">2021-11-10T20:36:13Z</dcterms:created>
  <dcterms:modified xsi:type="dcterms:W3CDTF">2022-09-01T21:52:54Z</dcterms:modified>
  <cp:category/>
  <cp:contentStatus/>
</cp:coreProperties>
</file>