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C:\Users\marisol.viveros\Desktop\"/>
    </mc:Choice>
  </mc:AlternateContent>
  <xr:revisionPtr revIDLastSave="0" documentId="13_ncr:1_{2C12151E-5DA6-464E-902E-B42BC3ECE242}" xr6:coauthVersionLast="36" xr6:coauthVersionMax="36" xr10:uidLastSave="{00000000-0000-0000-0000-000000000000}"/>
  <bookViews>
    <workbookView xWindow="0" yWindow="0" windowWidth="28800" windowHeight="12210" firstSheet="1" activeTab="1" xr2:uid="{5AFD98B4-420F-4A81-8EE0-7DBB7C863427}"/>
  </bookViews>
  <sheets>
    <sheet name="PLAN SECTORIAL" sheetId="4" state="hidden" r:id="rId1"/>
    <sheet name="PLAN SECTORIAL " sheetId="5" r:id="rId2"/>
    <sheet name="PLAN ESTRATEGICO" sheetId="3" r:id="rId3"/>
  </sheets>
  <externalReferences>
    <externalReference r:id="rId4"/>
  </externalReferences>
  <definedNames>
    <definedName name="_xlnm._FilterDatabase" localSheetId="0" hidden="1">'PLAN SECTORIAL'!$A$9:$S$19</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5" l="1"/>
  <c r="K15" i="3"/>
  <c r="Q28" i="3" l="1"/>
  <c r="Q27" i="3"/>
  <c r="Q23" i="3"/>
  <c r="Q15" i="3"/>
  <c r="P15" i="3"/>
  <c r="Q14" i="3"/>
  <c r="O9" i="3"/>
  <c r="Q8" i="3"/>
  <c r="M6" i="3"/>
  <c r="Q5" i="3" l="1"/>
  <c r="S10" i="5" l="1"/>
  <c r="S14" i="5" l="1"/>
  <c r="M14" i="5"/>
  <c r="S13" i="5"/>
  <c r="S12" i="5"/>
  <c r="M11" i="5"/>
  <c r="M10" i="5"/>
  <c r="S9" i="5"/>
  <c r="M9" i="5"/>
  <c r="S8" i="5"/>
  <c r="M8" i="5"/>
  <c r="S7" i="5"/>
  <c r="M7" i="5"/>
  <c r="S6" i="5"/>
  <c r="M6" i="5"/>
  <c r="N26" i="3" l="1"/>
  <c r="N17" i="3"/>
  <c r="N16" i="3"/>
  <c r="L15" i="3"/>
  <c r="N12" i="3"/>
  <c r="N7" i="3"/>
</calcChain>
</file>

<file path=xl/sharedStrings.xml><?xml version="1.0" encoding="utf-8"?>
<sst xmlns="http://schemas.openxmlformats.org/spreadsheetml/2006/main" count="397" uniqueCount="223">
  <si>
    <t>INDICADORES</t>
  </si>
  <si>
    <t>TIPO DE INDICADOR</t>
  </si>
  <si>
    <t>Frecuencia  Medición</t>
  </si>
  <si>
    <t>Meta 2021</t>
  </si>
  <si>
    <t>Primer Trimestre</t>
  </si>
  <si>
    <t>Segundo Trimestre</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</si>
  <si>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</si>
  <si>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</si>
  <si>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</si>
  <si>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</si>
  <si>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</si>
  <si>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</si>
  <si>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</si>
  <si>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</si>
  <si>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</si>
  <si>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</si>
  <si>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</si>
  <si>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</si>
  <si>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</si>
  <si>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</si>
  <si>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</si>
  <si>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</si>
  <si>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</si>
  <si>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</si>
  <si>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</si>
  <si>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</si>
  <si>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</si>
  <si>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</si>
  <si>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</si>
  <si>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</si>
  <si>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</si>
  <si>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Avance Cualitativo</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</si>
  <si>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</si>
  <si>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</si>
  <si>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</si>
  <si>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</si>
  <si>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</si>
  <si>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</si>
  <si>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</si>
  <si>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0,00 </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</si>
  <si>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</si>
  <si>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</si>
  <si>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</si>
  <si>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</si>
  <si>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</si>
  <si>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</si>
  <si>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</si>
  <si>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</si>
  <si>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</si>
  <si>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</si>
  <si>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</si>
  <si>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</si>
  <si>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</si>
  <si>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</si>
  <si>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</si>
  <si>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</si>
  <si>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</si>
  <si>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</si>
  <si>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</si>
  <si>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</si>
  <si>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</si>
  <si>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</si>
  <si>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</si>
  <si>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</si>
  <si>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</si>
  <si>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</si>
  <si>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</si>
  <si>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</si>
  <si>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23%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</si>
  <si>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</si>
  <si>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</si>
  <si>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</si>
  <si>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</si>
  <si>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</si>
  <si>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</si>
  <si>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</si>
  <si>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 Plan Estadístico Actualizado </t>
  </si>
  <si>
    <t>Seguimiento al Plan Estrategico Institucional " Construyendo Terriorios Solidarios "</t>
  </si>
  <si>
    <t>Esta meta se encuentra en el 100% , se cumplio en la vigencia 2020</t>
  </si>
  <si>
    <t xml:space="preserve">maribel.reyes@orgsolidarias.gov.co </t>
  </si>
  <si>
    <t>Maribel Reyes Garzón</t>
  </si>
  <si>
    <t xml:space="preserve">Direccion de Investigacion y Planeacion </t>
  </si>
  <si>
    <t>Unidad Administrativa Especial de Organizaciones Solidarias</t>
  </si>
  <si>
    <t xml:space="preserve"> </t>
  </si>
  <si>
    <t>Evaluar la arquitectura institucional del Gobierno con el fin de redefinir misiones, roles y competencias que permitan el funcionamiento eficiente del Estado en los diferentes niveles de Gobierno</t>
  </si>
  <si>
    <t>Transformación de la Administración pública</t>
  </si>
  <si>
    <t>Pacto por una gestión pública efectiva</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</si>
  <si>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</si>
  <si>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Implementar planes de mejoramiento para cerrar de manera escalonada y de acuerdo con la capacidad presupuestal de la entidad,  las brechas identificadas en el resultado del FURAG de cada vigencia</t>
  </si>
  <si>
    <t>6. Fortalecer las instituciones del Sector Trabajo y la rendición de cuentas en ejercicio del Buen Gobierno, en búsqueda de la modernización, eficiencia, eficacia y la transparencia</t>
  </si>
  <si>
    <t>Trabajo decente, acceso a mercados e ingresos dignos: acelerando la inclusión productiva</t>
  </si>
  <si>
    <t>Pacto por la equidad: política social moderna centrada en la familia, eficiente, de calidad y conectada a mercados</t>
  </si>
  <si>
    <t>Fomentar emprendimientos del sector solidario, como mecanismo de política social moderna que promueve el empoderamiento, laautonomía económica y social de las comunidades, buscando la reducción de la dependencia del gastopúblico social.</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</si>
  <si>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</si>
  <si>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Creación de empleo</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</si>
  <si>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</si>
  <si>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Actualizar el Plan Estadístico Institucional y articulación con superintendencias y Confecámaras para mejorar la calidad  de información que se registra en el RUES sobre los  esquemas asociativos.</t>
  </si>
  <si>
    <t>marlon.torres@orgsolidarias.gov.co</t>
  </si>
  <si>
    <t xml:space="preserve">Marlon Torres </t>
  </si>
  <si>
    <t xml:space="preserve">Oficina Asesora Juridica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</si>
  <si>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</si>
  <si>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Se realizó mesa de trabajo para revisar propuesta de reglamentación de la Ley 2069 de 2020. Se sigue trabajando en las acciones de la propuesta de documento de política pública para el sector de la economía solidaria. </t>
  </si>
  <si>
    <t xml:space="preserve">Revisar la normatividad, del sector solidario  y generar propuestas para su actualización </t>
  </si>
  <si>
    <t xml:space="preserve">ehyder.barbosa@orgsolidarias.gov.co </t>
  </si>
  <si>
    <t xml:space="preserve">Ehyder Mario Barbosa Perez </t>
  </si>
  <si>
    <t>Direccion de Desarrollo de las Organizaciones Solidarias</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</si>
  <si>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</si>
  <si>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Dinamización de emprendimientos solidarios para la
inclusión social y productiva autosostenible en el marco de
una política social moderna</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</si>
  <si>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</si>
  <si>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Fomentar la cultura asociativa solidaria para generar conocimiento de los principios, valores y bondades del sector solidario   </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</si>
  <si>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</si>
  <si>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</si>
  <si>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</si>
  <si>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Promover la generación de ingresos y la inclusión social y productiva de la población  a través del emprendimiento asociativo solidario</t>
  </si>
  <si>
    <t>Breve descripción de las acciones realizadas para lograr las metas programadas en el segundo trimestre</t>
  </si>
  <si>
    <t>Avance cuantitativo 2  trimestre</t>
  </si>
  <si>
    <t>CORREO ELECTRÓNICO DEL FUNCIONARIO RESPONSBALE DE REPORTAR AVANCE</t>
  </si>
  <si>
    <t>NOMBRE Y APELLIDOS DEL FUNCIONARIO RESPONSBALE DE REPORTAR AVANCE</t>
  </si>
  <si>
    <t>DEPENDENCIA RESPONSABLE</t>
  </si>
  <si>
    <t>ENTIDAD REPSONSABLE</t>
  </si>
  <si>
    <t>OBJETIVO PND</t>
    <phoneticPr fontId="0" type="noConversion"/>
  </si>
  <si>
    <t>Estrategia</t>
  </si>
  <si>
    <t>Linea PND</t>
  </si>
  <si>
    <t>Pacto en PND</t>
  </si>
  <si>
    <t>COMPONENTE TRABAJO DECENTE</t>
  </si>
  <si>
    <t>REPORTE AVANCE SEGUNDO TRIMESTRE</t>
  </si>
  <si>
    <t>META 2021</t>
  </si>
  <si>
    <t>META CUATRIENIO</t>
  </si>
  <si>
    <t>LINEA DE BASE 31 /12/2018</t>
  </si>
  <si>
    <t>ESTRATEGIAS</t>
  </si>
  <si>
    <t>OBJETIVOS SECTORIALES</t>
  </si>
  <si>
    <t>PLAN ESTRATÉGICO SECTORIAL  
PROGRAMACION 2021</t>
  </si>
  <si>
    <t>(1) Diplomado virtual "Compras Públicas y Economía Solidaria para la gente" - a 30 de junio 5290 inscritos; el resultado final de participantes certificados se da en el proximo trimestre.
(2) Curso virtual reactivando el territorio: se realizaron las gestiones para su puesta en marcha - se aplazó su implementación para el segundo semestre acorde a indicaciones de la dirección nacional</t>
  </si>
  <si>
    <t xml:space="preserve">Se ha implementado un 12,5% de 25% del Modelo Integrado de Gestión y Planeación en la UAEOS </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</si>
  <si>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</si>
  <si>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Seguimiento al Plan Sectorial -Compromios UAEOS </t>
  </si>
  <si>
    <t>Linea Base  31 /12/2018</t>
  </si>
  <si>
    <t xml:space="preserve">Meta Cuatrienio </t>
  </si>
  <si>
    <t>Meta 2019</t>
  </si>
  <si>
    <t>Avance 2019</t>
  </si>
  <si>
    <t>Meta 2020</t>
  </si>
  <si>
    <t>Tercer Trimestre</t>
  </si>
  <si>
    <t>Cuarto Trimestre</t>
  </si>
  <si>
    <t>Avance  2020</t>
  </si>
  <si>
    <t>Avance 2021</t>
  </si>
  <si>
    <t>Avance Caulitativo</t>
  </si>
  <si>
    <t>Estta meta se encuentra en el 100% , se cumpli la vigencia 2020</t>
  </si>
  <si>
    <t>2021 Primer Trimestre</t>
  </si>
  <si>
    <t>2021 Segundo Trimestre</t>
  </si>
  <si>
    <t xml:space="preserve">La UAEOS cuenta con un Plan Estadistico Institucional  actualizado, durante el tercer trimestre se adelantó el seguimiento a las operaciones estadísticas internas y externas y se actualizaron las 3 operacciones estadisticas registradas en el Sistema Estadistico Nacional del DANE  - SEN </t>
  </si>
  <si>
    <t xml:space="preserve">Al corte del 30 de septiembre se reportan 300 emprendimientos solidarios dinamizados.
Se dio continuidad al programa integral de intervención a la medida de cada una de las organizaciones, en procesos de Creación y fortalecimiento realizando la  formación, capacitación y asistencia técnica implementando los contenidos temáticos en las cinco dimensiones: económica, social, política, ambiental y cultural. Se continuo según cronograma con las actividades de enfoque de mejoramiento de vida, Formación en Economía Solidaria 1,2 o 3 de acuerdo al grado de madurez de las organizaciones solidarias; acompañamiento y asistencia técnica organizacional - empoderamiento comunitario, reglamentos internos, reforma de estatutos, funciones de órganos de administración y control, manual de funciones (Gobernabilidad y Gobernanza). </t>
  </si>
  <si>
    <t xml:space="preserve">
Al corte del 30 de septiembre se reportan  6.262 beneficiarios directos y 19.075 personas e indirectamente a  personas en 300 emprendimientos solidarios dinamizados. Lo anterior permitió beneficiar directamente a De las personas beneficiadas 3.754 son mujeres y 2.428 pertenecen a un grupo étnico (1.679 NARP, 749 indígenas).
Durante la vigencia se brinda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t>
  </si>
  <si>
    <t>La estrategia de compras públicas locales solidarias busca generar la autosostenibilidad económica de las comunidades a través de la comercialización de sus bienes y servicios. Se han realizado ruedas de negocios locales entre la oferta y la demanda  en las compras públicas locales  de alimentos en los  siguientes departamentos ; Cauca, Valle del Cauca, César, La Guajira, Magdalena, Antioquia, Caquetá, Huila, Córdoba, Choco, Guaviare ; las cuales contaron con la participación de 200 organizaciones y empresas locales, y 288 compradores ICBF, PAE, FFMM- CASINOS ), suscribiéndose al cierre de la jornada 372 acuerdos comerciales por $6.420.764.112.
Para el desarrollo e implementación de seguimiento a los acuerdos comerciales firmados entre la oferta y la demanda: Seguimiento a los acuerdos firmados entre la oferta y la demanda en los 11 once departamentos programados en la Fase 4.  con un  valor  acumulado a corte a 1 de octubre de 2021 al seguimiento a los acuerdos firmados entre la oferta y la demanda en los 11 departamentos por $ 3.854.969.318</t>
  </si>
  <si>
    <t xml:space="preserve">Durante la vigencia 2021 se avanza en el desarrollo del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programa "Diplomado en Compras Públicas y Economía Solidaria para la gente"
En el  Programa Formar para Emprender en Asociatividad Solidaria: se diseñaron y actualizaron didácticas para su implementación en modalidad mixta (presencial y mediado por el uso de las Tic)  para Instituciones educativas del departamento de Caldas, a 30 de septiembre se desarrollaron 6 diagnósticos de las Instituciones Educativas, de manera presencial.
Se dió inició al programa de formación en la modalidad distancia con las entidades solidarias de salud, módulo 1 - liderazgo colegiado. 
</t>
  </si>
  <si>
    <t xml:space="preserve">A 30 de septiembre, se reportan 653 personas capacitadas en curso básico de Economía Solidaria,
El reporte de actividades pedagógicas de entidades acreditadas por la UAEOS es semestral. Al 30 de julio se reportan 8.672 de acuerdo a la información remitida por las organizaciones acreditadas
</t>
  </si>
  <si>
    <t xml:space="preserve">La UAEOS participó en mesas interinstitucionales de análisis normativo y producto de ellas se estructuró:
1.El proyecto de decreto  reglamentacrio de la Ley 2069 de 2020. 
2.Propuesta de documento de política pública para el sector de la economía solidaria, lo anterior en el marco de la comisión intersectorial de la economía solidaria
3. El 27 de septiembre de 2021, el Consejo Nacional de Política Económica y Social (Conpes), aprobó el documento de política pública para el desarrollo de la economía solidaria Conpes 4051, que permitirá fomentar y fortalecer el modelo, y que convertirá a las organizaciones solidarias en actores claves para la generación de ingresos, emprendimiento y productividad.. </t>
  </si>
  <si>
    <t>2021 Tercer  Trimestre</t>
  </si>
  <si>
    <t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t>
  </si>
  <si>
    <t xml:space="preserve">Con el fin de implementar el programa formar para emprender en asociatividad solidaria en instituciones educativas al mes de septiembre la DDOS reporta que a través de los convenios de asociación, se continua  la implementación del programa Formar para Emprender en 8 secretarias de educación de los municipios:     Formar para Emprender en 8 secretarias de educación de los municipios:                                                                                                      
Boyacá: San José de Pare
Norte de Santander: Ocaña
Santander- El Playón                                                                                          
 Cauca, Putumayo, Valle del Cauca y Nariño. Mocoa, Secretaria de Educación Cultura y Deportes, Cali y Ginebra Secretaria de Educación y en Nariño:Secretaria de educación de Chachagu.   Abejorral Antioquia:
Institución Educativa Rural Pantanillo y Manuel Canuto Restrepo Un delegado de la Secretaría de Educación del municipio.     </t>
  </si>
  <si>
    <t>videos de experiencias para publicación en el programa de TV Conexión Solidaria se realizó publicidad de sus productos, diseño gráfico e imagen corporativa.  
Se adelanto la grabación de (17)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Asociacion Aspagraus - San Juan de Urabá - Antioquia</t>
  </si>
  <si>
    <t xml:space="preserve">Se realizaron 13 campañas  
1-Campaña de la Comision intersectorial para el fortalecimiento:  realizamos foro, campaña en redes sociales y publicación de la revista sobre el tema.
2-Campaña de la consolidacion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6-Emisión de la Cápsula Conexión Solidaria # 4 hablando del apoyo a Emprendedores de a Pie.
7-El primer programa institucional Experiencias que Transforman Vidas emitidos en Canal Institucional de RTVC.
8-Hablando de la participación de la Entidad en el  PLANFES, 
9-El segundo programa institucional Experiencias que Transforman Vidas emitidos en Canal Institucional de RTVC 
10-El primer programa de radio institucional en Radio Nacional de Colombia.
11- Informar sobre el tràmite de acreditaciòn y la educaciòn solidaria que imparte de la UAEOS -
12- El tercer programa institucional Experiencias que Transforman Vidas emiitdo en el Canal Institucional de RTVC
13 - El segundo programa de radio institucional en Radio Nacional de Colombia
</t>
  </si>
  <si>
    <t>Con el fin de desarrollar  estrategias de autosostenibilidad en las dimensiones social, económica, ambiental, cultural y política de los emprendimientos solidarios, a través de la ejecución de los  Convenio se reportan:                                                                                                      
001-2021 Asodamas  
41 estrategais de sostenibiidad 
Convenio 002-2021 Lexcom
8 estrategias de sostenibilidad
Convenio 004-2021 Agrosolidaria
56 estrategias de sostenibilidad</t>
  </si>
  <si>
    <t>En desarrollo del convenio 07-2021, se desarrolla proceso investigativo que permita abordar la problemática de "No hay acuerdos frente a la definición de buenas prácticas solidarias", así mismo iniciar abordaje en el objeto de estudio: "Se desconoce cómo está siendo abordada la gestión del conocimiento por parte de las organizaciones solidarias" a corte de Septiembre 30 se elaboraron los anteproyectos de investigación, los instrumentos de recolección de data y se espera en el segundo semestre realizar el análisis de la información y la estructuración de informe de investigación</t>
  </si>
  <si>
    <t>se continua con la implementación del programa para el fortalecimiento del Voluntariado la DDOS en el marco del Voluntariado Alianza Pacifico se remite a la Unidad Administrativa la invitación para la realización de Cursos Cortos a realizarce desde el mes de octubre  : 
Seminario sobre desarrollo y gestión de recursos minerales para países en desarrollo
capacitación sobre nuevas tecnologías para la popularización de la mecanización agrícola para países en desarrollo
Seminario sobre productos lácteos y tecnologías de procesamiento de alimentos</t>
  </si>
  <si>
    <t>En la implementación de la estrategia del  programa de sinergias interinstitucionales, articulando las agendas sectoriales nacionales o regionales a corte de 31 de Septiembre la DDOS reporta actividades conjuntas con entidades publicas y empresas privadas en diferentes espacios de participacion en el pais</t>
  </si>
  <si>
    <t xml:space="preserve">La dirección técnica de desarrollo reporta que dentro del seguimiento a las 4 alianzas suscritas o identificadas en apoyo a la formalización y fomento de organizaciones solidarias se busca generar mesas de trabajo y avanzar con la DIAN y Confecamarás con el fin lograr beneficios y/o oportunidades para las organizaciones solidarias.  </t>
  </si>
  <si>
    <t xml:space="preserve">La estrategia de comunicaciones presenta en el Tercer  trimestre del 2021 un  89 % de avance </t>
  </si>
  <si>
    <t>Con el objeto de llevar a cabo Jornadas de promoción para la consolidación de la identidad sectorial y en el marco del Convenio No. 008 -2021 con Qualitas, la dirección técnica de desarrollo reporta que, al mes de deptiembre  se han llevado a cabo a través del Convenio No 008.2021 qualitas:
Gremios Fortalecidos:
Confecoop Llanos	
Confecoop Tolima	
Confecoop Caribe	
Confecoop Boyacá	
Confecoop Atlántico
Confecoop Caldas	
Confecoop Cauca
Confecoop Risaralda
Confecoop Quindío	
Confenagroc	
CFA	
Cooperativa Colega
*32 eventos regionales de 31 con 5876 participantes 2565 organizaciones representadas
*40 jornadas de tics de 39 con la participación de 2.280 personas y beneficiando a 968 organizaciones.
*15 eventos de socializacion a gremios de 12</t>
  </si>
  <si>
    <t xml:space="preserve"> 4 actividades de socialización. Estas se dan en el marco del convenio 7 de 2021 en el componente de promoción.
1/06/2021: Se realizó alistamiento y apoyo a convocatoria de la mesa regional Orinoquía - Amazonía. 
2/06/2021: Se realizó la mesa regional de educación solidaria: Orinoquía- Amazonía. Se socializó el documento de agenda de comités de educación y se recibió retroalimentación en las diferentes salas. 
8/06/2021: Se realizó alistamiento y apoyo a convocatoria de la mesa regional caribe . 
9/06/2021: Se realizó la mesa regional de educación solidaria: Región Caribe. Se socializó el documento de agenda de comités de educación y se recibió retroalimentación en las diferentes salas. 
11/06/2021: Se consolidó la agenda para la mesa nacional de educación solidaria sesión A.
16/06/2021: Se realizó la  mesa nacional de educación solidaria sesión A.  Donde se concluyó la socialización y retroalimentación del documento de agenda de comités de educación.
se realizó comité tecnico del componente de promoción del convenio 7/2021 en el cual se definieron cronograma sy actividades para la elaboración de memorias de los espacios de la mesa de educación solidaria </t>
  </si>
  <si>
    <r>
      <t>0,00</t>
    </r>
    <r>
      <rPr>
        <sz val="11"/>
        <color rgb="FF000000"/>
        <rFont val="Arial Narrow"/>
        <family val="2"/>
      </rPr>
      <t> </t>
    </r>
  </si>
  <si>
    <r>
      <t>6%</t>
    </r>
    <r>
      <rPr>
        <sz val="11"/>
        <color rgb="FF000000"/>
        <rFont val="Arial Narrow"/>
        <family val="2"/>
      </rPr>
      <t> </t>
    </r>
  </si>
  <si>
    <t>Cualitativo 2019</t>
  </si>
  <si>
    <t>Cualitativo 2020</t>
  </si>
  <si>
    <t xml:space="preserve">Se actualizo los programas de educación solidaria y el curso virtual de educación solidaria este último dirigido a servidores públicos, el avance de esta actividad se encuentra en un 100%.  </t>
  </si>
  <si>
    <t xml:space="preserve">Durante la vigencia 2020 se  actualizaron e implementaron 2 programas
</t>
  </si>
  <si>
    <t>esta actividad iniciara en el 2020, no se tiene meta estimada para el 2019</t>
  </si>
  <si>
    <t xml:space="preserve">
A corte de31 de diciembre de 2020, se cumplió la meta esperada. Se finaliza vigencia con documento de agenda diseñada, la cual contó con la participación de grupos internos de trabajo de la UAEOS y grupo de valor con lideres y lideras del sector. </t>
  </si>
  <si>
    <t xml:space="preserve">se han promocionado los programas educativo en 12 secretarias de educacion </t>
  </si>
  <si>
    <t>La dirección Técnica de Desarrollo de las Organizaciones Solidarias adelantó la promoción de los diferentes programas educativos diseñados por la Unidad en 8 secretarias de educacion</t>
  </si>
  <si>
    <t>se han intervenido tres instituciones educativas, dos (2) en Córdoba y una (1) en el Cesar:
En Córdoba: 
- INSTITUCIÓN EDUCATIVA JULIO C. MIRANDA “JUCEMI” municipio de San Antero
- INSTITUCIÓN EDUCATIVA EL CASTILLO municipio de San Bernardo del viento
En Cesar:
- INSTITUCIÓN EDUCATIVA SAN ALBERTO MAGNO “INESAM”</t>
  </si>
  <si>
    <t xml:space="preserve">
Durante la Vigencia 2020 se implementó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
Las Conchas</t>
  </si>
  <si>
    <t>se documentaron 65 experiencias significativas en el 2019</t>
  </si>
  <si>
    <t xml:space="preserve">A 31 de Diciembre se documentaron  52 experiencias de Colombia si es solidariasignificativas documentadas 
</t>
  </si>
  <si>
    <t xml:space="preserve">Se realizaron 11 imágenes corporativas de organizaciones en el 2019. 
	Grupo Asociativo “Calidad” – Hobo, Huila
	Cooperativa Coopmente – Bogotá
	Asociación Nacional del sector del Calzado y Afines Ansecalz &amp; Afines
	Agrofrutas de Suaza
	Asomural"		"
	Cooperativa Telepostal  
	Asotetuan
	Asofamilugo
	Asofrounidos"	
	Cooafromasajistas de la Boquilla
	Agricultores Desplazados Microempresarios del Pueblo de Colombia </t>
  </si>
  <si>
    <t xml:space="preserve">Durante la vigencia 2020 se realizó el apoyo de la imagen corporativa a diez organizaciones: 
</t>
  </si>
  <si>
    <t>se desarrollaron 23 campañas en el 2019</t>
  </si>
  <si>
    <t xml:space="preserve">Se han relizado 31 campañas  EnEl2020 
Trámite de Acreditación 
</t>
  </si>
  <si>
    <t xml:space="preserve">se han reportado 165 organizaciones con estrategia de autosostenibilidad.
</t>
  </si>
  <si>
    <t>Se reporta el 80% de Emprendimientos solidarios implementando estrategias de autosostenibilidad para Diciembre del 2020.</t>
  </si>
  <si>
    <t>En el marco del proceso de investigación de Comités de Educación se realizaron los siguientes acciones: . Se alimentó matriz de cruce de instrumentos de información y se inició su diligenciamiento, se relaizó documento de hallazgos de la investigación, se generó informe inical  de investigación. Se realizó socialización de informe inicial en seción de tiempos compartidos el día 16 de diciembre. La coordinación del grupo de educación socializó con la dirección nacional los prinicpales haalzagos de la investigación el 24 de diciembre.</t>
  </si>
  <si>
    <t>Para el año 2020, El Director Técnico de la Dirección de Desarrollo y la Coordinadora del Grupo de Desarrollo Asociativo presentaron, en el XI Encuentro de Investigadores Latinoamericanos en Cooperativismo, convocado por la  Red Latinoamericana de Investigadores en Cooperativismo de la Alianza Cooperativa Internacional y organizado por CIRIEC Colombia, Confecoop Antioquia, Universidad Católica Luis Amigó y Pontificia Universidad Javeriana, la ponencia resultada de la investigación aplicada al proceso de implementación de la metodología de enfoque de vida y la propuesta de actualización e implementación de las fases 2,3 y 4. 
Eje temático:                        Inclusión, enfoque de género y juventudes 
Título:                                    Empoderamiento para la Asociatividad. 
Autores:                                 Garzon Beatriz - Barbosa Ehyder</t>
  </si>
  <si>
    <t>A 31 de diciembre se reportan 400 emprendimientos solidarios dinamizados fomentados en 24 departamentos y 104 municipios. 33 emprendimientos conformados por población en condición de víctima y 3 por población reincorporada. en los emprendimientos se contemplan las organizaciones beneficiadas de la estrategia de compras públicas locales, estrategia que fortalece los canales de comercialización y generación de ingresos de productos y servicios de los pequeños productores. Se da continuidad a las actividades implementación del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t>
  </si>
  <si>
    <t xml:space="preserve">Durante la vigencia 2020 se fomentaron 400 emprendimientos solidarios dinamizados beneficiando a 6871 personas.. De estos, 40 emprendimientos  están conformados por población víctima y 2 por población reincorporada,.  Los procesos de fomento se adelantaron en 28 departamentos y en 111 municipios de los cuales 35 son territorios PDET contribuyendo a la estabilización de la paz. A través de la estrategia de compras públicas locales  se beneficiaron 200 emprendimientos solidarios en los cuales se  fortalecen los canales de comercialización y generación de ingresos de productos y servicios de los pequeños productores </t>
  </si>
  <si>
    <t>De los procesos de fomento de asociatividad solidaria, se han beneficiado en el tercer trimestre a 1624 personas, para un total de 6124 personas beneficiadas a nivel nacional, de los cuales se benefician 495 víctimas y 60 reincorporados</t>
  </si>
  <si>
    <t xml:space="preserve">
A 31 de  Diciembre se  beneficiaron directamente  6871  e indirectamente a 15.428 personas, de los proceso de fomento de organizaciones solidarias, de acuerdo a la caracterización realizada se reportan  1960 personas en condición de  victimas, 2759 mujeres, 1361  Narp y   556 indígenas.</t>
  </si>
  <si>
    <t xml:space="preserve">Se aprobó desde el Ministerio del Trabajo y con trabajo realizado por la UAEOS y entidades adscritas y vinculadas, documento recomendaciones para implementar en programas de gobierno departamental y municipal 2020 - 2023 desde el trabajo decente. </t>
  </si>
  <si>
    <t xml:space="preserve">Desde la dirección Técnica de Desarrollo se reporta el documento final de seguimiento a la estrategia para incorporar la Economía Solidaria en los planes de Desarrollo Local a los municipios y gobernaciones que incluyeron la economia solidaria en sus planes de desarrollo. 
</t>
  </si>
  <si>
    <t xml:space="preserve">se ejecutaron 2 fortalecimientos al sector gremial
En el mes de agosto del presente año, se acompaño desde el grupo de sinergias en la construcción de ejes temáticos en espacios de formación con participación de CONFECOOP NACIONAL y CONFECOOP ATLÁNTICO. CONFECOOP NACIONAL - UAEOS: 1200 participantes. CONFECOOP ATLÁNTICO: 120 personas. DEL   CONVENIO NO SE RPORTARON ACCIONES </t>
  </si>
  <si>
    <t xml:space="preserve">De acuerdo con las  jornadas de promoción para la consolidación de la identidad sectorial , a través del convenio N 06 de 2020 suscrito con Qualitas, se desarrollaron  las siguientes jornadas de interés del sector de la economía solidaria en aspectos como capacitación, orientación y acompañamiento presencial o vía digital con los siguientes gremios : 
1.Confecooop llanos
2.Confecoop Quindío
3. Confecoop Tolima 
4.Confecoop Oriente
 5.Confecoop Boyacá 
6. Confecoop Eje Cafetero 
7. Confecoop Valle
8.Analfe
 9. Ascoop Huila 
10. Confenagroc
11. Confecoop Nacional 
12. Fedemutuales
13.Confecoop Santander 
14.Confecoop Caribe 
15.Confecoop Antioquia
16.Confecoop Cauca 
17.Confecoop Risaralda 
18. Confecoop Caldas
19.Quindio solidario 
20. Ascoop </t>
  </si>
  <si>
    <t>La agenda se diseño en el mes de noviembre</t>
  </si>
  <si>
    <t>La dirección Técnica de Desarrollo de las Organizaciones Solidarias  reporta desde la implementacion del fortalecimiento del programa de Voluntariado las siguientes actividades  : 
- Se realizaron dos sesiones más de las 4 programadas para el curso de voluntariado.
Finalización curso de voluntariado COOSALUD. 19 Certificados
-Presentación foro voluntariado, presentación programa de Voluntariado</t>
  </si>
  <si>
    <t xml:space="preserve"> Se diseñó y socializó programa de sinergias institucionales. Para revisión de la Dirección de Investigación y Planeación. En observación del documento diseñado, se vienen ejecutando los ejes de trabajo de memorandos, acuerdo o sinergias vigentes. </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</si>
  <si>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Estereo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Satelites de Costura ( Unisatel) </t>
  </si>
  <si>
    <t xml:space="preserve">Se realizaron las siguientes capacitaciones a:
</t>
  </si>
  <si>
    <t xml:space="preserve">se estructuro plan de trabajo  sobre el modelo de la economía solidaria, lo anterior mediante la plataforma de confecámaras.  </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</si>
  <si>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Superintedencia de Puertos y Transporte , esta en proceso de ajustes y  verificación el documento.
CONFECAMARAS : Seguimiento a la Mesa Técnica con  Confecámaras  para coordinar sistema de información RUES con la cédula rural de la Mesa técnica Nacional de Asociatividad Rural </t>
  </si>
  <si>
    <t>se ha implementado en el cuarto trimestre el 6,25% de las actividades establecidas para el cumplimiento de las dimensiones y  políticas que conforman el MIPG, para un total de 25%</t>
  </si>
  <si>
    <t xml:space="preserve">Durante la vigencia 2020 la Unidad adelanto la gestion institucional en el marco del  MIGP, se realizaron informes trimestrales y se adelantaron 4 Comites Institucionales de Gestion y Desempeño </t>
  </si>
  <si>
    <t>se presentaron los resultados del FURAG 2018 en la Cual La Unidad Administrativa Especial de Organizaciones Solidarias fue calificada con un 84.2 siendo la primera entidad del sector trabajo a nivel nacional</t>
  </si>
  <si>
    <t xml:space="preserve">De acuerdo a los resultados de FURAG de 2019 que se realizo en 2020 la entidad tiene un índice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implementación del MIPG </t>
  </si>
  <si>
    <t>El avance total de la estrategia de comunicaciones es de 100%, correspondientes al fortalecimiento de las comunicaciones de la unidad</t>
  </si>
  <si>
    <t>La Unidad Aminsitrativa diseño e implementó una estrategia de comunicaciones  qu epermito visibilizar la gestión institucional y experiencias del sector solcidario a traves de varios medios y canales de comunicación: redes sociales, pagina web, revista insttucional, notas internas y externas, códigos civicos, foros, audiencias publicas entre otros.</t>
  </si>
  <si>
    <t>para el presente año no se realizara el estudio institucional</t>
  </si>
  <si>
    <t>Para   la 2020 se realizó un estudio técnico que permitió justificar la necesidad de recursos  para ampliar la cobertura de los programas de la entidad en territorio asi como tambien para adelantar procesos de capacitación a servidores publicos</t>
  </si>
  <si>
    <t>Documento de Recomendaciones para la Promoción del Empleo del Trabajo Decente</t>
  </si>
  <si>
    <t>Se creo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iniciativa creada por el Decreto 1340 del 8 de octubre de 2020 y su 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
La Entidad actualizó  los instrumento de oferta publica para vigenica 2020 en e marco de la metodologia Arco que  busca optimizar y mejorar la eficiencia de la oferta institucional de los instrumentos de política pública que brindan las entidades del orden nacional en materia de competitividad, productividad, emprendimiento, ciencia, tecnología e innovación en Colombia.</t>
  </si>
  <si>
    <t xml:space="preserve">A la fecha la propuesta normativa de reglamentación del art 164 del PND se encuentra en el Ministerio del trabajo y en el  Ministerio de Comercio, industria y turismo, para su revisión, la entidad a la fecha no ha recibido comunicación alguna sobre su aprobación. </t>
  </si>
  <si>
    <t xml:space="preserve">Durante la vigencia 2020 se creó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</si>
  <si>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 xml:space="preserve">Se realizo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</si>
  <si>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estadístico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</si>
  <si>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t>A corte 30 de Septiembre se ha documentado las siguientes experiencias significativas:
Se adelanto la grabación de (17)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Asociacion Aspagraus - San Juan de Urabá - Antioquia
Se ha publicado a través de medios de comunicación públicos, privados y solidarios 45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
- Foro Transformacion Digital
- Conexión Solidaria cap. 4
- Foro Mes Internacional De Las Cooperativas
- UAEOS Experiencias que Transforman Vidas Cap. 1
- Foro Social Media: Un camino real para el conocimiento
- Asomefrut
- Asociación de Mujeres Emprendedoras Brevas Playeritas
- Cooperativa Multiactiva de Afromasajistas de la Boquilla
- Foro Alimentación Responsable
- Un Café con la UAEOS - Ascoop
- Foro Economía Solidaria para la Gente
- Cápsula Conexión Solidaria cap. 5
- Foro Acceso al crédito
- UAEOS Experiencias que transforman vidas Cap. 2
- Asociación de Bolleras de Turbana Asobotur
- Cooperativa Multiactiva de Lecheros de Potrerolargo
- Asociación de Productores de papa, Leche y Cultivos
- Un Café con la UAEOS - Fogacoop
- Foro Economía Circular
- Foro La responsabilidad ambiental de las Organizaciones Solidarias
- Cápsula Conexión Solidaria cap. 6
- UAEOS Experiencias que transforman vidas Cap. 2</t>
  </si>
  <si>
    <r>
      <t xml:space="preserve">Realizar programas de formación y asistencia técnica en ambientes virtuales y presenciales para la cualificación de servidores públicos y operadores  en asociatividad solidaria y cooperativismo 
</t>
    </r>
    <r>
      <rPr>
        <b/>
        <sz val="11"/>
        <rFont val="Arial Narrow"/>
        <family val="2"/>
      </rPr>
      <t xml:space="preserve">
</t>
    </r>
  </si>
  <si>
    <r>
      <rPr>
        <sz val="11"/>
        <color theme="4"/>
        <rFont val="Arial Narrow"/>
        <family val="2"/>
      </rPr>
      <t>E</t>
    </r>
    <r>
      <rPr>
        <sz val="11"/>
        <rFont val="Arial Narrow"/>
        <family val="2"/>
      </rPr>
      <t>sta meta se encuentra en el 100% , se cumplio en la vigencia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</si>
</sst>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sz val="8"/>
      <name val="Calibri"/>
      <family val="2"/>
      <scheme val="minor"/>
    </font>
    <font>
      <sz val="11"/>
      <name val="Arial Narrow"/>
      <family val="2"/>
    </font>
    <font>
      <sz val="11"/>
      <color theme="1"/>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
      <b/>
      <sz val="16"/>
      <name val="Arial"/>
      <family val="2"/>
    </font>
    <font>
      <sz val="11"/>
      <color rgb="FF000000"/>
      <name val="Arial Narrow"/>
      <family val="2"/>
    </font>
    <font>
      <b/>
      <sz val="11"/>
      <name val="Arial Narrow"/>
      <family val="2"/>
    </font>
    <font>
      <sz val="11"/>
      <color theme="4"/>
      <name val="Arial Narrow"/>
      <family val="2"/>
    </font>
  </fonts>
  <fills count="8">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0" fontId="1" fillId="0" borderId="0"/>
    <xf numFmtId="0" fontId="2" fillId="0" borderId="0"/>
    <xf numFmtId="9" fontId="2" fillId="0" borderId="0" applyFont="0" applyFill="0" applyBorder="0" applyAlignment="0" applyProtection="0"/>
  </cellStyleXfs>
  <cellXfs count="155">
    <xf numFmtId="0" fontId="0" fillId="0" borderId="0" xfId="0"/>
    <xf numFmtId="0" fontId="2" fillId="0" borderId="0" xfId="2"/>
    <xf numFmtId="3" fontId="5" fillId="4" borderId="1" xfId="2" applyNumberFormat="1" applyFont="1" applyFill="1" applyBorder="1" applyAlignment="1">
      <alignment horizontal="center" vertical="center" wrapText="1"/>
    </xf>
    <xf numFmtId="0" fontId="9" fillId="4" borderId="1" xfId="0" applyFont="1" applyFill="1" applyBorder="1" applyAlignment="1">
      <alignment horizontal="justify" vertical="top" wrapText="1"/>
    </xf>
    <xf numFmtId="1" fontId="10" fillId="4" borderId="1" xfId="0" applyNumberFormat="1" applyFont="1" applyFill="1" applyBorder="1" applyAlignment="1">
      <alignment horizontal="justify" vertical="top" wrapText="1"/>
    </xf>
    <xf numFmtId="3" fontId="9" fillId="3" borderId="1" xfId="0" applyNumberFormat="1" applyFont="1" applyFill="1" applyBorder="1" applyAlignment="1">
      <alignment horizontal="justify" vertical="top"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1" fillId="0" borderId="0" xfId="0" applyFont="1"/>
    <xf numFmtId="0" fontId="0" fillId="4" borderId="0" xfId="0" applyFill="1"/>
    <xf numFmtId="0" fontId="10" fillId="4" borderId="0" xfId="0" applyFont="1" applyFill="1"/>
    <xf numFmtId="0" fontId="10" fillId="4" borderId="0" xfId="0" applyFont="1" applyFill="1" applyAlignment="1">
      <alignment horizontal="center"/>
    </xf>
    <xf numFmtId="3" fontId="15" fillId="2" borderId="6" xfId="0"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165" fontId="19" fillId="4" borderId="1" xfId="0" applyNumberFormat="1" applyFont="1" applyFill="1" applyBorder="1" applyAlignment="1" applyProtection="1">
      <alignment horizontal="center" vertical="center" wrapText="1"/>
      <protection locked="0"/>
    </xf>
    <xf numFmtId="1"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wrapText="1"/>
    </xf>
    <xf numFmtId="3" fontId="19" fillId="4" borderId="1" xfId="0" applyNumberFormat="1" applyFont="1" applyFill="1" applyBorder="1" applyAlignment="1">
      <alignment horizontal="justify" vertical="center" wrapText="1"/>
    </xf>
    <xf numFmtId="0" fontId="18" fillId="4" borderId="1" xfId="0" applyFont="1" applyFill="1" applyBorder="1" applyAlignment="1">
      <alignment horizontal="justify" vertical="center" wrapText="1"/>
    </xf>
    <xf numFmtId="3" fontId="20" fillId="4" borderId="1" xfId="5" applyNumberFormat="1" applyFont="1" applyFill="1" applyBorder="1" applyAlignment="1">
      <alignment horizontal="justify" vertical="center" wrapText="1"/>
    </xf>
    <xf numFmtId="0" fontId="21" fillId="4" borderId="0" xfId="0" applyFont="1" applyFill="1"/>
    <xf numFmtId="164"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center" vertical="center" wrapText="1"/>
    </xf>
    <xf numFmtId="3" fontId="19" fillId="3" borderId="1" xfId="0" applyNumberFormat="1" applyFont="1" applyFill="1" applyBorder="1" applyAlignment="1">
      <alignment horizontal="justify" vertical="top" wrapText="1"/>
    </xf>
    <xf numFmtId="3" fontId="20" fillId="3" borderId="1" xfId="5" applyNumberFormat="1" applyFont="1" applyFill="1" applyBorder="1" applyAlignment="1">
      <alignment horizontal="justify" vertical="center" wrapText="1"/>
    </xf>
    <xf numFmtId="166" fontId="18" fillId="4" borderId="1" xfId="6" applyNumberFormat="1" applyFont="1" applyFill="1" applyBorder="1" applyAlignment="1" applyProtection="1">
      <alignment horizontal="justify" vertical="center" wrapText="1"/>
      <protection locked="0"/>
    </xf>
    <xf numFmtId="1" fontId="18" fillId="4" borderId="1" xfId="6" applyNumberFormat="1"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 fontId="18" fillId="4" borderId="1" xfId="0" applyNumberFormat="1" applyFont="1" applyFill="1" applyBorder="1" applyAlignment="1">
      <alignment horizontal="justify" vertical="top" wrapText="1"/>
    </xf>
    <xf numFmtId="9" fontId="18" fillId="4" borderId="1" xfId="0" applyNumberFormat="1" applyFont="1" applyFill="1" applyBorder="1" applyAlignment="1">
      <alignment horizontal="justify" vertical="center" wrapText="1"/>
    </xf>
    <xf numFmtId="3" fontId="19" fillId="3" borderId="13" xfId="0" applyNumberFormat="1" applyFont="1" applyFill="1" applyBorder="1" applyAlignment="1">
      <alignment horizontal="justify" vertical="center" wrapText="1"/>
    </xf>
    <xf numFmtId="9" fontId="19" fillId="4" borderId="1" xfId="0" applyNumberFormat="1" applyFont="1" applyFill="1" applyBorder="1" applyAlignment="1">
      <alignment horizontal="justify" vertical="center" wrapText="1"/>
    </xf>
    <xf numFmtId="9" fontId="18" fillId="4" borderId="1" xfId="0" applyNumberFormat="1" applyFont="1" applyFill="1" applyBorder="1" applyAlignment="1">
      <alignment horizontal="center" vertical="center" wrapText="1"/>
    </xf>
    <xf numFmtId="9" fontId="19" fillId="4" borderId="1" xfId="1" applyFont="1" applyFill="1" applyBorder="1" applyAlignment="1" applyProtection="1">
      <alignment horizontal="center" vertical="center" wrapText="1"/>
      <protection locked="0"/>
    </xf>
    <xf numFmtId="4" fontId="19"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justify" vertical="top" wrapText="1"/>
    </xf>
    <xf numFmtId="3" fontId="19" fillId="4" borderId="12" xfId="0" applyNumberFormat="1" applyFont="1" applyFill="1" applyBorder="1" applyAlignment="1">
      <alignment horizontal="justify" vertical="center" wrapText="1"/>
    </xf>
    <xf numFmtId="10" fontId="19" fillId="3" borderId="1" xfId="0" applyNumberFormat="1" applyFont="1" applyFill="1" applyBorder="1" applyAlignment="1">
      <alignment horizontal="center" vertical="center" wrapText="1"/>
    </xf>
    <xf numFmtId="9" fontId="19" fillId="3" borderId="1" xfId="1" applyFont="1" applyFill="1" applyBorder="1" applyAlignment="1">
      <alignment horizontal="center" vertical="center" wrapText="1"/>
    </xf>
    <xf numFmtId="9" fontId="18" fillId="3" borderId="1" xfId="0" applyNumberFormat="1" applyFont="1" applyFill="1" applyBorder="1" applyAlignment="1">
      <alignment horizontal="justify" vertical="top" wrapText="1"/>
    </xf>
    <xf numFmtId="168" fontId="19"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168" fontId="19" fillId="4" borderId="1" xfId="0" applyNumberFormat="1" applyFont="1" applyFill="1" applyBorder="1" applyAlignment="1">
      <alignment horizontal="justify" vertical="top" wrapText="1"/>
    </xf>
    <xf numFmtId="0" fontId="17" fillId="0" borderId="9" xfId="0" applyFont="1" applyBorder="1" applyAlignment="1">
      <alignment horizontal="justify" vertical="center"/>
    </xf>
    <xf numFmtId="0" fontId="18" fillId="3" borderId="8" xfId="0" applyFont="1" applyFill="1" applyBorder="1" applyAlignment="1">
      <alignment horizontal="justify" vertical="center" wrapText="1"/>
    </xf>
    <xf numFmtId="0" fontId="18" fillId="4" borderId="1" xfId="0" applyFont="1" applyFill="1" applyBorder="1" applyAlignment="1">
      <alignment horizontal="justify" vertical="center"/>
    </xf>
    <xf numFmtId="0" fontId="24" fillId="0" borderId="0" xfId="2" applyFont="1"/>
    <xf numFmtId="3" fontId="24" fillId="0" borderId="0" xfId="2" applyNumberFormat="1" applyFont="1"/>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26" fillId="5" borderId="1" xfId="2" applyNumberFormat="1" applyFont="1" applyFill="1" applyBorder="1" applyAlignment="1">
      <alignment horizontal="center" vertical="center" wrapText="1"/>
    </xf>
    <xf numFmtId="3" fontId="5" fillId="6" borderId="1" xfId="2" applyNumberFormat="1" applyFont="1" applyFill="1" applyBorder="1" applyAlignment="1">
      <alignment horizontal="center" vertical="center" wrapText="1"/>
    </xf>
    <xf numFmtId="3" fontId="15" fillId="5"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26" fillId="5" borderId="1" xfId="1" applyNumberFormat="1" applyFont="1" applyFill="1" applyBorder="1" applyAlignment="1">
      <alignment horizontal="center" vertical="center" wrapText="1"/>
    </xf>
    <xf numFmtId="1" fontId="15" fillId="5"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15" fillId="5" borderId="1" xfId="1" applyFont="1" applyFill="1" applyBorder="1" applyAlignment="1">
      <alignment horizontal="center" vertical="center" wrapText="1"/>
    </xf>
    <xf numFmtId="9" fontId="5" fillId="3" borderId="1" xfId="1" applyFont="1" applyFill="1" applyBorder="1" applyAlignment="1">
      <alignment horizontal="center" vertical="center" wrapText="1"/>
    </xf>
    <xf numFmtId="3" fontId="10" fillId="4" borderId="1" xfId="2" applyNumberFormat="1" applyFont="1" applyFill="1" applyBorder="1" applyAlignment="1">
      <alignment horizontal="center" vertical="center"/>
    </xf>
    <xf numFmtId="3" fontId="10" fillId="4" borderId="4" xfId="2" applyNumberFormat="1" applyFont="1" applyFill="1" applyBorder="1" applyAlignment="1">
      <alignment horizontal="center" vertical="center"/>
    </xf>
    <xf numFmtId="9" fontId="10" fillId="4" borderId="1" xfId="2" applyNumberFormat="1" applyFont="1" applyFill="1" applyBorder="1" applyAlignment="1">
      <alignment horizontal="center" vertical="center"/>
    </xf>
    <xf numFmtId="9" fontId="10" fillId="4" borderId="4" xfId="2" applyNumberFormat="1" applyFont="1" applyFill="1" applyBorder="1" applyAlignment="1">
      <alignment horizontal="center" vertical="center"/>
    </xf>
    <xf numFmtId="0" fontId="10" fillId="4" borderId="4" xfId="2" applyFont="1" applyFill="1" applyBorder="1" applyAlignment="1">
      <alignment horizontal="center" vertical="center"/>
    </xf>
    <xf numFmtId="9" fontId="10" fillId="4" borderId="1" xfId="3" applyFont="1" applyFill="1" applyBorder="1" applyAlignment="1">
      <alignment horizontal="center" vertical="center"/>
    </xf>
    <xf numFmtId="0" fontId="10" fillId="4" borderId="1" xfId="2" applyFont="1" applyFill="1" applyBorder="1" applyAlignment="1">
      <alignment horizontal="center" vertical="center"/>
    </xf>
    <xf numFmtId="0" fontId="17" fillId="0" borderId="11" xfId="0" applyFont="1" applyBorder="1" applyAlignment="1">
      <alignment horizontal="justify" vertical="center"/>
    </xf>
    <xf numFmtId="0" fontId="17" fillId="0" borderId="10" xfId="0" applyFont="1" applyBorder="1" applyAlignment="1">
      <alignment horizontal="justify" vertical="center"/>
    </xf>
    <xf numFmtId="0" fontId="16" fillId="0" borderId="0" xfId="0" applyFont="1" applyAlignment="1">
      <alignment horizontal="center" wrapText="1"/>
    </xf>
    <xf numFmtId="3" fontId="13" fillId="2" borderId="18"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164" fontId="13" fillId="2" borderId="18" xfId="0" applyNumberFormat="1" applyFont="1" applyFill="1" applyBorder="1" applyAlignment="1">
      <alignment horizontal="center" vertical="center" wrapText="1"/>
    </xf>
    <xf numFmtId="164" fontId="13" fillId="2" borderId="6" xfId="0"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3" fontId="13" fillId="2" borderId="17" xfId="0" applyNumberFormat="1"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3" fontId="13" fillId="2" borderId="4"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0" fontId="18" fillId="3" borderId="13"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164" fontId="25" fillId="2" borderId="1" xfId="2" applyNumberFormat="1" applyFont="1" applyFill="1" applyBorder="1" applyAlignment="1">
      <alignment horizontal="center" vertical="center" wrapText="1"/>
    </xf>
    <xf numFmtId="0" fontId="27" fillId="0" borderId="0" xfId="2" applyFont="1" applyAlignment="1">
      <alignment horizontal="center" vertical="center" wrapText="1"/>
    </xf>
    <xf numFmtId="0" fontId="27" fillId="0" borderId="5" xfId="2" applyFont="1" applyBorder="1" applyAlignment="1">
      <alignment horizontal="center" vertical="center" wrapText="1"/>
    </xf>
    <xf numFmtId="0" fontId="23" fillId="0" borderId="1" xfId="2" applyFont="1" applyBorder="1" applyAlignment="1">
      <alignment horizontal="center" vertical="center"/>
    </xf>
    <xf numFmtId="3" fontId="10" fillId="4" borderId="1" xfId="2" applyNumberFormat="1" applyFont="1" applyFill="1" applyBorder="1" applyAlignment="1">
      <alignment horizontal="left" vertical="center"/>
    </xf>
    <xf numFmtId="0" fontId="9" fillId="4" borderId="1" xfId="2" applyFont="1" applyFill="1" applyBorder="1" applyAlignment="1">
      <alignment horizontal="justify" vertical="top"/>
    </xf>
    <xf numFmtId="0" fontId="9" fillId="4" borderId="1" xfId="2" applyFont="1" applyFill="1" applyBorder="1" applyAlignment="1">
      <alignment horizontal="justify" vertical="top"/>
    </xf>
    <xf numFmtId="0" fontId="9" fillId="0" borderId="1" xfId="2" applyFont="1" applyBorder="1" applyAlignment="1">
      <alignment horizontal="justify" vertical="top"/>
    </xf>
    <xf numFmtId="0" fontId="9" fillId="4" borderId="2" xfId="2" applyFont="1" applyFill="1" applyBorder="1" applyAlignment="1">
      <alignment vertical="top"/>
    </xf>
    <xf numFmtId="0" fontId="9" fillId="4" borderId="3" xfId="2" applyFont="1" applyFill="1" applyBorder="1" applyAlignment="1">
      <alignment vertical="top"/>
    </xf>
    <xf numFmtId="0" fontId="9" fillId="4" borderId="1" xfId="2" applyFont="1" applyFill="1" applyBorder="1" applyAlignment="1">
      <alignment horizontal="justify"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0" fontId="9" fillId="4" borderId="1" xfId="2" applyFont="1" applyFill="1" applyBorder="1" applyAlignment="1">
      <alignment horizontal="left" vertical="center"/>
    </xf>
    <xf numFmtId="0" fontId="9" fillId="0" borderId="4" xfId="2" applyFont="1" applyBorder="1" applyAlignment="1">
      <alignment horizontal="center" vertical="center"/>
    </xf>
    <xf numFmtId="0" fontId="10" fillId="4" borderId="1" xfId="0" applyFont="1" applyFill="1" applyBorder="1" applyAlignment="1">
      <alignment horizontal="center" vertical="center"/>
    </xf>
    <xf numFmtId="3" fontId="9" fillId="4" borderId="1" xfId="2" applyNumberFormat="1" applyFont="1" applyFill="1" applyBorder="1" applyAlignment="1">
      <alignment horizontal="center" vertical="center"/>
    </xf>
    <xf numFmtId="3" fontId="9" fillId="7" borderId="1" xfId="2" applyNumberFormat="1" applyFont="1" applyFill="1" applyBorder="1" applyAlignment="1">
      <alignment horizontal="center" vertical="center"/>
    </xf>
    <xf numFmtId="3" fontId="9" fillId="7" borderId="1" xfId="2" applyNumberFormat="1" applyFont="1" applyFill="1" applyBorder="1" applyAlignment="1">
      <alignment horizontal="justify" vertical="top"/>
    </xf>
    <xf numFmtId="9" fontId="9" fillId="4" borderId="1" xfId="2" applyNumberFormat="1" applyFont="1" applyFill="1" applyBorder="1" applyAlignment="1">
      <alignment horizontal="center" vertical="center"/>
    </xf>
    <xf numFmtId="9" fontId="9" fillId="4" borderId="1" xfId="9" applyFont="1" applyFill="1" applyBorder="1" applyAlignment="1">
      <alignment horizontal="center" vertical="center"/>
    </xf>
    <xf numFmtId="9" fontId="9" fillId="4" borderId="1" xfId="9" applyFont="1" applyFill="1" applyBorder="1" applyAlignment="1">
      <alignment horizontal="left" vertical="center"/>
    </xf>
    <xf numFmtId="9" fontId="9" fillId="0" borderId="1" xfId="3" applyFont="1" applyBorder="1" applyAlignment="1">
      <alignment horizontal="center" vertical="center"/>
    </xf>
    <xf numFmtId="9" fontId="9" fillId="0" borderId="4" xfId="3" applyFont="1" applyBorder="1" applyAlignment="1">
      <alignment horizontal="center" vertical="center"/>
    </xf>
    <xf numFmtId="9" fontId="28" fillId="4" borderId="1" xfId="0" applyNumberFormat="1" applyFont="1" applyFill="1" applyBorder="1" applyAlignment="1">
      <alignment horizontal="center" vertical="center"/>
    </xf>
    <xf numFmtId="9" fontId="9" fillId="4" borderId="1" xfId="3" applyFont="1" applyFill="1" applyBorder="1" applyAlignment="1">
      <alignment horizontal="center" vertical="center"/>
    </xf>
    <xf numFmtId="9" fontId="9" fillId="7" borderId="1" xfId="3" applyFont="1" applyFill="1" applyBorder="1" applyAlignment="1">
      <alignment horizontal="center" vertical="center"/>
    </xf>
    <xf numFmtId="9" fontId="9" fillId="4" borderId="1" xfId="1" applyFont="1" applyFill="1" applyBorder="1" applyAlignment="1">
      <alignment horizontal="center" vertical="center"/>
    </xf>
    <xf numFmtId="0" fontId="28" fillId="4" borderId="1" xfId="0" applyFont="1" applyFill="1" applyBorder="1" applyAlignment="1">
      <alignment horizontal="center" vertical="center"/>
    </xf>
    <xf numFmtId="0" fontId="9" fillId="7" borderId="1" xfId="2" applyFont="1" applyFill="1" applyBorder="1" applyAlignment="1">
      <alignment horizontal="center" vertical="center"/>
    </xf>
    <xf numFmtId="0" fontId="9" fillId="0" borderId="1" xfId="2" applyFont="1" applyBorder="1" applyAlignment="1">
      <alignment horizontal="justify" vertical="center"/>
    </xf>
    <xf numFmtId="0" fontId="9" fillId="4" borderId="4" xfId="2" applyFont="1" applyFill="1" applyBorder="1" applyAlignment="1">
      <alignment horizontal="center" vertical="center"/>
    </xf>
    <xf numFmtId="1" fontId="9" fillId="4" borderId="1" xfId="2" applyNumberFormat="1" applyFont="1" applyFill="1" applyBorder="1" applyAlignment="1">
      <alignment horizontal="center" vertical="center"/>
    </xf>
    <xf numFmtId="1" fontId="9" fillId="7" borderId="1" xfId="2" applyNumberFormat="1" applyFont="1" applyFill="1" applyBorder="1" applyAlignment="1">
      <alignment horizontal="center" vertical="center"/>
    </xf>
    <xf numFmtId="0" fontId="10" fillId="4" borderId="1" xfId="2" applyFont="1" applyFill="1" applyBorder="1" applyAlignment="1">
      <alignment horizontal="justify" vertical="center"/>
    </xf>
    <xf numFmtId="9" fontId="10" fillId="0" borderId="1" xfId="2" applyNumberFormat="1" applyFont="1" applyBorder="1" applyAlignment="1">
      <alignment horizontal="center" vertical="center"/>
    </xf>
    <xf numFmtId="9" fontId="10" fillId="4" borderId="1" xfId="2" applyNumberFormat="1" applyFont="1" applyFill="1" applyBorder="1" applyAlignment="1">
      <alignment horizontal="left" vertical="center"/>
    </xf>
    <xf numFmtId="9" fontId="10" fillId="0" borderId="4" xfId="2" applyNumberFormat="1" applyFont="1" applyBorder="1" applyAlignment="1">
      <alignment horizontal="center" vertical="center"/>
    </xf>
    <xf numFmtId="9" fontId="9" fillId="7" borderId="1" xfId="2" applyNumberFormat="1" applyFont="1" applyFill="1" applyBorder="1" applyAlignment="1">
      <alignment horizontal="center" vertical="center"/>
    </xf>
    <xf numFmtId="0" fontId="10" fillId="0" borderId="1" xfId="2" applyFont="1" applyBorder="1" applyAlignment="1">
      <alignment horizontal="center" vertical="center"/>
    </xf>
    <xf numFmtId="0" fontId="10" fillId="4" borderId="1" xfId="2" applyFont="1" applyFill="1" applyBorder="1" applyAlignment="1">
      <alignment horizontal="left" vertical="center"/>
    </xf>
    <xf numFmtId="0" fontId="10" fillId="0" borderId="4" xfId="2" applyFont="1" applyBorder="1" applyAlignment="1">
      <alignment horizontal="center" vertical="center"/>
    </xf>
    <xf numFmtId="0" fontId="10" fillId="7" borderId="1" xfId="2" applyFont="1" applyFill="1" applyBorder="1" applyAlignment="1">
      <alignment horizontal="center" vertical="center"/>
    </xf>
    <xf numFmtId="3" fontId="10" fillId="7" borderId="1" xfId="2" applyNumberFormat="1" applyFont="1" applyFill="1" applyBorder="1" applyAlignment="1">
      <alignment horizontal="center" vertical="center"/>
    </xf>
    <xf numFmtId="167" fontId="9" fillId="4" borderId="1" xfId="1" applyNumberFormat="1" applyFont="1" applyFill="1" applyBorder="1" applyAlignment="1">
      <alignment horizontal="center" vertical="center"/>
    </xf>
    <xf numFmtId="167" fontId="9" fillId="7" borderId="1" xfId="1" applyNumberFormat="1" applyFont="1" applyFill="1" applyBorder="1" applyAlignment="1">
      <alignment horizontal="center" vertical="center"/>
    </xf>
    <xf numFmtId="3" fontId="9" fillId="4" borderId="1" xfId="2" applyNumberFormat="1" applyFont="1" applyFill="1" applyBorder="1" applyAlignment="1">
      <alignment horizontal="justify" vertical="top"/>
    </xf>
    <xf numFmtId="168"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left" vertical="center"/>
    </xf>
    <xf numFmtId="1" fontId="10" fillId="4" borderId="4" xfId="2" applyNumberFormat="1" applyFont="1" applyFill="1" applyBorder="1" applyAlignment="1">
      <alignment horizontal="center" vertical="center"/>
    </xf>
    <xf numFmtId="9" fontId="10" fillId="4" borderId="1" xfId="1" applyFont="1" applyFill="1" applyBorder="1" applyAlignment="1">
      <alignment horizontal="center" vertical="center"/>
    </xf>
    <xf numFmtId="167" fontId="10" fillId="4" borderId="1" xfId="1" applyNumberFormat="1" applyFont="1" applyFill="1" applyBorder="1" applyAlignment="1">
      <alignment horizontal="center" vertical="center"/>
    </xf>
  </cellXfs>
  <cellStyles count="10">
    <cellStyle name="Hipervínculo" xfId="5" builtinId="8"/>
    <cellStyle name="Normal" xfId="0" builtinId="0"/>
    <cellStyle name="Normal 2" xfId="2" xr:uid="{A9F7D016-CD70-4339-ACEB-C59D8AB5BEA4}"/>
    <cellStyle name="Normal 2 2" xfId="4" xr:uid="{477C4B8F-3A86-44C9-96A9-FADE107E6ECF}"/>
    <cellStyle name="Normal 2 2 2" xfId="8" xr:uid="{CD745D0B-6502-495A-8D58-D3E301887300}"/>
    <cellStyle name="Normal 2 3" xfId="6" xr:uid="{4A23CEEF-FD3A-4802-9938-6919FCBB22BA}"/>
    <cellStyle name="Normal 3" xfId="7" xr:uid="{B5B09908-FBE1-45AF-943F-1C1C726D4E14}"/>
    <cellStyle name="Porcentaje" xfId="1" builtinId="5"/>
    <cellStyle name="Porcentaje 2" xfId="3" xr:uid="{6362E45E-C232-4C8D-AC00-76BF279229B3}"/>
    <cellStyle name="Porcentaje 2 2" xfId="9" xr:uid="{2E658581-F94A-4F01-9F45-D6785BA95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1E795B3D-CD35-482A-9749-7299D36CF7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C9D88AAC-5555-4E44-BA22-7D395BA319A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96A57124-E649-4827-8D76-78FA569672C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850DCF2B-AD89-44A5-8E1B-0E76C524CE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3C2E193B-B00F-4CCA-9607-FBE40232CD82}"/>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123825</xdr:rowOff>
    </xdr:from>
    <xdr:to>
      <xdr:col>1</xdr:col>
      <xdr:colOff>485774</xdr:colOff>
      <xdr:row>2</xdr:row>
      <xdr:rowOff>371475</xdr:rowOff>
    </xdr:to>
    <xdr:pic>
      <xdr:nvPicPr>
        <xdr:cNvPr id="2" name="Imagen 1">
          <a:extLst>
            <a:ext uri="{FF2B5EF4-FFF2-40B4-BE49-F238E27FC236}">
              <a16:creationId xmlns:a16="http://schemas.microsoft.com/office/drawing/2014/main" id="{0C77C445-7396-4128-A6E7-EF693F686B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123825"/>
          <a:ext cx="2409825"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270782</xdr:colOff>
      <xdr:row>1</xdr:row>
      <xdr:rowOff>1361</xdr:rowOff>
    </xdr:from>
    <xdr:to>
      <xdr:col>1</xdr:col>
      <xdr:colOff>231321</xdr:colOff>
      <xdr:row>2</xdr:row>
      <xdr:rowOff>612321</xdr:rowOff>
    </xdr:to>
    <xdr:pic>
      <xdr:nvPicPr>
        <xdr:cNvPr id="2" name="Imagen 1">
          <a:extLst>
            <a:ext uri="{FF2B5EF4-FFF2-40B4-BE49-F238E27FC236}">
              <a16:creationId xmlns:a16="http://schemas.microsoft.com/office/drawing/2014/main" id="{5445CA93-845F-45ED-AA65-477754783B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782" y="191861"/>
          <a:ext cx="3566432" cy="774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CHAVEZ/Desktop/Teletrabajo/Segumiento%20Matrices%20PES%20y%20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STITUCIONAL "/>
      <sheetName val="MISIONAL"/>
      <sheetName val="GGA"/>
      <sheetName val="GGF"/>
      <sheetName val="GGH"/>
      <sheetName val="OAJ"/>
      <sheetName val="OCI"/>
      <sheetName val="GCyP "/>
      <sheetName val="GEel"/>
      <sheetName val="GPyE"/>
      <sheetName val="GTICS "/>
      <sheetName val="TOTAL ACTIVIDADES"/>
      <sheetName val="TOTAL"/>
      <sheetName val="PLAN SECTORIAL"/>
      <sheetName val="PLAN ESTRATEGICO"/>
      <sheetName val="Hoja1"/>
    </sheetNames>
    <sheetDataSet>
      <sheetData sheetId="0" refreshError="1"/>
      <sheetData sheetId="1" refreshError="1">
        <row r="6">
          <cell r="T6"/>
          <cell r="X6"/>
          <cell r="AB6"/>
        </row>
        <row r="11">
          <cell r="T11"/>
          <cell r="X11"/>
          <cell r="AB11"/>
        </row>
        <row r="17">
          <cell r="T17"/>
          <cell r="X17"/>
          <cell r="AB17"/>
        </row>
        <row r="18">
          <cell r="T18"/>
          <cell r="X18"/>
          <cell r="AB18"/>
        </row>
        <row r="27">
          <cell r="T27"/>
          <cell r="X27"/>
          <cell r="AB27"/>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603A-7C89-40BB-8050-8ADAF742CF9E}">
  <dimension ref="A1:U39"/>
  <sheetViews>
    <sheetView topLeftCell="A15" zoomScale="50" zoomScaleNormal="50" workbookViewId="0">
      <selection activeCell="I19" sqref="I19"/>
    </sheetView>
  </sheetViews>
  <sheetFormatPr baseColWidth="10" defaultRowHeight="16.5" x14ac:dyDescent="0.3"/>
  <cols>
    <col min="1" max="1" width="22.42578125" style="10" customWidth="1"/>
    <col min="2" max="2" width="33.85546875" style="8" customWidth="1"/>
    <col min="3" max="3" width="35.42578125" style="8" customWidth="1"/>
    <col min="4" max="4" width="13.42578125" style="8" customWidth="1"/>
    <col min="5" max="5" width="11.5703125" style="8" customWidth="1"/>
    <col min="6" max="6" width="13.28515625" style="9" customWidth="1"/>
    <col min="7" max="7" width="11.5703125" style="9" customWidth="1"/>
    <col min="8" max="8" width="11.7109375" style="9" customWidth="1"/>
    <col min="9" max="9" width="17.42578125" style="9" customWidth="1"/>
    <col min="10" max="10" width="56.42578125" style="9" customWidth="1"/>
    <col min="11" max="16" width="56.42578125" style="8" customWidth="1"/>
    <col min="17" max="17" width="25.85546875" style="8" customWidth="1"/>
    <col min="18" max="18" width="28.42578125" style="8" customWidth="1"/>
    <col min="19" max="19" width="33.140625" style="8" customWidth="1"/>
  </cols>
  <sheetData>
    <row r="1" spans="1:21" ht="14.45" customHeight="1" x14ac:dyDescent="0.3">
      <c r="D1" s="86" t="s">
        <v>131</v>
      </c>
      <c r="E1" s="86"/>
      <c r="F1" s="86"/>
      <c r="G1" s="86"/>
      <c r="H1" s="86"/>
    </row>
    <row r="2" spans="1:21" ht="33.6" customHeight="1" x14ac:dyDescent="0.3">
      <c r="D2" s="86"/>
      <c r="E2" s="86"/>
      <c r="F2" s="86"/>
      <c r="G2" s="86"/>
      <c r="H2" s="86"/>
    </row>
    <row r="3" spans="1:21" x14ac:dyDescent="0.3">
      <c r="D3" s="86"/>
      <c r="E3" s="86"/>
      <c r="F3" s="86"/>
      <c r="G3" s="86"/>
      <c r="H3" s="86"/>
    </row>
    <row r="7" spans="1:21" ht="26.1" customHeight="1" x14ac:dyDescent="0.3">
      <c r="K7" s="8">
        <v>1</v>
      </c>
    </row>
    <row r="8" spans="1:21" ht="30.6" customHeight="1" thickBot="1" x14ac:dyDescent="0.35"/>
    <row r="9" spans="1:21" ht="30.6" customHeight="1" x14ac:dyDescent="0.25">
      <c r="A9" s="91" t="s">
        <v>130</v>
      </c>
      <c r="B9" s="87" t="s">
        <v>129</v>
      </c>
      <c r="C9" s="89" t="s">
        <v>0</v>
      </c>
      <c r="D9" s="87" t="s">
        <v>1</v>
      </c>
      <c r="E9" s="87" t="s">
        <v>2</v>
      </c>
      <c r="F9" s="87" t="s">
        <v>128</v>
      </c>
      <c r="G9" s="89" t="s">
        <v>127</v>
      </c>
      <c r="H9" s="87" t="s">
        <v>126</v>
      </c>
      <c r="I9" s="98" t="s">
        <v>125</v>
      </c>
      <c r="J9" s="99"/>
      <c r="K9" s="87" t="s">
        <v>124</v>
      </c>
      <c r="L9" s="87" t="s">
        <v>123</v>
      </c>
      <c r="M9" s="87" t="s">
        <v>122</v>
      </c>
      <c r="N9" s="87" t="s">
        <v>121</v>
      </c>
      <c r="O9" s="87" t="s">
        <v>120</v>
      </c>
      <c r="P9" s="87" t="s">
        <v>119</v>
      </c>
      <c r="Q9" s="87" t="s">
        <v>118</v>
      </c>
      <c r="R9" s="87" t="s">
        <v>117</v>
      </c>
      <c r="S9" s="93" t="s">
        <v>116</v>
      </c>
    </row>
    <row r="10" spans="1:21" ht="45.6" customHeight="1" x14ac:dyDescent="0.25">
      <c r="A10" s="92"/>
      <c r="B10" s="88"/>
      <c r="C10" s="90"/>
      <c r="D10" s="88"/>
      <c r="E10" s="88"/>
      <c r="F10" s="88"/>
      <c r="G10" s="90"/>
      <c r="H10" s="88"/>
      <c r="I10" s="14" t="s">
        <v>115</v>
      </c>
      <c r="J10" s="14" t="s">
        <v>114</v>
      </c>
      <c r="K10" s="88"/>
      <c r="L10" s="88"/>
      <c r="M10" s="88"/>
      <c r="N10" s="88"/>
      <c r="O10" s="88"/>
      <c r="P10" s="88"/>
      <c r="Q10" s="88"/>
      <c r="R10" s="88"/>
      <c r="S10" s="94"/>
    </row>
    <row r="11" spans="1:21" ht="299.25" x14ac:dyDescent="0.25">
      <c r="A11" s="84"/>
      <c r="B11" s="100" t="s">
        <v>113</v>
      </c>
      <c r="C11" s="15" t="s">
        <v>6</v>
      </c>
      <c r="D11" s="15" t="s">
        <v>7</v>
      </c>
      <c r="E11" s="15" t="s">
        <v>8</v>
      </c>
      <c r="F11" s="16">
        <v>1179</v>
      </c>
      <c r="G11" s="16">
        <v>1600</v>
      </c>
      <c r="H11" s="17">
        <v>400</v>
      </c>
      <c r="I11" s="18">
        <v>200</v>
      </c>
      <c r="J11" s="19" t="s">
        <v>112</v>
      </c>
      <c r="K11" s="15" t="s">
        <v>94</v>
      </c>
      <c r="L11" s="15" t="s">
        <v>91</v>
      </c>
      <c r="M11" s="15" t="s">
        <v>90</v>
      </c>
      <c r="N11" s="20" t="s">
        <v>107</v>
      </c>
      <c r="O11" s="20" t="s">
        <v>92</v>
      </c>
      <c r="P11" s="21" t="s">
        <v>82</v>
      </c>
      <c r="Q11" s="15" t="s">
        <v>105</v>
      </c>
      <c r="R11" s="20" t="s">
        <v>104</v>
      </c>
      <c r="S11" s="22" t="s">
        <v>103</v>
      </c>
      <c r="T11" s="23"/>
      <c r="U11" s="11"/>
    </row>
    <row r="12" spans="1:21" ht="141.75" x14ac:dyDescent="0.25">
      <c r="A12" s="84"/>
      <c r="B12" s="100"/>
      <c r="C12" s="24" t="s">
        <v>9</v>
      </c>
      <c r="D12" s="25" t="s">
        <v>10</v>
      </c>
      <c r="E12" s="25" t="s">
        <v>11</v>
      </c>
      <c r="F12" s="26">
        <v>8011</v>
      </c>
      <c r="G12" s="26">
        <v>24000</v>
      </c>
      <c r="H12" s="26">
        <v>6000</v>
      </c>
      <c r="I12" s="26">
        <v>4170</v>
      </c>
      <c r="J12" s="27" t="s">
        <v>111</v>
      </c>
      <c r="K12" s="25" t="s">
        <v>94</v>
      </c>
      <c r="L12" s="25" t="s">
        <v>91</v>
      </c>
      <c r="M12" s="25" t="s">
        <v>90</v>
      </c>
      <c r="N12" s="25" t="s">
        <v>107</v>
      </c>
      <c r="O12" s="25" t="s">
        <v>92</v>
      </c>
      <c r="P12" s="25" t="s">
        <v>82</v>
      </c>
      <c r="Q12" s="25" t="s">
        <v>105</v>
      </c>
      <c r="R12" s="25" t="s">
        <v>104</v>
      </c>
      <c r="S12" s="28" t="s">
        <v>103</v>
      </c>
      <c r="T12" s="23"/>
      <c r="U12" s="11"/>
    </row>
    <row r="13" spans="1:21" ht="236.25" x14ac:dyDescent="0.25">
      <c r="A13" s="84"/>
      <c r="B13" s="100"/>
      <c r="C13" s="15" t="s">
        <v>12</v>
      </c>
      <c r="D13" s="15" t="s">
        <v>7</v>
      </c>
      <c r="E13" s="29" t="s">
        <v>11</v>
      </c>
      <c r="F13" s="30">
        <v>8</v>
      </c>
      <c r="G13" s="17">
        <v>40</v>
      </c>
      <c r="H13" s="17">
        <v>10</v>
      </c>
      <c r="I13" s="31">
        <v>5</v>
      </c>
      <c r="J13" s="32" t="s">
        <v>110</v>
      </c>
      <c r="K13" s="15" t="s">
        <v>94</v>
      </c>
      <c r="L13" s="15" t="s">
        <v>91</v>
      </c>
      <c r="M13" s="15" t="s">
        <v>90</v>
      </c>
      <c r="N13" s="20" t="s">
        <v>107</v>
      </c>
      <c r="O13" s="20" t="s">
        <v>92</v>
      </c>
      <c r="P13" s="21" t="s">
        <v>82</v>
      </c>
      <c r="Q13" s="15" t="s">
        <v>105</v>
      </c>
      <c r="R13" s="20" t="s">
        <v>104</v>
      </c>
      <c r="S13" s="22" t="s">
        <v>103</v>
      </c>
      <c r="T13" s="23"/>
      <c r="U13" s="11"/>
    </row>
    <row r="14" spans="1:21" ht="393.75" x14ac:dyDescent="0.25">
      <c r="A14" s="84"/>
      <c r="B14" s="95" t="s">
        <v>109</v>
      </c>
      <c r="C14" s="24" t="s">
        <v>13</v>
      </c>
      <c r="D14" s="25" t="s">
        <v>7</v>
      </c>
      <c r="E14" s="25" t="s">
        <v>14</v>
      </c>
      <c r="F14" s="26">
        <v>3</v>
      </c>
      <c r="G14" s="26">
        <v>8</v>
      </c>
      <c r="H14" s="26">
        <v>2</v>
      </c>
      <c r="I14" s="26">
        <v>2</v>
      </c>
      <c r="J14" s="27" t="s">
        <v>108</v>
      </c>
      <c r="K14" s="25" t="s">
        <v>94</v>
      </c>
      <c r="L14" s="25" t="s">
        <v>91</v>
      </c>
      <c r="M14" s="25" t="s">
        <v>90</v>
      </c>
      <c r="N14" s="25" t="s">
        <v>107</v>
      </c>
      <c r="O14" s="25" t="s">
        <v>92</v>
      </c>
      <c r="P14" s="25" t="s">
        <v>82</v>
      </c>
      <c r="Q14" s="25" t="s">
        <v>81</v>
      </c>
      <c r="R14" s="25" t="s">
        <v>80</v>
      </c>
      <c r="S14" s="28" t="s">
        <v>79</v>
      </c>
      <c r="T14" s="23"/>
      <c r="U14" s="11"/>
    </row>
    <row r="15" spans="1:21" ht="204.75" x14ac:dyDescent="0.25">
      <c r="A15" s="84"/>
      <c r="B15" s="96"/>
      <c r="C15" s="15" t="s">
        <v>15</v>
      </c>
      <c r="D15" s="21" t="s">
        <v>7</v>
      </c>
      <c r="E15" s="33" t="s">
        <v>14</v>
      </c>
      <c r="F15" s="31">
        <v>4</v>
      </c>
      <c r="G15" s="17">
        <v>12</v>
      </c>
      <c r="H15" s="31">
        <v>5</v>
      </c>
      <c r="I15" s="17">
        <v>0</v>
      </c>
      <c r="J15" s="32" t="s">
        <v>106</v>
      </c>
      <c r="K15" s="15" t="s">
        <v>94</v>
      </c>
      <c r="L15" s="15" t="s">
        <v>91</v>
      </c>
      <c r="M15" s="15" t="s">
        <v>90</v>
      </c>
      <c r="N15" s="20" t="s">
        <v>100</v>
      </c>
      <c r="O15" s="20" t="s">
        <v>92</v>
      </c>
      <c r="P15" s="21" t="s">
        <v>82</v>
      </c>
      <c r="Q15" s="33" t="s">
        <v>105</v>
      </c>
      <c r="R15" s="20" t="s">
        <v>104</v>
      </c>
      <c r="S15" s="22" t="s">
        <v>103</v>
      </c>
      <c r="T15" s="23"/>
      <c r="U15" s="11"/>
    </row>
    <row r="16" spans="1:21" ht="197.25" customHeight="1" x14ac:dyDescent="0.25">
      <c r="A16" s="84"/>
      <c r="B16" s="97"/>
      <c r="C16" s="24" t="s">
        <v>16</v>
      </c>
      <c r="D16" s="25" t="s">
        <v>10</v>
      </c>
      <c r="E16" s="25" t="s">
        <v>11</v>
      </c>
      <c r="F16" s="26">
        <v>22000</v>
      </c>
      <c r="G16" s="26">
        <v>88000</v>
      </c>
      <c r="H16" s="26">
        <v>22000</v>
      </c>
      <c r="I16" s="26">
        <v>4329</v>
      </c>
      <c r="J16" s="27" t="s">
        <v>134</v>
      </c>
      <c r="K16" s="25" t="s">
        <v>94</v>
      </c>
      <c r="L16" s="25" t="s">
        <v>91</v>
      </c>
      <c r="M16" s="25" t="s">
        <v>90</v>
      </c>
      <c r="N16" s="25" t="s">
        <v>100</v>
      </c>
      <c r="O16" s="25" t="s">
        <v>92</v>
      </c>
      <c r="P16" s="25" t="s">
        <v>82</v>
      </c>
      <c r="Q16" s="25" t="s">
        <v>81</v>
      </c>
      <c r="R16" s="25" t="s">
        <v>80</v>
      </c>
      <c r="S16" s="28" t="s">
        <v>79</v>
      </c>
      <c r="T16" s="23"/>
      <c r="U16" s="11"/>
    </row>
    <row r="17" spans="1:21" ht="79.5" customHeight="1" x14ac:dyDescent="0.25">
      <c r="A17" s="84"/>
      <c r="B17" s="34" t="s">
        <v>102</v>
      </c>
      <c r="C17" s="35" t="s">
        <v>17</v>
      </c>
      <c r="D17" s="21" t="s">
        <v>18</v>
      </c>
      <c r="E17" s="33" t="s">
        <v>19</v>
      </c>
      <c r="F17" s="36">
        <v>0</v>
      </c>
      <c r="G17" s="37">
        <v>1</v>
      </c>
      <c r="H17" s="38">
        <v>25</v>
      </c>
      <c r="I17" s="36">
        <v>0.12</v>
      </c>
      <c r="J17" s="39" t="s">
        <v>101</v>
      </c>
      <c r="K17" s="15" t="s">
        <v>94</v>
      </c>
      <c r="L17" s="15" t="s">
        <v>91</v>
      </c>
      <c r="M17" s="15" t="s">
        <v>90</v>
      </c>
      <c r="N17" s="20" t="s">
        <v>100</v>
      </c>
      <c r="O17" s="20" t="s">
        <v>92</v>
      </c>
      <c r="P17" s="21" t="s">
        <v>82</v>
      </c>
      <c r="Q17" s="33" t="s">
        <v>99</v>
      </c>
      <c r="R17" s="21" t="s">
        <v>98</v>
      </c>
      <c r="S17" s="22" t="s">
        <v>97</v>
      </c>
      <c r="T17" s="23"/>
      <c r="U17" s="11"/>
    </row>
    <row r="18" spans="1:21" ht="92.25" customHeight="1" thickBot="1" x14ac:dyDescent="0.3">
      <c r="A18" s="85"/>
      <c r="B18" s="40" t="s">
        <v>96</v>
      </c>
      <c r="C18" s="24" t="s">
        <v>20</v>
      </c>
      <c r="D18" s="25" t="s">
        <v>10</v>
      </c>
      <c r="E18" s="25" t="s">
        <v>19</v>
      </c>
      <c r="F18" s="26">
        <v>0</v>
      </c>
      <c r="G18" s="26">
        <v>100</v>
      </c>
      <c r="H18" s="41">
        <v>0.25</v>
      </c>
      <c r="I18" s="42">
        <v>0.12</v>
      </c>
      <c r="J18" s="43" t="s">
        <v>95</v>
      </c>
      <c r="K18" s="25" t="s">
        <v>94</v>
      </c>
      <c r="L18" s="25" t="s">
        <v>91</v>
      </c>
      <c r="M18" s="25" t="s">
        <v>90</v>
      </c>
      <c r="N18" s="25" t="s">
        <v>93</v>
      </c>
      <c r="O18" s="25" t="s">
        <v>92</v>
      </c>
      <c r="P18" s="25" t="s">
        <v>82</v>
      </c>
      <c r="Q18" s="25" t="s">
        <v>81</v>
      </c>
      <c r="R18" s="25" t="s">
        <v>80</v>
      </c>
      <c r="S18" s="28" t="s">
        <v>79</v>
      </c>
      <c r="T18" s="23"/>
      <c r="U18" s="11"/>
    </row>
    <row r="19" spans="1:21" ht="141.75" x14ac:dyDescent="0.25">
      <c r="A19" s="47" t="s">
        <v>89</v>
      </c>
      <c r="B19" s="48" t="s">
        <v>88</v>
      </c>
      <c r="C19" s="20" t="s">
        <v>21</v>
      </c>
      <c r="D19" s="20" t="s">
        <v>18</v>
      </c>
      <c r="E19" s="20" t="s">
        <v>22</v>
      </c>
      <c r="F19" s="44">
        <v>84.2</v>
      </c>
      <c r="G19" s="44">
        <v>90</v>
      </c>
      <c r="H19" s="44">
        <v>87</v>
      </c>
      <c r="I19" s="45">
        <v>0.89</v>
      </c>
      <c r="J19" s="46" t="s">
        <v>87</v>
      </c>
      <c r="K19" s="20" t="s">
        <v>86</v>
      </c>
      <c r="L19" s="20" t="s">
        <v>85</v>
      </c>
      <c r="M19" s="20" t="s">
        <v>84</v>
      </c>
      <c r="N19" s="20" t="s">
        <v>83</v>
      </c>
      <c r="O19" s="49"/>
      <c r="P19" s="20" t="s">
        <v>82</v>
      </c>
      <c r="Q19" s="20" t="s">
        <v>81</v>
      </c>
      <c r="R19" s="20" t="s">
        <v>80</v>
      </c>
      <c r="S19" s="22" t="s">
        <v>79</v>
      </c>
      <c r="T19" s="23"/>
      <c r="U19" s="11"/>
    </row>
    <row r="20" spans="1:21" x14ac:dyDescent="0.3">
      <c r="C20" s="12"/>
      <c r="D20" s="12"/>
      <c r="E20" s="12"/>
      <c r="F20" s="13"/>
      <c r="G20" s="13"/>
      <c r="H20" s="13"/>
      <c r="I20" s="13"/>
      <c r="J20" s="13"/>
      <c r="K20" s="12"/>
      <c r="L20" s="12"/>
      <c r="M20" s="12"/>
      <c r="N20" s="12"/>
      <c r="O20" s="12"/>
      <c r="P20" s="12"/>
      <c r="Q20" s="12"/>
      <c r="R20" s="12"/>
      <c r="S20" s="12"/>
      <c r="T20" s="11"/>
      <c r="U20" s="11"/>
    </row>
    <row r="21" spans="1:21" x14ac:dyDescent="0.3">
      <c r="C21" s="12"/>
      <c r="D21" s="12"/>
      <c r="E21" s="12"/>
      <c r="F21" s="13"/>
      <c r="G21" s="13"/>
      <c r="H21" s="13"/>
      <c r="I21" s="13"/>
      <c r="J21" s="13"/>
      <c r="K21" s="12"/>
      <c r="L21" s="12"/>
      <c r="M21" s="12"/>
      <c r="N21" s="12"/>
      <c r="O21" s="12"/>
      <c r="P21" s="12"/>
      <c r="Q21" s="12"/>
      <c r="R21" s="12"/>
      <c r="S21" s="12"/>
      <c r="T21" s="11"/>
      <c r="U21" s="11"/>
    </row>
    <row r="22" spans="1:21" x14ac:dyDescent="0.3">
      <c r="C22" s="12"/>
      <c r="D22" s="12"/>
      <c r="E22" s="12"/>
      <c r="F22" s="13"/>
      <c r="G22" s="13"/>
      <c r="H22" s="13"/>
      <c r="I22" s="13"/>
      <c r="J22" s="13"/>
      <c r="K22" s="12"/>
      <c r="L22" s="12"/>
      <c r="M22" s="12"/>
      <c r="N22" s="12"/>
      <c r="O22" s="12"/>
      <c r="P22" s="12"/>
      <c r="Q22" s="12"/>
      <c r="R22" s="12"/>
      <c r="S22" s="12"/>
      <c r="T22" s="11"/>
      <c r="U22" s="11"/>
    </row>
    <row r="23" spans="1:21" x14ac:dyDescent="0.3">
      <c r="C23" s="12"/>
      <c r="D23" s="12"/>
      <c r="E23" s="12"/>
      <c r="F23" s="13"/>
      <c r="G23" s="13"/>
      <c r="H23" s="13"/>
      <c r="I23" s="13"/>
      <c r="J23" s="13"/>
      <c r="K23" s="12"/>
      <c r="L23" s="12"/>
      <c r="M23" s="12"/>
      <c r="N23" s="12"/>
      <c r="O23" s="12"/>
      <c r="P23" s="12"/>
      <c r="Q23" s="12"/>
      <c r="R23" s="12"/>
      <c r="S23" s="12"/>
      <c r="T23" s="11"/>
      <c r="U23" s="11"/>
    </row>
    <row r="24" spans="1:21" x14ac:dyDescent="0.3">
      <c r="C24" s="12"/>
      <c r="D24" s="12"/>
      <c r="E24" s="12"/>
      <c r="F24" s="13"/>
      <c r="G24" s="13"/>
      <c r="H24" s="13"/>
      <c r="I24" s="13"/>
      <c r="J24" s="13"/>
      <c r="K24" s="12"/>
      <c r="L24" s="12"/>
      <c r="M24" s="12"/>
      <c r="N24" s="12"/>
      <c r="O24" s="12"/>
      <c r="P24" s="12"/>
      <c r="Q24" s="12"/>
      <c r="R24" s="12"/>
      <c r="S24" s="12"/>
      <c r="T24" s="11"/>
      <c r="U24" s="11"/>
    </row>
    <row r="25" spans="1:21" x14ac:dyDescent="0.3">
      <c r="C25" s="12"/>
      <c r="D25" s="12"/>
      <c r="E25" s="12"/>
      <c r="F25" s="13"/>
      <c r="G25" s="13"/>
      <c r="H25" s="13"/>
      <c r="I25" s="13"/>
      <c r="J25" s="13"/>
      <c r="K25" s="12"/>
      <c r="L25" s="12"/>
      <c r="M25" s="12"/>
      <c r="N25" s="12"/>
      <c r="O25" s="12"/>
      <c r="P25" s="12"/>
      <c r="Q25" s="12"/>
      <c r="R25" s="12"/>
      <c r="S25" s="12"/>
      <c r="T25" s="11"/>
      <c r="U25" s="11"/>
    </row>
    <row r="26" spans="1:21" x14ac:dyDescent="0.3">
      <c r="C26" s="12"/>
      <c r="D26" s="12"/>
      <c r="E26" s="12"/>
      <c r="F26" s="13"/>
      <c r="G26" s="13"/>
      <c r="H26" s="13"/>
      <c r="I26" s="13"/>
      <c r="J26" s="13"/>
      <c r="K26" s="12"/>
      <c r="L26" s="12"/>
      <c r="M26" s="12"/>
      <c r="N26" s="12"/>
      <c r="O26" s="12"/>
      <c r="P26" s="12"/>
      <c r="Q26" s="12"/>
      <c r="R26" s="12"/>
      <c r="S26" s="12"/>
      <c r="T26" s="11"/>
      <c r="U26" s="11"/>
    </row>
    <row r="27" spans="1:21" x14ac:dyDescent="0.3">
      <c r="C27" s="12"/>
      <c r="D27" s="12"/>
      <c r="E27" s="12"/>
      <c r="F27" s="13"/>
      <c r="G27" s="13"/>
      <c r="H27" s="13"/>
      <c r="I27" s="13"/>
      <c r="J27" s="13"/>
      <c r="K27" s="12"/>
      <c r="L27" s="12"/>
      <c r="M27" s="12"/>
      <c r="N27" s="12"/>
      <c r="O27" s="12"/>
      <c r="P27" s="12"/>
      <c r="Q27" s="12"/>
      <c r="R27" s="12"/>
      <c r="S27" s="12"/>
      <c r="T27" s="11"/>
      <c r="U27" s="11"/>
    </row>
    <row r="28" spans="1:21" x14ac:dyDescent="0.3">
      <c r="C28" s="12"/>
      <c r="D28" s="12"/>
      <c r="E28" s="12"/>
      <c r="F28" s="13"/>
      <c r="G28" s="13"/>
      <c r="H28" s="13"/>
      <c r="I28" s="13"/>
      <c r="J28" s="13"/>
      <c r="K28" s="12"/>
      <c r="L28" s="12"/>
      <c r="M28" s="12"/>
      <c r="N28" s="12"/>
      <c r="O28" s="12"/>
      <c r="P28" s="12"/>
      <c r="Q28" s="12"/>
      <c r="R28" s="12"/>
      <c r="S28" s="12"/>
      <c r="T28" s="11"/>
      <c r="U28" s="11"/>
    </row>
    <row r="29" spans="1:21" x14ac:dyDescent="0.3">
      <c r="C29" s="12"/>
      <c r="D29" s="12"/>
      <c r="E29" s="12"/>
      <c r="F29" s="13"/>
      <c r="G29" s="13"/>
      <c r="H29" s="13"/>
      <c r="I29" s="13"/>
      <c r="J29" s="13"/>
      <c r="K29" s="12"/>
      <c r="L29" s="12"/>
      <c r="M29" s="12"/>
      <c r="N29" s="12"/>
      <c r="O29" s="12"/>
      <c r="P29" s="12"/>
      <c r="Q29" s="12"/>
      <c r="R29" s="12"/>
      <c r="S29" s="12"/>
      <c r="T29" s="11"/>
      <c r="U29" s="11"/>
    </row>
    <row r="30" spans="1:21" x14ac:dyDescent="0.3">
      <c r="C30" s="12"/>
      <c r="D30" s="12"/>
      <c r="E30" s="12"/>
      <c r="F30" s="13"/>
      <c r="G30" s="13"/>
      <c r="H30" s="13"/>
      <c r="I30" s="13"/>
      <c r="J30" s="13"/>
      <c r="K30" s="12"/>
      <c r="L30" s="12"/>
      <c r="M30" s="12"/>
      <c r="N30" s="12"/>
      <c r="O30" s="12"/>
      <c r="P30" s="12"/>
      <c r="Q30" s="12"/>
      <c r="R30" s="12"/>
      <c r="S30" s="12"/>
      <c r="T30" s="11"/>
      <c r="U30" s="11"/>
    </row>
    <row r="31" spans="1:21" x14ac:dyDescent="0.3">
      <c r="C31" s="12"/>
      <c r="D31" s="12"/>
      <c r="E31" s="12"/>
      <c r="F31" s="13"/>
      <c r="G31" s="13"/>
      <c r="H31" s="13"/>
      <c r="I31" s="13"/>
      <c r="J31" s="13"/>
      <c r="K31" s="12"/>
      <c r="L31" s="12"/>
      <c r="M31" s="12"/>
      <c r="N31" s="12"/>
      <c r="O31" s="12"/>
      <c r="P31" s="12"/>
      <c r="Q31" s="12"/>
      <c r="R31" s="12"/>
      <c r="S31" s="12"/>
      <c r="T31" s="11"/>
      <c r="U31" s="11"/>
    </row>
    <row r="32" spans="1:21" x14ac:dyDescent="0.3">
      <c r="C32" s="12"/>
      <c r="D32" s="12"/>
      <c r="E32" s="12"/>
      <c r="F32" s="13"/>
      <c r="G32" s="13"/>
      <c r="H32" s="13"/>
      <c r="I32" s="13"/>
      <c r="J32" s="13"/>
      <c r="K32" s="12"/>
      <c r="L32" s="12"/>
      <c r="M32" s="12"/>
      <c r="N32" s="12"/>
      <c r="O32" s="12"/>
      <c r="P32" s="12"/>
      <c r="Q32" s="12"/>
      <c r="R32" s="12"/>
      <c r="S32" s="12"/>
      <c r="T32" s="11"/>
      <c r="U32" s="11"/>
    </row>
    <row r="33" spans="3:21" x14ac:dyDescent="0.3">
      <c r="C33" s="12"/>
      <c r="D33" s="12"/>
      <c r="E33" s="12"/>
      <c r="F33" s="13"/>
      <c r="G33" s="13"/>
      <c r="H33" s="13"/>
      <c r="I33" s="13"/>
      <c r="J33" s="13"/>
      <c r="K33" s="12"/>
      <c r="L33" s="12"/>
      <c r="M33" s="12"/>
      <c r="N33" s="12"/>
      <c r="O33" s="12"/>
      <c r="P33" s="12"/>
      <c r="Q33" s="12"/>
      <c r="R33" s="12"/>
      <c r="S33" s="12"/>
      <c r="T33" s="11"/>
      <c r="U33" s="11"/>
    </row>
    <row r="34" spans="3:21" x14ac:dyDescent="0.3">
      <c r="C34" s="12"/>
      <c r="D34" s="12"/>
      <c r="E34" s="12"/>
      <c r="F34" s="13"/>
      <c r="G34" s="13"/>
      <c r="H34" s="13"/>
      <c r="I34" s="13"/>
      <c r="J34" s="13"/>
      <c r="K34" s="12"/>
      <c r="L34" s="12"/>
      <c r="M34" s="12"/>
      <c r="N34" s="12"/>
      <c r="O34" s="12"/>
      <c r="P34" s="12"/>
      <c r="Q34" s="12"/>
      <c r="R34" s="12"/>
      <c r="S34" s="12"/>
      <c r="T34" s="11"/>
      <c r="U34" s="11"/>
    </row>
    <row r="35" spans="3:21" x14ac:dyDescent="0.3">
      <c r="C35" s="12"/>
      <c r="D35" s="12"/>
      <c r="E35" s="12"/>
      <c r="F35" s="13"/>
      <c r="G35" s="13"/>
      <c r="H35" s="13"/>
      <c r="I35" s="13"/>
      <c r="J35" s="13"/>
      <c r="K35" s="12"/>
      <c r="L35" s="12"/>
      <c r="M35" s="12"/>
      <c r="N35" s="12"/>
      <c r="O35" s="12"/>
      <c r="P35" s="12"/>
      <c r="Q35" s="12"/>
      <c r="R35" s="12"/>
      <c r="S35" s="12"/>
      <c r="T35" s="11"/>
      <c r="U35" s="11"/>
    </row>
    <row r="36" spans="3:21" x14ac:dyDescent="0.3">
      <c r="C36" s="12"/>
      <c r="D36" s="12"/>
      <c r="E36" s="12"/>
      <c r="F36" s="13"/>
      <c r="G36" s="13"/>
      <c r="H36" s="13"/>
      <c r="I36" s="13"/>
      <c r="J36" s="13"/>
      <c r="K36" s="12"/>
      <c r="L36" s="12"/>
      <c r="M36" s="12"/>
      <c r="N36" s="12"/>
      <c r="O36" s="12"/>
      <c r="P36" s="12"/>
      <c r="Q36" s="12"/>
      <c r="R36" s="12"/>
      <c r="S36" s="12"/>
      <c r="T36" s="11"/>
      <c r="U36" s="11"/>
    </row>
    <row r="37" spans="3:21" x14ac:dyDescent="0.3">
      <c r="C37" s="12"/>
      <c r="D37" s="12"/>
      <c r="E37" s="12"/>
      <c r="F37" s="13"/>
      <c r="G37" s="13"/>
      <c r="H37" s="13"/>
      <c r="I37" s="13"/>
      <c r="J37" s="13"/>
      <c r="K37" s="12"/>
      <c r="L37" s="12"/>
      <c r="M37" s="12"/>
      <c r="N37" s="12"/>
      <c r="O37" s="12"/>
      <c r="P37" s="12"/>
      <c r="Q37" s="12"/>
      <c r="R37" s="12"/>
      <c r="S37" s="12"/>
      <c r="T37" s="11"/>
      <c r="U37" s="11"/>
    </row>
    <row r="38" spans="3:21" x14ac:dyDescent="0.3">
      <c r="C38" s="12"/>
      <c r="D38" s="12"/>
      <c r="E38" s="12"/>
      <c r="F38" s="13"/>
      <c r="G38" s="13"/>
      <c r="H38" s="13"/>
      <c r="I38" s="13"/>
      <c r="J38" s="13"/>
      <c r="K38" s="12"/>
      <c r="L38" s="12"/>
      <c r="M38" s="12"/>
      <c r="N38" s="12"/>
      <c r="O38" s="12"/>
      <c r="P38" s="12"/>
      <c r="Q38" s="12"/>
      <c r="R38" s="12"/>
      <c r="S38" s="12"/>
      <c r="T38" s="11"/>
      <c r="U38" s="11"/>
    </row>
    <row r="39" spans="3:21" x14ac:dyDescent="0.3">
      <c r="C39" s="12"/>
      <c r="D39" s="12"/>
      <c r="E39" s="12"/>
      <c r="F39" s="13"/>
      <c r="G39" s="13"/>
      <c r="H39" s="13"/>
      <c r="I39" s="13"/>
      <c r="J39" s="13"/>
      <c r="K39" s="12"/>
      <c r="L39" s="12"/>
      <c r="M39" s="12"/>
      <c r="N39" s="12"/>
      <c r="O39" s="12"/>
      <c r="P39" s="12"/>
      <c r="Q39" s="12"/>
      <c r="R39" s="12"/>
      <c r="S39" s="12"/>
      <c r="T39" s="11"/>
      <c r="U39" s="11"/>
    </row>
  </sheetData>
  <autoFilter ref="A9:S19" xr:uid="{45964478-4524-4DCB-91EF-D096066503DD}">
    <filterColumn colId="8" showButton="0"/>
  </autoFilter>
  <mergeCells count="22">
    <mergeCell ref="P9:P10"/>
    <mergeCell ref="Q9:Q10"/>
    <mergeCell ref="R9:R10"/>
    <mergeCell ref="S9:S10"/>
    <mergeCell ref="B14:B16"/>
    <mergeCell ref="M9:M10"/>
    <mergeCell ref="F9:F10"/>
    <mergeCell ref="I9:J9"/>
    <mergeCell ref="O9:O10"/>
    <mergeCell ref="B11:B13"/>
    <mergeCell ref="B9:B10"/>
    <mergeCell ref="C9:C10"/>
    <mergeCell ref="D9:D10"/>
    <mergeCell ref="E9:E10"/>
    <mergeCell ref="A11:A18"/>
    <mergeCell ref="D1:H3"/>
    <mergeCell ref="N9:N10"/>
    <mergeCell ref="G9:G10"/>
    <mergeCell ref="H9:H10"/>
    <mergeCell ref="K9:K10"/>
    <mergeCell ref="L9:L10"/>
    <mergeCell ref="A9:A10"/>
  </mergeCells>
  <hyperlinks>
    <hyperlink ref="S11" r:id="rId1" xr:uid="{EEB4B7BD-B169-439A-B837-652E81D1929B}"/>
    <hyperlink ref="S12" r:id="rId2" xr:uid="{8DCB361F-98FA-4165-9B68-77DF24874474}"/>
    <hyperlink ref="S13" r:id="rId3" xr:uid="{DF1D2E75-3CA8-4048-8DA0-2DF7CF6DDAF0}"/>
    <hyperlink ref="S15" r:id="rId4" xr:uid="{4CFFC54A-BF85-484F-B2DB-0868FB3F1682}"/>
    <hyperlink ref="S14" r:id="rId5" xr:uid="{062423D1-C323-4129-B177-5C165260DDF1}"/>
    <hyperlink ref="S16" r:id="rId6" xr:uid="{76ABFDEA-618A-40B1-8B13-41855BD9A1DA}"/>
    <hyperlink ref="S18" r:id="rId7" xr:uid="{3B941226-9629-4928-AFDE-F319F733F279}"/>
    <hyperlink ref="S17" r:id="rId8" xr:uid="{A88A4633-1B89-41C6-9472-5808E677B641}"/>
    <hyperlink ref="S19" r:id="rId9" xr:uid="{3441767E-92A3-42B2-8903-2BD48BB95691}"/>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3EF8B-BE07-49AD-9975-8F37FF7B45A3}">
  <dimension ref="A1:T14"/>
  <sheetViews>
    <sheetView tabSelected="1" workbookViewId="0">
      <selection activeCell="T6" sqref="T6"/>
    </sheetView>
  </sheetViews>
  <sheetFormatPr baseColWidth="10" defaultColWidth="11.42578125" defaultRowHeight="12" x14ac:dyDescent="0.2"/>
  <cols>
    <col min="1" max="1" width="31" style="50" customWidth="1"/>
    <col min="2" max="4" width="11.42578125" style="50"/>
    <col min="5" max="5" width="12.85546875" style="50" customWidth="1"/>
    <col min="6" max="8" width="11.42578125" style="50" customWidth="1"/>
    <col min="9" max="12" width="11.42578125" style="50" hidden="1" customWidth="1"/>
    <col min="13" max="13" width="11.42578125" style="50" customWidth="1"/>
    <col min="14" max="14" width="11.42578125" style="50"/>
    <col min="15" max="15" width="11.42578125" style="51"/>
    <col min="16" max="17" width="11.42578125" style="50" customWidth="1"/>
    <col min="18" max="18" width="11.42578125" style="50" hidden="1" customWidth="1"/>
    <col min="19" max="19" width="11.42578125" style="50"/>
    <col min="20" max="20" width="87.42578125" style="50" customWidth="1"/>
    <col min="21" max="16384" width="11.42578125" style="50"/>
  </cols>
  <sheetData>
    <row r="1" spans="1:20" ht="12" customHeight="1" x14ac:dyDescent="0.2">
      <c r="A1" s="105" t="s">
        <v>135</v>
      </c>
      <c r="B1" s="105"/>
      <c r="C1" s="105"/>
      <c r="D1" s="105"/>
      <c r="E1" s="105"/>
      <c r="F1" s="105"/>
      <c r="G1" s="105"/>
      <c r="H1" s="105"/>
      <c r="I1" s="105"/>
      <c r="J1" s="105"/>
      <c r="K1" s="105"/>
      <c r="L1" s="105"/>
      <c r="M1" s="105"/>
      <c r="N1" s="105"/>
      <c r="O1" s="105"/>
      <c r="P1" s="105"/>
      <c r="Q1" s="105"/>
      <c r="R1" s="105"/>
      <c r="S1" s="105"/>
      <c r="T1" s="105"/>
    </row>
    <row r="2" spans="1:20" ht="12" customHeight="1" x14ac:dyDescent="0.2">
      <c r="A2" s="105"/>
      <c r="B2" s="105"/>
      <c r="C2" s="105"/>
      <c r="D2" s="105"/>
      <c r="E2" s="105"/>
      <c r="F2" s="105"/>
      <c r="G2" s="105"/>
      <c r="H2" s="105"/>
      <c r="I2" s="105"/>
      <c r="J2" s="105"/>
      <c r="K2" s="105"/>
      <c r="L2" s="105"/>
      <c r="M2" s="105"/>
      <c r="N2" s="105"/>
      <c r="O2" s="105"/>
      <c r="P2" s="105"/>
      <c r="Q2" s="105"/>
      <c r="R2" s="105"/>
      <c r="S2" s="105"/>
      <c r="T2" s="105"/>
    </row>
    <row r="3" spans="1:20" ht="44.25" customHeight="1" x14ac:dyDescent="0.2">
      <c r="A3" s="105"/>
      <c r="B3" s="105"/>
      <c r="C3" s="105"/>
      <c r="D3" s="105"/>
      <c r="E3" s="105"/>
      <c r="F3" s="105"/>
      <c r="G3" s="105"/>
      <c r="H3" s="105"/>
      <c r="I3" s="105"/>
      <c r="J3" s="105"/>
      <c r="K3" s="105"/>
      <c r="L3" s="105"/>
      <c r="M3" s="105"/>
      <c r="N3" s="105"/>
      <c r="O3" s="105"/>
      <c r="P3" s="105"/>
      <c r="Q3" s="105"/>
      <c r="R3" s="105"/>
      <c r="S3" s="105"/>
      <c r="T3" s="105"/>
    </row>
    <row r="4" spans="1:20" ht="16.5" customHeight="1" x14ac:dyDescent="0.2">
      <c r="A4" s="102" t="s">
        <v>0</v>
      </c>
      <c r="B4" s="101" t="s">
        <v>1</v>
      </c>
      <c r="C4" s="101" t="s">
        <v>2</v>
      </c>
      <c r="D4" s="101" t="s">
        <v>136</v>
      </c>
      <c r="E4" s="102" t="s">
        <v>137</v>
      </c>
      <c r="F4" s="101" t="s">
        <v>138</v>
      </c>
      <c r="G4" s="101" t="s">
        <v>139</v>
      </c>
      <c r="H4" s="101" t="s">
        <v>140</v>
      </c>
      <c r="I4" s="101" t="s">
        <v>4</v>
      </c>
      <c r="J4" s="101" t="s">
        <v>5</v>
      </c>
      <c r="K4" s="101" t="s">
        <v>141</v>
      </c>
      <c r="L4" s="101" t="s">
        <v>142</v>
      </c>
      <c r="M4" s="101" t="s">
        <v>143</v>
      </c>
      <c r="N4" s="101" t="s">
        <v>3</v>
      </c>
      <c r="O4" s="101" t="s">
        <v>4</v>
      </c>
      <c r="P4" s="101" t="s">
        <v>5</v>
      </c>
      <c r="Q4" s="101" t="s">
        <v>141</v>
      </c>
      <c r="R4" s="101" t="s">
        <v>142</v>
      </c>
      <c r="S4" s="101" t="s">
        <v>144</v>
      </c>
      <c r="T4" s="101" t="s">
        <v>145</v>
      </c>
    </row>
    <row r="5" spans="1:20" ht="13.5" customHeight="1" x14ac:dyDescent="0.2">
      <c r="A5" s="102"/>
      <c r="B5" s="101"/>
      <c r="C5" s="101"/>
      <c r="D5" s="101"/>
      <c r="E5" s="102"/>
      <c r="F5" s="101"/>
      <c r="G5" s="101"/>
      <c r="H5" s="101"/>
      <c r="I5" s="101"/>
      <c r="J5" s="101"/>
      <c r="K5" s="101"/>
      <c r="L5" s="101"/>
      <c r="M5" s="101"/>
      <c r="N5" s="101"/>
      <c r="O5" s="101"/>
      <c r="P5" s="101"/>
      <c r="Q5" s="101"/>
      <c r="R5" s="101"/>
      <c r="S5" s="101"/>
      <c r="T5" s="101"/>
    </row>
    <row r="6" spans="1:20" ht="198.75" customHeight="1" x14ac:dyDescent="0.2">
      <c r="A6" s="52" t="s">
        <v>6</v>
      </c>
      <c r="B6" s="53" t="s">
        <v>7</v>
      </c>
      <c r="C6" s="53" t="s">
        <v>8</v>
      </c>
      <c r="D6" s="54">
        <v>1179</v>
      </c>
      <c r="E6" s="54">
        <v>1600</v>
      </c>
      <c r="F6" s="53">
        <v>400</v>
      </c>
      <c r="G6" s="55">
        <v>400</v>
      </c>
      <c r="H6" s="55">
        <v>400</v>
      </c>
      <c r="I6" s="56">
        <v>100</v>
      </c>
      <c r="J6" s="56">
        <v>127</v>
      </c>
      <c r="K6" s="56">
        <v>73</v>
      </c>
      <c r="L6" s="57">
        <v>100</v>
      </c>
      <c r="M6" s="55">
        <f>I6+J6+K6+L6</f>
        <v>400</v>
      </c>
      <c r="N6" s="55">
        <v>400</v>
      </c>
      <c r="O6" s="58">
        <v>109</v>
      </c>
      <c r="P6" s="58">
        <v>91</v>
      </c>
      <c r="Q6" s="58">
        <v>100</v>
      </c>
      <c r="R6" s="58"/>
      <c r="S6" s="55">
        <f>O6+P6+Q6+R6</f>
        <v>300</v>
      </c>
      <c r="T6" s="3" t="s">
        <v>150</v>
      </c>
    </row>
    <row r="7" spans="1:20" ht="199.5" customHeight="1" x14ac:dyDescent="0.2">
      <c r="A7" s="59" t="s">
        <v>9</v>
      </c>
      <c r="B7" s="2" t="s">
        <v>10</v>
      </c>
      <c r="C7" s="2" t="s">
        <v>11</v>
      </c>
      <c r="D7" s="60">
        <v>8011</v>
      </c>
      <c r="E7" s="60">
        <v>0</v>
      </c>
      <c r="F7" s="2">
        <v>6000</v>
      </c>
      <c r="G7" s="2">
        <v>6124</v>
      </c>
      <c r="H7" s="2">
        <v>6000</v>
      </c>
      <c r="I7" s="56">
        <v>1500</v>
      </c>
      <c r="J7" s="56">
        <v>5371</v>
      </c>
      <c r="K7" s="56">
        <v>0</v>
      </c>
      <c r="L7" s="57">
        <v>0</v>
      </c>
      <c r="M7" s="55">
        <f t="shared" ref="M7:M14" si="0">I7+J7+K7+L7</f>
        <v>6871</v>
      </c>
      <c r="N7" s="2">
        <v>6000</v>
      </c>
      <c r="O7" s="58">
        <v>0</v>
      </c>
      <c r="P7" s="58">
        <v>4170</v>
      </c>
      <c r="Q7" s="58">
        <v>2092</v>
      </c>
      <c r="R7" s="58"/>
      <c r="S7" s="55">
        <f t="shared" ref="S7:S13" si="1">O7+P7+Q7+R7</f>
        <v>6262</v>
      </c>
      <c r="T7" s="3" t="s">
        <v>151</v>
      </c>
    </row>
    <row r="8" spans="1:20" ht="214.5" x14ac:dyDescent="0.2">
      <c r="A8" s="52" t="s">
        <v>12</v>
      </c>
      <c r="B8" s="53" t="s">
        <v>7</v>
      </c>
      <c r="C8" s="61" t="s">
        <v>11</v>
      </c>
      <c r="D8" s="62">
        <v>8</v>
      </c>
      <c r="E8" s="63">
        <v>20</v>
      </c>
      <c r="F8" s="63">
        <v>10</v>
      </c>
      <c r="G8" s="64">
        <v>13</v>
      </c>
      <c r="H8" s="63">
        <v>10</v>
      </c>
      <c r="I8" s="56">
        <v>0</v>
      </c>
      <c r="J8" s="56">
        <v>0</v>
      </c>
      <c r="K8" s="56">
        <v>12</v>
      </c>
      <c r="L8" s="57">
        <v>0</v>
      </c>
      <c r="M8" s="55">
        <f t="shared" si="0"/>
        <v>12</v>
      </c>
      <c r="N8" s="63">
        <v>10</v>
      </c>
      <c r="O8" s="58">
        <v>0</v>
      </c>
      <c r="P8" s="58">
        <v>5</v>
      </c>
      <c r="Q8" s="58">
        <v>4</v>
      </c>
      <c r="R8" s="58"/>
      <c r="S8" s="55">
        <f t="shared" si="1"/>
        <v>9</v>
      </c>
      <c r="T8" s="4" t="s">
        <v>152</v>
      </c>
    </row>
    <row r="9" spans="1:20" ht="231" x14ac:dyDescent="0.2">
      <c r="A9" s="59" t="s">
        <v>13</v>
      </c>
      <c r="B9" s="2" t="s">
        <v>7</v>
      </c>
      <c r="C9" s="2" t="s">
        <v>14</v>
      </c>
      <c r="D9" s="60">
        <v>3</v>
      </c>
      <c r="E9" s="60">
        <v>8</v>
      </c>
      <c r="F9" s="2">
        <v>2</v>
      </c>
      <c r="G9" s="2">
        <v>2</v>
      </c>
      <c r="H9" s="2">
        <v>2</v>
      </c>
      <c r="I9" s="65">
        <v>0</v>
      </c>
      <c r="J9" s="65">
        <v>0</v>
      </c>
      <c r="K9" s="65">
        <v>2</v>
      </c>
      <c r="L9" s="57">
        <v>0</v>
      </c>
      <c r="M9" s="55">
        <f t="shared" si="0"/>
        <v>2</v>
      </c>
      <c r="N9" s="2">
        <v>2</v>
      </c>
      <c r="O9" s="66">
        <v>0</v>
      </c>
      <c r="P9" s="58">
        <v>2</v>
      </c>
      <c r="Q9" s="58">
        <v>0</v>
      </c>
      <c r="R9" s="58"/>
      <c r="S9" s="55">
        <f t="shared" si="1"/>
        <v>2</v>
      </c>
      <c r="T9" s="5" t="s">
        <v>153</v>
      </c>
    </row>
    <row r="10" spans="1:20" ht="266.25" customHeight="1" x14ac:dyDescent="0.2">
      <c r="A10" s="67" t="s">
        <v>15</v>
      </c>
      <c r="B10" s="68" t="s">
        <v>7</v>
      </c>
      <c r="C10" s="69" t="s">
        <v>14</v>
      </c>
      <c r="D10" s="64">
        <v>4</v>
      </c>
      <c r="E10" s="63">
        <v>12</v>
      </c>
      <c r="F10" s="63">
        <v>3</v>
      </c>
      <c r="G10" s="63">
        <v>3</v>
      </c>
      <c r="H10" s="63">
        <v>3</v>
      </c>
      <c r="I10" s="56">
        <v>0</v>
      </c>
      <c r="J10" s="56">
        <v>0</v>
      </c>
      <c r="K10" s="56">
        <v>5</v>
      </c>
      <c r="L10" s="57">
        <v>0</v>
      </c>
      <c r="M10" s="55">
        <f t="shared" si="0"/>
        <v>5</v>
      </c>
      <c r="N10" s="63">
        <v>5</v>
      </c>
      <c r="O10" s="58">
        <v>0</v>
      </c>
      <c r="P10" s="58">
        <v>0</v>
      </c>
      <c r="Q10" s="58">
        <v>14</v>
      </c>
      <c r="R10" s="58"/>
      <c r="S10" s="55">
        <f>O10+P10+Q10+R10</f>
        <v>14</v>
      </c>
      <c r="T10" s="4" t="s">
        <v>157</v>
      </c>
    </row>
    <row r="11" spans="1:20" ht="149.25" customHeight="1" x14ac:dyDescent="0.2">
      <c r="A11" s="59" t="s">
        <v>16</v>
      </c>
      <c r="B11" s="2" t="s">
        <v>10</v>
      </c>
      <c r="C11" s="2" t="s">
        <v>11</v>
      </c>
      <c r="D11" s="60">
        <v>22000</v>
      </c>
      <c r="E11" s="60">
        <v>88000</v>
      </c>
      <c r="F11" s="2">
        <v>22000</v>
      </c>
      <c r="G11" s="2">
        <v>22911</v>
      </c>
      <c r="H11" s="2">
        <v>22000</v>
      </c>
      <c r="I11" s="56">
        <v>6000</v>
      </c>
      <c r="J11" s="56">
        <v>587</v>
      </c>
      <c r="K11" s="56">
        <v>9160</v>
      </c>
      <c r="L11" s="57">
        <v>8418</v>
      </c>
      <c r="M11" s="55">
        <f>I11+J11+K11+L11</f>
        <v>24165</v>
      </c>
      <c r="N11" s="2">
        <v>22000</v>
      </c>
      <c r="O11" s="58">
        <v>4168</v>
      </c>
      <c r="P11" s="58">
        <v>161</v>
      </c>
      <c r="Q11" s="58">
        <v>4996</v>
      </c>
      <c r="R11" s="58"/>
      <c r="S11" s="55">
        <f>O11+P11+Q11+R11</f>
        <v>9325</v>
      </c>
      <c r="T11" s="5" t="s">
        <v>154</v>
      </c>
    </row>
    <row r="12" spans="1:20" ht="114" customHeight="1" x14ac:dyDescent="0.2">
      <c r="A12" s="70" t="s">
        <v>17</v>
      </c>
      <c r="B12" s="68" t="s">
        <v>18</v>
      </c>
      <c r="C12" s="69" t="s">
        <v>19</v>
      </c>
      <c r="D12" s="69">
        <v>0</v>
      </c>
      <c r="E12" s="71">
        <v>1</v>
      </c>
      <c r="F12" s="72">
        <v>0.25</v>
      </c>
      <c r="G12" s="73">
        <v>0.25</v>
      </c>
      <c r="H12" s="74">
        <v>0.25</v>
      </c>
      <c r="I12" s="74">
        <v>0.25</v>
      </c>
      <c r="J12" s="74">
        <v>0.25</v>
      </c>
      <c r="K12" s="74">
        <v>0.25</v>
      </c>
      <c r="L12" s="74">
        <v>0.25</v>
      </c>
      <c r="M12" s="74">
        <v>0.25</v>
      </c>
      <c r="N12" s="74">
        <v>0.25</v>
      </c>
      <c r="O12" s="75">
        <v>0.06</v>
      </c>
      <c r="P12" s="75">
        <v>0.06</v>
      </c>
      <c r="Q12" s="75">
        <v>0.06</v>
      </c>
      <c r="R12" s="75"/>
      <c r="S12" s="76">
        <f t="shared" si="1"/>
        <v>0.18</v>
      </c>
      <c r="T12" s="39" t="s">
        <v>155</v>
      </c>
    </row>
    <row r="13" spans="1:20" ht="68.25" customHeight="1" x14ac:dyDescent="0.2">
      <c r="A13" s="59" t="s">
        <v>20</v>
      </c>
      <c r="B13" s="2" t="s">
        <v>10</v>
      </c>
      <c r="C13" s="2" t="s">
        <v>19</v>
      </c>
      <c r="D13" s="60">
        <v>0</v>
      </c>
      <c r="E13" s="60">
        <v>100</v>
      </c>
      <c r="F13" s="2">
        <v>25</v>
      </c>
      <c r="G13" s="60">
        <v>25</v>
      </c>
      <c r="H13" s="60">
        <v>25</v>
      </c>
      <c r="I13" s="60">
        <v>25</v>
      </c>
      <c r="J13" s="60">
        <v>25</v>
      </c>
      <c r="K13" s="60">
        <v>25</v>
      </c>
      <c r="L13" s="60">
        <v>25</v>
      </c>
      <c r="M13" s="60">
        <v>25</v>
      </c>
      <c r="N13" s="60">
        <v>0.25</v>
      </c>
      <c r="O13" s="75">
        <v>0.06</v>
      </c>
      <c r="P13" s="75">
        <v>0.06</v>
      </c>
      <c r="Q13" s="75">
        <v>0.06</v>
      </c>
      <c r="R13" s="75"/>
      <c r="S13" s="76">
        <f t="shared" si="1"/>
        <v>0.18</v>
      </c>
      <c r="T13" s="43" t="s">
        <v>149</v>
      </c>
    </row>
    <row r="14" spans="1:20" ht="113.25" customHeight="1" x14ac:dyDescent="0.2">
      <c r="A14" s="59" t="s">
        <v>21</v>
      </c>
      <c r="B14" s="2" t="s">
        <v>18</v>
      </c>
      <c r="C14" s="2" t="s">
        <v>22</v>
      </c>
      <c r="D14" s="60">
        <v>84.2</v>
      </c>
      <c r="E14" s="60">
        <v>85</v>
      </c>
      <c r="F14" s="2">
        <v>81</v>
      </c>
      <c r="G14" s="2" t="s">
        <v>23</v>
      </c>
      <c r="H14" s="2">
        <v>84</v>
      </c>
      <c r="I14" s="56">
        <v>0</v>
      </c>
      <c r="J14" s="56">
        <v>88.2</v>
      </c>
      <c r="K14" s="56">
        <v>0</v>
      </c>
      <c r="L14" s="57">
        <v>0</v>
      </c>
      <c r="M14" s="55">
        <f t="shared" si="0"/>
        <v>88.2</v>
      </c>
      <c r="N14" s="2">
        <v>87</v>
      </c>
      <c r="O14" s="58">
        <v>0</v>
      </c>
      <c r="P14" s="75">
        <v>0.89</v>
      </c>
      <c r="Q14" s="58">
        <v>0</v>
      </c>
      <c r="R14" s="58"/>
      <c r="S14" s="76">
        <f>P14</f>
        <v>0.89</v>
      </c>
      <c r="T14" s="46" t="s">
        <v>87</v>
      </c>
    </row>
  </sheetData>
  <mergeCells count="21">
    <mergeCell ref="A1:T3"/>
    <mergeCell ref="N4:N5"/>
    <mergeCell ref="P4:P5"/>
    <mergeCell ref="Q4:Q5"/>
    <mergeCell ref="R4:R5"/>
    <mergeCell ref="S4:S5"/>
    <mergeCell ref="T4:T5"/>
    <mergeCell ref="O4:O5"/>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E195-5328-4422-996E-D1FAF2BC9136}">
  <dimension ref="A1:Q28"/>
  <sheetViews>
    <sheetView topLeftCell="A18" zoomScale="70" zoomScaleNormal="70" workbookViewId="0">
      <selection activeCell="Q6" sqref="Q6"/>
    </sheetView>
  </sheetViews>
  <sheetFormatPr baseColWidth="10" defaultColWidth="43.28515625" defaultRowHeight="12.75" x14ac:dyDescent="0.2"/>
  <cols>
    <col min="1" max="1" width="54" style="1" customWidth="1"/>
    <col min="2" max="2" width="16.5703125" style="1" customWidth="1"/>
    <col min="3" max="6" width="15.5703125" style="1" customWidth="1"/>
    <col min="7" max="7" width="15.5703125" style="1" hidden="1" customWidth="1"/>
    <col min="8" max="8" width="27" style="1" hidden="1" customWidth="1"/>
    <col min="9" max="9" width="15.5703125" style="1" hidden="1" customWidth="1"/>
    <col min="10" max="10" width="22.140625" style="1" hidden="1" customWidth="1"/>
    <col min="11" max="11" width="15.5703125" style="1" customWidth="1"/>
    <col min="12" max="12" width="0.140625" style="1" customWidth="1"/>
    <col min="13" max="13" width="30.5703125" style="1" customWidth="1"/>
    <col min="14" max="14" width="38.140625" style="1" customWidth="1"/>
    <col min="15" max="15" width="40.42578125" style="1" customWidth="1"/>
    <col min="16" max="16" width="24.140625" style="1" customWidth="1"/>
    <col min="17" max="17" width="92.28515625" style="1" customWidth="1"/>
    <col min="18" max="86" width="15.5703125" style="1" customWidth="1"/>
    <col min="87" max="16384" width="43.28515625" style="1"/>
  </cols>
  <sheetData>
    <row r="1" spans="1:17" ht="15" customHeight="1" x14ac:dyDescent="0.2">
      <c r="A1" s="103" t="s">
        <v>77</v>
      </c>
      <c r="B1" s="103"/>
      <c r="C1" s="103"/>
      <c r="D1" s="103"/>
      <c r="E1" s="103"/>
      <c r="F1" s="103"/>
      <c r="G1" s="103"/>
      <c r="H1" s="103"/>
      <c r="I1" s="103"/>
      <c r="J1" s="103"/>
      <c r="K1" s="103"/>
      <c r="L1" s="103"/>
      <c r="M1" s="103"/>
      <c r="N1" s="103"/>
      <c r="O1" s="103"/>
      <c r="P1" s="103"/>
      <c r="Q1" s="103"/>
    </row>
    <row r="2" spans="1:17" ht="12.75" customHeight="1" x14ac:dyDescent="0.2">
      <c r="A2" s="103"/>
      <c r="B2" s="103"/>
      <c r="C2" s="103"/>
      <c r="D2" s="103"/>
      <c r="E2" s="103"/>
      <c r="F2" s="103"/>
      <c r="G2" s="103"/>
      <c r="H2" s="103"/>
      <c r="I2" s="103"/>
      <c r="J2" s="103"/>
      <c r="K2" s="103"/>
      <c r="L2" s="103"/>
      <c r="M2" s="103"/>
      <c r="N2" s="103"/>
      <c r="O2" s="103"/>
      <c r="P2" s="103"/>
      <c r="Q2" s="103"/>
    </row>
    <row r="3" spans="1:17" ht="63" customHeight="1" x14ac:dyDescent="0.2">
      <c r="A3" s="104"/>
      <c r="B3" s="104"/>
      <c r="C3" s="104"/>
      <c r="D3" s="104"/>
      <c r="E3" s="104"/>
      <c r="F3" s="104"/>
      <c r="G3" s="104"/>
      <c r="H3" s="104"/>
      <c r="I3" s="104"/>
      <c r="J3" s="104"/>
      <c r="K3" s="104"/>
      <c r="L3" s="104"/>
      <c r="M3" s="104"/>
      <c r="N3" s="104"/>
      <c r="O3" s="104"/>
      <c r="P3" s="104"/>
      <c r="Q3" s="104"/>
    </row>
    <row r="4" spans="1:17" ht="34.5" customHeight="1" x14ac:dyDescent="0.2">
      <c r="A4" s="6" t="s">
        <v>24</v>
      </c>
      <c r="B4" s="6" t="s">
        <v>25</v>
      </c>
      <c r="C4" s="6" t="s">
        <v>26</v>
      </c>
      <c r="D4" s="6" t="s">
        <v>27</v>
      </c>
      <c r="E4" s="7" t="s">
        <v>28</v>
      </c>
      <c r="F4" s="7" t="s">
        <v>29</v>
      </c>
      <c r="G4" s="6">
        <v>2019</v>
      </c>
      <c r="H4" s="6" t="s">
        <v>171</v>
      </c>
      <c r="I4" s="6">
        <v>2020</v>
      </c>
      <c r="J4" s="6" t="s">
        <v>172</v>
      </c>
      <c r="K4" s="6" t="s">
        <v>3</v>
      </c>
      <c r="L4" s="6">
        <v>2022</v>
      </c>
      <c r="M4" s="6" t="s">
        <v>147</v>
      </c>
      <c r="N4" s="6" t="s">
        <v>148</v>
      </c>
      <c r="O4" s="6" t="s">
        <v>156</v>
      </c>
      <c r="P4" s="6" t="s">
        <v>30</v>
      </c>
      <c r="Q4" s="6" t="s">
        <v>31</v>
      </c>
    </row>
    <row r="5" spans="1:17" ht="230.25" customHeight="1" x14ac:dyDescent="0.2">
      <c r="A5" s="107" t="s">
        <v>32</v>
      </c>
      <c r="B5" s="112" t="s">
        <v>33</v>
      </c>
      <c r="C5" s="113" t="s">
        <v>7</v>
      </c>
      <c r="D5" s="113" t="s">
        <v>14</v>
      </c>
      <c r="E5" s="114">
        <v>3</v>
      </c>
      <c r="F5" s="114">
        <v>8</v>
      </c>
      <c r="G5" s="113">
        <v>2</v>
      </c>
      <c r="H5" s="115" t="s">
        <v>173</v>
      </c>
      <c r="I5" s="113">
        <v>2</v>
      </c>
      <c r="J5" s="115" t="s">
        <v>174</v>
      </c>
      <c r="K5" s="114">
        <v>2</v>
      </c>
      <c r="L5" s="116">
        <v>2</v>
      </c>
      <c r="M5" s="117">
        <v>0</v>
      </c>
      <c r="N5" s="118">
        <v>2</v>
      </c>
      <c r="O5" s="119">
        <v>0</v>
      </c>
      <c r="P5" s="118">
        <v>2</v>
      </c>
      <c r="Q5" s="120" t="str">
        <f>'PLAN SECTORIAL '!T9</f>
        <v xml:space="preserve">Durante la vigencia 2021 se avanza en el desarrollo del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programa "Diplomado en Compras Públicas y Economía Solidaria para la gente"
En el  Programa Formar para Emprender en Asociatividad Solidaria: se diseñaron y actualizaron didácticas para su implementación en modalidad mixta (presencial y mediado por el uso de las Tic)  para Instituciones educativas del departamento de Caldas, a 30 de septiembre se desarrollaron 6 diagnósticos de las Instituciones Educativas, de manera presencial.
Se dió inició al programa de formación en la modalidad distancia con las entidades solidarias de salud, módulo 1 - liderazgo colegiado. 
</v>
      </c>
    </row>
    <row r="6" spans="1:17" ht="247.5" x14ac:dyDescent="0.2">
      <c r="A6" s="107" t="s">
        <v>34</v>
      </c>
      <c r="B6" s="112" t="s">
        <v>35</v>
      </c>
      <c r="C6" s="113" t="s">
        <v>7</v>
      </c>
      <c r="D6" s="113" t="s">
        <v>14</v>
      </c>
      <c r="E6" s="113" t="s">
        <v>36</v>
      </c>
      <c r="F6" s="121">
        <v>1</v>
      </c>
      <c r="G6" s="122" t="s">
        <v>23</v>
      </c>
      <c r="H6" s="123" t="s">
        <v>175</v>
      </c>
      <c r="I6" s="122">
        <v>0.25</v>
      </c>
      <c r="J6" s="123" t="s">
        <v>176</v>
      </c>
      <c r="K6" s="124">
        <v>0.5</v>
      </c>
      <c r="L6" s="125">
        <v>1</v>
      </c>
      <c r="M6" s="126">
        <f>K6*25%</f>
        <v>0.125</v>
      </c>
      <c r="N6" s="127">
        <v>0.12</v>
      </c>
      <c r="O6" s="128">
        <v>0.25</v>
      </c>
      <c r="P6" s="129">
        <v>0.5</v>
      </c>
      <c r="Q6" s="120" t="s">
        <v>168</v>
      </c>
    </row>
    <row r="7" spans="1:17" ht="216" customHeight="1" x14ac:dyDescent="0.2">
      <c r="A7" s="108" t="s">
        <v>37</v>
      </c>
      <c r="B7" s="112" t="s">
        <v>38</v>
      </c>
      <c r="C7" s="113" t="s">
        <v>10</v>
      </c>
      <c r="D7" s="113" t="s">
        <v>11</v>
      </c>
      <c r="E7" s="114" t="s">
        <v>36</v>
      </c>
      <c r="F7" s="113">
        <v>32</v>
      </c>
      <c r="G7" s="113">
        <v>12</v>
      </c>
      <c r="H7" s="115" t="s">
        <v>177</v>
      </c>
      <c r="I7" s="113">
        <v>8</v>
      </c>
      <c r="J7" s="115" t="s">
        <v>178</v>
      </c>
      <c r="K7" s="114">
        <v>8</v>
      </c>
      <c r="L7" s="116">
        <v>8</v>
      </c>
      <c r="M7" s="130" t="s">
        <v>39</v>
      </c>
      <c r="N7" s="113">
        <f>[1]MISIONAL!T6+[1]MISIONAL!X6+[1]MISIONAL!AB6</f>
        <v>0</v>
      </c>
      <c r="O7" s="131">
        <v>8</v>
      </c>
      <c r="P7" s="118">
        <v>8</v>
      </c>
      <c r="Q7" s="120" t="s">
        <v>158</v>
      </c>
    </row>
    <row r="8" spans="1:17" ht="409.5" x14ac:dyDescent="0.2">
      <c r="A8" s="108"/>
      <c r="B8" s="112" t="s">
        <v>15</v>
      </c>
      <c r="C8" s="113" t="s">
        <v>7</v>
      </c>
      <c r="D8" s="113" t="s">
        <v>14</v>
      </c>
      <c r="E8" s="113">
        <v>4</v>
      </c>
      <c r="F8" s="114">
        <v>12</v>
      </c>
      <c r="G8" s="113">
        <v>3</v>
      </c>
      <c r="H8" s="115" t="s">
        <v>179</v>
      </c>
      <c r="I8" s="113">
        <v>5</v>
      </c>
      <c r="J8" s="115" t="s">
        <v>180</v>
      </c>
      <c r="K8" s="114">
        <v>5</v>
      </c>
      <c r="L8" s="81">
        <v>5</v>
      </c>
      <c r="M8" s="118">
        <v>0</v>
      </c>
      <c r="N8" s="118">
        <v>0</v>
      </c>
      <c r="O8" s="119">
        <v>14</v>
      </c>
      <c r="P8" s="118">
        <v>14</v>
      </c>
      <c r="Q8" s="120" t="str">
        <f>'PLAN SECTORIAL '!T10</f>
        <v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v>
      </c>
    </row>
    <row r="9" spans="1:17" ht="409.5" x14ac:dyDescent="0.2">
      <c r="A9" s="107" t="s">
        <v>40</v>
      </c>
      <c r="B9" s="132" t="s">
        <v>41</v>
      </c>
      <c r="C9" s="114" t="s">
        <v>10</v>
      </c>
      <c r="D9" s="114" t="s">
        <v>11</v>
      </c>
      <c r="E9" s="113">
        <v>24</v>
      </c>
      <c r="F9" s="114">
        <v>200</v>
      </c>
      <c r="G9" s="113">
        <v>65</v>
      </c>
      <c r="H9" s="115" t="s">
        <v>181</v>
      </c>
      <c r="I9" s="113">
        <v>52</v>
      </c>
      <c r="J9" s="115" t="s">
        <v>182</v>
      </c>
      <c r="K9" s="83">
        <v>50</v>
      </c>
      <c r="L9" s="133">
        <v>50</v>
      </c>
      <c r="M9" s="130" t="s">
        <v>39</v>
      </c>
      <c r="N9" s="134">
        <v>31</v>
      </c>
      <c r="O9" s="135">
        <f>17+45-31</f>
        <v>31</v>
      </c>
      <c r="P9" s="118">
        <v>62</v>
      </c>
      <c r="Q9" s="120" t="s">
        <v>220</v>
      </c>
    </row>
    <row r="10" spans="1:17" ht="314.25" customHeight="1" x14ac:dyDescent="0.2">
      <c r="A10" s="107" t="s">
        <v>42</v>
      </c>
      <c r="B10" s="132" t="s">
        <v>43</v>
      </c>
      <c r="C10" s="114" t="s">
        <v>7</v>
      </c>
      <c r="D10" s="114" t="s">
        <v>14</v>
      </c>
      <c r="E10" s="114" t="s">
        <v>36</v>
      </c>
      <c r="F10" s="114">
        <v>40</v>
      </c>
      <c r="G10" s="113">
        <v>11</v>
      </c>
      <c r="H10" s="115" t="s">
        <v>183</v>
      </c>
      <c r="I10" s="113">
        <v>10</v>
      </c>
      <c r="J10" s="115" t="s">
        <v>184</v>
      </c>
      <c r="K10" s="83">
        <v>10</v>
      </c>
      <c r="L10" s="133">
        <v>10</v>
      </c>
      <c r="M10" s="130" t="s">
        <v>39</v>
      </c>
      <c r="N10" s="134">
        <v>9</v>
      </c>
      <c r="O10" s="135">
        <v>8</v>
      </c>
      <c r="P10" s="118">
        <v>17</v>
      </c>
      <c r="Q10" s="120" t="s">
        <v>159</v>
      </c>
    </row>
    <row r="11" spans="1:17" ht="389.25" customHeight="1" x14ac:dyDescent="0.2">
      <c r="A11" s="109" t="s">
        <v>44</v>
      </c>
      <c r="B11" s="132" t="s">
        <v>45</v>
      </c>
      <c r="C11" s="114" t="s">
        <v>7</v>
      </c>
      <c r="D11" s="114" t="s">
        <v>8</v>
      </c>
      <c r="E11" s="114">
        <v>12</v>
      </c>
      <c r="F11" s="114">
        <v>84</v>
      </c>
      <c r="G11" s="113">
        <v>23</v>
      </c>
      <c r="H11" s="115" t="s">
        <v>185</v>
      </c>
      <c r="I11" s="113">
        <v>33</v>
      </c>
      <c r="J11" s="115" t="s">
        <v>186</v>
      </c>
      <c r="K11" s="83">
        <v>21</v>
      </c>
      <c r="L11" s="133">
        <v>21</v>
      </c>
      <c r="M11" s="130">
        <v>2</v>
      </c>
      <c r="N11" s="134">
        <v>5</v>
      </c>
      <c r="O11" s="135">
        <v>6</v>
      </c>
      <c r="P11" s="118">
        <v>13</v>
      </c>
      <c r="Q11" s="120" t="s">
        <v>160</v>
      </c>
    </row>
    <row r="12" spans="1:17" ht="132" x14ac:dyDescent="0.2">
      <c r="A12" s="107" t="s">
        <v>46</v>
      </c>
      <c r="B12" s="136" t="s">
        <v>47</v>
      </c>
      <c r="C12" s="83" t="s">
        <v>7</v>
      </c>
      <c r="D12" s="83" t="s">
        <v>14</v>
      </c>
      <c r="E12" s="79">
        <v>0.5</v>
      </c>
      <c r="F12" s="137">
        <v>0.8</v>
      </c>
      <c r="G12" s="79">
        <v>0.83393939393939398</v>
      </c>
      <c r="H12" s="138" t="s">
        <v>187</v>
      </c>
      <c r="I12" s="79">
        <v>0.8</v>
      </c>
      <c r="J12" s="138" t="s">
        <v>188</v>
      </c>
      <c r="K12" s="137">
        <v>0.8</v>
      </c>
      <c r="L12" s="139">
        <v>0.8</v>
      </c>
      <c r="M12" s="117" t="s">
        <v>169</v>
      </c>
      <c r="N12" s="113">
        <f>[1]MISIONAL!T11+[1]MISIONAL!X11+[1]MISIONAL!AB11</f>
        <v>0</v>
      </c>
      <c r="O12" s="140">
        <v>0.2</v>
      </c>
      <c r="P12" s="118">
        <v>0.2</v>
      </c>
      <c r="Q12" s="120" t="s">
        <v>161</v>
      </c>
    </row>
    <row r="13" spans="1:17" ht="99" x14ac:dyDescent="0.2">
      <c r="A13" s="107" t="s">
        <v>48</v>
      </c>
      <c r="B13" s="136" t="s">
        <v>49</v>
      </c>
      <c r="C13" s="83" t="s">
        <v>7</v>
      </c>
      <c r="D13" s="83" t="s">
        <v>14</v>
      </c>
      <c r="E13" s="83">
        <v>2</v>
      </c>
      <c r="F13" s="141">
        <v>4</v>
      </c>
      <c r="G13" s="83">
        <v>1</v>
      </c>
      <c r="H13" s="142" t="s">
        <v>189</v>
      </c>
      <c r="I13" s="83">
        <v>1</v>
      </c>
      <c r="J13" s="142" t="s">
        <v>190</v>
      </c>
      <c r="K13" s="141">
        <v>1</v>
      </c>
      <c r="L13" s="143">
        <v>1</v>
      </c>
      <c r="M13" s="130" t="s">
        <v>39</v>
      </c>
      <c r="N13" s="83">
        <v>0</v>
      </c>
      <c r="O13" s="144">
        <v>0</v>
      </c>
      <c r="P13" s="118">
        <v>0</v>
      </c>
      <c r="Q13" s="120" t="s">
        <v>162</v>
      </c>
    </row>
    <row r="14" spans="1:17" ht="141.75" customHeight="1" x14ac:dyDescent="0.2">
      <c r="A14" s="108" t="s">
        <v>50</v>
      </c>
      <c r="B14" s="136" t="s">
        <v>6</v>
      </c>
      <c r="C14" s="83" t="s">
        <v>7</v>
      </c>
      <c r="D14" s="83" t="s">
        <v>8</v>
      </c>
      <c r="E14" s="83">
        <v>306</v>
      </c>
      <c r="F14" s="83">
        <v>1600</v>
      </c>
      <c r="G14" s="83">
        <v>400</v>
      </c>
      <c r="H14" s="142" t="s">
        <v>191</v>
      </c>
      <c r="I14" s="83">
        <v>400</v>
      </c>
      <c r="J14" s="142" t="s">
        <v>192</v>
      </c>
      <c r="K14" s="83">
        <v>400</v>
      </c>
      <c r="L14" s="81">
        <v>400</v>
      </c>
      <c r="M14" s="118"/>
      <c r="N14" s="118">
        <v>200</v>
      </c>
      <c r="O14" s="119">
        <v>100</v>
      </c>
      <c r="P14" s="118">
        <v>300</v>
      </c>
      <c r="Q14" s="120" t="str">
        <f>'PLAN SECTORIAL '!T6</f>
        <v xml:space="preserve">Al corte del 30 de septiembre se reportan 300 emprendimientos solidarios dinamizados.
Se dio continuidad al programa integral de intervención a la medida de cada una de las organizaciones, en procesos de Creación y fortalecimiento realizando la  formación, capacitación y asistencia técnica implementando los contenidos temáticos en las cinco dimensiones: económica, social, política, ambiental y cultural. Se continuo según cronograma con las actividades de enfoque de mejoramiento de vida, Formación en Economía Solidaria 1,2 o 3 de acuerdo al grado de madurez de las organizaciones solidarias; acompañamiento y asistencia técnica organizacional - empoderamiento comunitario, reglamentos internos, reforma de estatutos, funciones de órganos de administración y control, manual de funciones (Gobernabilidad y Gobernanza). </v>
      </c>
    </row>
    <row r="15" spans="1:17" ht="158.25" customHeight="1" x14ac:dyDescent="0.2">
      <c r="A15" s="108"/>
      <c r="B15" s="136" t="s">
        <v>51</v>
      </c>
      <c r="C15" s="83" t="s">
        <v>10</v>
      </c>
      <c r="D15" s="83" t="s">
        <v>11</v>
      </c>
      <c r="E15" s="83">
        <v>8011</v>
      </c>
      <c r="F15" s="77">
        <v>24000</v>
      </c>
      <c r="G15" s="77">
        <v>6124</v>
      </c>
      <c r="H15" s="106" t="s">
        <v>193</v>
      </c>
      <c r="I15" s="77">
        <v>6871</v>
      </c>
      <c r="J15" s="106" t="s">
        <v>194</v>
      </c>
      <c r="K15" s="77">
        <f t="shared" ref="K15:L15" si="0">K14*15</f>
        <v>6000</v>
      </c>
      <c r="L15" s="78">
        <f t="shared" si="0"/>
        <v>6000</v>
      </c>
      <c r="M15" s="130">
        <v>0</v>
      </c>
      <c r="N15" s="77">
        <v>4170</v>
      </c>
      <c r="O15" s="145">
        <v>2092</v>
      </c>
      <c r="P15" s="118">
        <f>N15+O15</f>
        <v>6262</v>
      </c>
      <c r="Q15" s="120" t="str">
        <f>'PLAN SECTORIAL '!T7</f>
        <v xml:space="preserve">
Al corte del 30 de septiembre se reportan  6.262 beneficiarios directos y 19.075 personas e indirectamente a  personas en 300 emprendimientos solidarios dinamizados. Lo anterior permitió beneficiar directamente a De las personas beneficiadas 3.754 son mujeres y 2.428 pertenecen a un grupo étnico (1.679 NARP, 749 indígenas).
Durante la vigencia se brinda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v>
      </c>
    </row>
    <row r="16" spans="1:17" ht="66" x14ac:dyDescent="0.2">
      <c r="A16" s="107" t="s">
        <v>52</v>
      </c>
      <c r="B16" s="136" t="s">
        <v>53</v>
      </c>
      <c r="C16" s="83" t="s">
        <v>7</v>
      </c>
      <c r="D16" s="83" t="s">
        <v>14</v>
      </c>
      <c r="E16" s="114" t="s">
        <v>36</v>
      </c>
      <c r="F16" s="79">
        <v>1</v>
      </c>
      <c r="G16" s="77">
        <v>0.5</v>
      </c>
      <c r="H16" s="106" t="s">
        <v>195</v>
      </c>
      <c r="I16" s="77">
        <v>0.5</v>
      </c>
      <c r="J16" s="106" t="s">
        <v>196</v>
      </c>
      <c r="K16" s="77"/>
      <c r="L16" s="80">
        <v>0.5</v>
      </c>
      <c r="M16" s="130"/>
      <c r="N16" s="113">
        <f>[1]MISIONAL!T17+[1]MISIONAL!X17+[1]MISIONAL!AB17</f>
        <v>0</v>
      </c>
      <c r="O16" s="131"/>
      <c r="P16" s="118"/>
      <c r="Q16" s="120" t="s">
        <v>78</v>
      </c>
    </row>
    <row r="17" spans="1:17" ht="313.5" x14ac:dyDescent="0.2">
      <c r="A17" s="107" t="s">
        <v>54</v>
      </c>
      <c r="B17" s="136" t="s">
        <v>55</v>
      </c>
      <c r="C17" s="83" t="s">
        <v>7</v>
      </c>
      <c r="D17" s="83" t="s">
        <v>14</v>
      </c>
      <c r="E17" s="114" t="s">
        <v>36</v>
      </c>
      <c r="F17" s="83">
        <v>5</v>
      </c>
      <c r="G17" s="83">
        <v>5</v>
      </c>
      <c r="H17" s="142" t="s">
        <v>197</v>
      </c>
      <c r="I17" s="83">
        <v>20</v>
      </c>
      <c r="J17" s="142" t="s">
        <v>198</v>
      </c>
      <c r="K17" s="83">
        <v>5</v>
      </c>
      <c r="L17" s="81">
        <v>5</v>
      </c>
      <c r="M17" s="130" t="s">
        <v>39</v>
      </c>
      <c r="N17" s="113">
        <f>[1]MISIONAL!T18+[1]MISIONAL!X18+[1]MISIONAL!AB18</f>
        <v>0</v>
      </c>
      <c r="O17" s="131">
        <v>10</v>
      </c>
      <c r="P17" s="118">
        <v>10</v>
      </c>
      <c r="Q17" s="120" t="s">
        <v>167</v>
      </c>
    </row>
    <row r="18" spans="1:17" ht="157.5" customHeight="1" x14ac:dyDescent="0.2">
      <c r="A18" s="107" t="s">
        <v>56</v>
      </c>
      <c r="B18" s="136" t="s">
        <v>57</v>
      </c>
      <c r="C18" s="83" t="s">
        <v>7</v>
      </c>
      <c r="D18" s="83" t="s">
        <v>14</v>
      </c>
      <c r="E18" s="114" t="s">
        <v>36</v>
      </c>
      <c r="F18" s="79">
        <v>1</v>
      </c>
      <c r="G18" s="79">
        <v>0.25</v>
      </c>
      <c r="H18" s="138" t="s">
        <v>199</v>
      </c>
      <c r="I18" s="79">
        <v>0.05</v>
      </c>
      <c r="J18" s="138" t="s">
        <v>200</v>
      </c>
      <c r="K18" s="79">
        <v>0.25</v>
      </c>
      <c r="L18" s="80">
        <v>0.25</v>
      </c>
      <c r="M18" s="126">
        <v>0</v>
      </c>
      <c r="N18" s="146">
        <v>0.125</v>
      </c>
      <c r="O18" s="147">
        <v>0.06</v>
      </c>
      <c r="P18" s="146">
        <v>0.185</v>
      </c>
      <c r="Q18" s="120" t="s">
        <v>163</v>
      </c>
    </row>
    <row r="19" spans="1:17" ht="82.5" x14ac:dyDescent="0.2">
      <c r="A19" s="107" t="s">
        <v>58</v>
      </c>
      <c r="B19" s="136" t="s">
        <v>59</v>
      </c>
      <c r="C19" s="83" t="s">
        <v>7</v>
      </c>
      <c r="D19" s="83" t="s">
        <v>11</v>
      </c>
      <c r="E19" s="114" t="s">
        <v>36</v>
      </c>
      <c r="F19" s="79">
        <v>1</v>
      </c>
      <c r="G19" s="79">
        <v>0.25</v>
      </c>
      <c r="H19" s="138" t="s">
        <v>201</v>
      </c>
      <c r="I19" s="79">
        <v>0.2</v>
      </c>
      <c r="J19" s="138" t="s">
        <v>202</v>
      </c>
      <c r="K19" s="79">
        <v>0.25</v>
      </c>
      <c r="L19" s="80">
        <v>0.25</v>
      </c>
      <c r="M19" s="130">
        <v>0</v>
      </c>
      <c r="N19" s="146">
        <v>0.125</v>
      </c>
      <c r="O19" s="147">
        <v>0.06</v>
      </c>
      <c r="P19" s="146">
        <v>0.185</v>
      </c>
      <c r="Q19" s="120" t="s">
        <v>164</v>
      </c>
    </row>
    <row r="20" spans="1:17" ht="63" customHeight="1" x14ac:dyDescent="0.2">
      <c r="A20" s="107" t="s">
        <v>221</v>
      </c>
      <c r="B20" s="136" t="s">
        <v>60</v>
      </c>
      <c r="C20" s="83" t="s">
        <v>10</v>
      </c>
      <c r="D20" s="83" t="s">
        <v>11</v>
      </c>
      <c r="E20" s="114" t="s">
        <v>36</v>
      </c>
      <c r="F20" s="83">
        <v>8</v>
      </c>
      <c r="G20" s="83">
        <v>21</v>
      </c>
      <c r="H20" s="142"/>
      <c r="I20" s="83">
        <v>25</v>
      </c>
      <c r="J20" s="142" t="s">
        <v>203</v>
      </c>
      <c r="K20" s="83">
        <v>2</v>
      </c>
      <c r="L20" s="81">
        <v>2</v>
      </c>
      <c r="M20" s="130">
        <v>0</v>
      </c>
      <c r="N20" s="113">
        <v>1</v>
      </c>
      <c r="O20" s="131">
        <v>1</v>
      </c>
      <c r="P20" s="118">
        <v>2</v>
      </c>
      <c r="Q20" s="120" t="s">
        <v>132</v>
      </c>
    </row>
    <row r="21" spans="1:17" ht="99" x14ac:dyDescent="0.2">
      <c r="A21" s="107" t="s">
        <v>61</v>
      </c>
      <c r="B21" s="136" t="s">
        <v>62</v>
      </c>
      <c r="C21" s="83" t="s">
        <v>7</v>
      </c>
      <c r="D21" s="83" t="s">
        <v>14</v>
      </c>
      <c r="E21" s="83">
        <v>4</v>
      </c>
      <c r="F21" s="83">
        <v>4</v>
      </c>
      <c r="G21" s="83">
        <v>4</v>
      </c>
      <c r="H21" s="142" t="s">
        <v>204</v>
      </c>
      <c r="I21" s="83">
        <v>4</v>
      </c>
      <c r="J21" s="142" t="s">
        <v>205</v>
      </c>
      <c r="K21" s="83">
        <v>4</v>
      </c>
      <c r="L21" s="81">
        <v>4</v>
      </c>
      <c r="M21" s="130">
        <v>0</v>
      </c>
      <c r="N21" s="113">
        <v>4</v>
      </c>
      <c r="O21" s="113">
        <v>0</v>
      </c>
      <c r="P21" s="118">
        <v>4</v>
      </c>
      <c r="Q21" s="148" t="s">
        <v>165</v>
      </c>
    </row>
    <row r="22" spans="1:17" ht="30" customHeight="1" x14ac:dyDescent="0.2">
      <c r="A22" s="110" t="s">
        <v>63</v>
      </c>
      <c r="B22" s="136" t="s">
        <v>64</v>
      </c>
      <c r="C22" s="83" t="s">
        <v>65</v>
      </c>
      <c r="D22" s="83" t="s">
        <v>14</v>
      </c>
      <c r="E22" s="79">
        <v>1</v>
      </c>
      <c r="F22" s="79">
        <v>1</v>
      </c>
      <c r="G22" s="79">
        <v>0.25</v>
      </c>
      <c r="H22" s="138" t="s">
        <v>206</v>
      </c>
      <c r="I22" s="79">
        <v>0.25</v>
      </c>
      <c r="J22" s="138" t="s">
        <v>207</v>
      </c>
      <c r="K22" s="79">
        <v>0.25</v>
      </c>
      <c r="L22" s="80">
        <v>0.25</v>
      </c>
      <c r="M22" s="117" t="s">
        <v>170</v>
      </c>
      <c r="N22" s="146">
        <v>0.125</v>
      </c>
      <c r="O22" s="146">
        <v>0.06</v>
      </c>
      <c r="P22" s="146">
        <v>0.185</v>
      </c>
      <c r="Q22" s="148" t="s">
        <v>133</v>
      </c>
    </row>
    <row r="23" spans="1:17" ht="53.25" customHeight="1" x14ac:dyDescent="0.2">
      <c r="A23" s="111"/>
      <c r="B23" s="112" t="s">
        <v>21</v>
      </c>
      <c r="C23" s="113" t="s">
        <v>65</v>
      </c>
      <c r="D23" s="83" t="s">
        <v>14</v>
      </c>
      <c r="E23" s="149">
        <v>84.2</v>
      </c>
      <c r="F23" s="79">
        <v>0.9</v>
      </c>
      <c r="G23" s="150" t="s">
        <v>23</v>
      </c>
      <c r="H23" s="151" t="s">
        <v>208</v>
      </c>
      <c r="I23" s="150">
        <v>88.2</v>
      </c>
      <c r="J23" s="151" t="s">
        <v>209</v>
      </c>
      <c r="K23" s="150">
        <v>87</v>
      </c>
      <c r="L23" s="152">
        <v>89</v>
      </c>
      <c r="M23" s="130" t="s">
        <v>39</v>
      </c>
      <c r="N23" s="150">
        <v>89</v>
      </c>
      <c r="O23" s="150">
        <v>0</v>
      </c>
      <c r="P23" s="118">
        <v>89</v>
      </c>
      <c r="Q23" s="148" t="str">
        <f>'PLAN SECTORIAL'!J19</f>
        <v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v>
      </c>
    </row>
    <row r="24" spans="1:17" ht="45.75" customHeight="1" x14ac:dyDescent="0.2">
      <c r="A24" s="107" t="s">
        <v>66</v>
      </c>
      <c r="B24" s="136" t="s">
        <v>67</v>
      </c>
      <c r="C24" s="113" t="s">
        <v>7</v>
      </c>
      <c r="D24" s="113" t="s">
        <v>14</v>
      </c>
      <c r="E24" s="83">
        <v>1</v>
      </c>
      <c r="F24" s="83">
        <v>4</v>
      </c>
      <c r="G24" s="83">
        <v>1</v>
      </c>
      <c r="H24" s="142" t="s">
        <v>210</v>
      </c>
      <c r="I24" s="153">
        <v>1.0009999999999999</v>
      </c>
      <c r="J24" s="142" t="s">
        <v>211</v>
      </c>
      <c r="K24" s="83">
        <v>1</v>
      </c>
      <c r="L24" s="81">
        <v>1</v>
      </c>
      <c r="M24" s="130" t="s">
        <v>68</v>
      </c>
      <c r="N24" s="82">
        <v>0.41</v>
      </c>
      <c r="O24" s="82">
        <v>0.25</v>
      </c>
      <c r="P24" s="129">
        <v>0.94</v>
      </c>
      <c r="Q24" s="148" t="s">
        <v>166</v>
      </c>
    </row>
    <row r="25" spans="1:17" ht="61.5" customHeight="1" x14ac:dyDescent="0.2">
      <c r="A25" s="107" t="s">
        <v>69</v>
      </c>
      <c r="B25" s="136" t="s">
        <v>70</v>
      </c>
      <c r="C25" s="113" t="s">
        <v>7</v>
      </c>
      <c r="D25" s="113" t="s">
        <v>14</v>
      </c>
      <c r="E25" s="114" t="s">
        <v>36</v>
      </c>
      <c r="F25" s="83">
        <v>1</v>
      </c>
      <c r="G25" s="83" t="s">
        <v>23</v>
      </c>
      <c r="H25" s="142" t="s">
        <v>212</v>
      </c>
      <c r="I25" s="83">
        <v>1</v>
      </c>
      <c r="J25" s="142" t="s">
        <v>213</v>
      </c>
      <c r="K25" s="83"/>
      <c r="L25" s="81"/>
      <c r="M25" s="130" t="s">
        <v>71</v>
      </c>
      <c r="N25" s="83" t="s">
        <v>23</v>
      </c>
      <c r="O25" s="83"/>
      <c r="P25" s="118"/>
      <c r="Q25" s="148" t="s">
        <v>146</v>
      </c>
    </row>
    <row r="26" spans="1:17" ht="65.25" customHeight="1" x14ac:dyDescent="0.2">
      <c r="A26" s="107" t="s">
        <v>72</v>
      </c>
      <c r="B26" s="136" t="s">
        <v>73</v>
      </c>
      <c r="C26" s="113" t="s">
        <v>65</v>
      </c>
      <c r="D26" s="113" t="s">
        <v>14</v>
      </c>
      <c r="E26" s="114" t="s">
        <v>36</v>
      </c>
      <c r="F26" s="79">
        <v>1</v>
      </c>
      <c r="G26" s="79">
        <v>0.5</v>
      </c>
      <c r="H26" s="138" t="s">
        <v>214</v>
      </c>
      <c r="I26" s="79">
        <v>0.5</v>
      </c>
      <c r="J26" s="138" t="s">
        <v>215</v>
      </c>
      <c r="K26" s="83"/>
      <c r="L26" s="81"/>
      <c r="M26" s="130"/>
      <c r="N26" s="83">
        <f>[1]MISIONAL!T27+[1]MISIONAL!X27+[1]MISIONAL!AB27</f>
        <v>0</v>
      </c>
      <c r="O26" s="83"/>
      <c r="P26" s="118"/>
      <c r="Q26" s="148" t="s">
        <v>222</v>
      </c>
    </row>
    <row r="27" spans="1:17" ht="67.5" customHeight="1" x14ac:dyDescent="0.2">
      <c r="A27" s="107" t="s">
        <v>74</v>
      </c>
      <c r="B27" s="136" t="s">
        <v>17</v>
      </c>
      <c r="C27" s="83" t="s">
        <v>18</v>
      </c>
      <c r="D27" s="83" t="s">
        <v>19</v>
      </c>
      <c r="E27" s="79">
        <v>1</v>
      </c>
      <c r="F27" s="79">
        <v>1</v>
      </c>
      <c r="G27" s="79">
        <v>0.25</v>
      </c>
      <c r="H27" s="138" t="s">
        <v>216</v>
      </c>
      <c r="I27" s="79">
        <v>0.247</v>
      </c>
      <c r="J27" s="138" t="s">
        <v>217</v>
      </c>
      <c r="K27" s="79">
        <v>0.25</v>
      </c>
      <c r="L27" s="80">
        <v>0.25</v>
      </c>
      <c r="M27" s="126">
        <v>0.06</v>
      </c>
      <c r="N27" s="154">
        <v>0.125</v>
      </c>
      <c r="O27" s="154">
        <v>0.06</v>
      </c>
      <c r="P27" s="146">
        <v>0.185</v>
      </c>
      <c r="Q27" s="148" t="str">
        <f>'PLAN SECTORIAL '!T12</f>
        <v xml:space="preserve">La UAEOS participó en mesas interinstitucionales de análisis normativo y producto de ellas se estructuró:
1.El proyecto de decreto  reglamentacrio de la Ley 2069 de 2020. 
2.Propuesta de documento de política pública para el sector de la economía solidaria, lo anterior en el marco de la comisión intersectorial de la economía solidaria
3. El 27 de septiembre de 2021, el Consejo Nacional de Política Económica y Social (Conpes), aprobó el documento de política pública para el desarrollo de la economía solidaria Conpes 4051, que permitirá fomentar y fortalecer el modelo, y que convertirá a las organizaciones solidarias en actores claves para la generación de ingresos, emprendimiento y productividad.. </v>
      </c>
    </row>
    <row r="28" spans="1:17" ht="66" x14ac:dyDescent="0.2">
      <c r="A28" s="107" t="s">
        <v>75</v>
      </c>
      <c r="B28" s="136" t="s">
        <v>76</v>
      </c>
      <c r="C28" s="83" t="s">
        <v>18</v>
      </c>
      <c r="D28" s="83" t="s">
        <v>19</v>
      </c>
      <c r="E28" s="79">
        <v>1</v>
      </c>
      <c r="F28" s="79">
        <v>1</v>
      </c>
      <c r="G28" s="79">
        <v>0.25</v>
      </c>
      <c r="H28" s="138" t="s">
        <v>218</v>
      </c>
      <c r="I28" s="79">
        <v>0.25</v>
      </c>
      <c r="J28" s="138" t="s">
        <v>219</v>
      </c>
      <c r="K28" s="79">
        <v>0.25</v>
      </c>
      <c r="L28" s="80">
        <v>0.25</v>
      </c>
      <c r="M28" s="126">
        <v>0.06</v>
      </c>
      <c r="N28" s="154">
        <v>0.125</v>
      </c>
      <c r="O28" s="154">
        <v>0.06</v>
      </c>
      <c r="P28" s="146">
        <v>0.185</v>
      </c>
      <c r="Q28" s="148" t="str">
        <f>'PLAN SECTORIAL '!T13</f>
        <v xml:space="preserve">La UAEOS cuenta con un Plan Estadistico Institucional  actualizado, durante el tercer trimestre se adelantó el seguimiento a las operaciones estadísticas internas y externas y se actualizaron las 3 operacciones estadisticas registradas en el Sistema Estadistico Nacional del DANE  - SEN </v>
      </c>
    </row>
  </sheetData>
  <mergeCells count="4">
    <mergeCell ref="A7:A8"/>
    <mergeCell ref="A14:A15"/>
    <mergeCell ref="A22:A23"/>
    <mergeCell ref="A1:Q3"/>
  </mergeCells>
  <phoneticPr fontId="8"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dcterms:created xsi:type="dcterms:W3CDTF">2020-04-16T16:02:15Z</dcterms:created>
  <dcterms:modified xsi:type="dcterms:W3CDTF">2021-10-28T18:23:42Z</dcterms:modified>
  <cp:category/>
  <cp:contentStatus/>
</cp:coreProperties>
</file>