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ctividades enero\"/>
    </mc:Choice>
  </mc:AlternateContent>
  <bookViews>
    <workbookView xWindow="0" yWindow="0" windowWidth="28800" windowHeight="12435" tabRatio="658"/>
  </bookViews>
  <sheets>
    <sheet name="Gestion Riesgo de Corrupción" sheetId="1" r:id="rId1"/>
    <sheet name="Racionalización de Trámites" sheetId="2" r:id="rId2"/>
    <sheet name="Rendición de Cuentas" sheetId="3" r:id="rId3"/>
    <sheet name="Atención al Ciudadano" sheetId="4" r:id="rId4"/>
    <sheet name="Transparecia y Acceso a la Info" sheetId="5" r:id="rId5"/>
    <sheet name="AVANCES" sheetId="6" state="hidden" r:id="rId6"/>
  </sheets>
  <externalReferences>
    <externalReference r:id="rId7"/>
  </externalReferences>
  <definedNames>
    <definedName name="_xlnm._FilterDatabase" localSheetId="3" hidden="1">'Atención al Ciudadano'!$A$3:$AA$42</definedName>
    <definedName name="_xlnm._FilterDatabase" localSheetId="0" hidden="1">'Gestion Riesgo de Corrupción'!$A$3:$X$16</definedName>
    <definedName name="_xlnm._FilterDatabase" localSheetId="2" hidden="1">'Rendición de Cuentas'!$A$3:$R$3</definedName>
    <definedName name="_xlnm._FilterDatabase" localSheetId="4" hidden="1">'Transparecia y Acceso a la Info'!$A$3:$Y$18</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_xlnm.Print_Area" localSheetId="3">'Atención al Ciudadano'!$A$2:$AG$41</definedName>
    <definedName name="_xlnm.Print_Area" localSheetId="0">'Gestion Riesgo de Corrupción'!$A$2:$AD$15</definedName>
    <definedName name="_xlnm.Print_Area" localSheetId="1">'Racionalización de Trámites'!$A$1:$AG$27</definedName>
    <definedName name="_xlnm.Print_Area" localSheetId="2">'Rendición de Cuentas'!$A$2:$AD$13</definedName>
    <definedName name="_xlnm.Print_Area" localSheetId="4">'Transparecia y Acceso a la Info'!$A$2:$AE$18</definedName>
    <definedName name="Departamentos">#REF!</definedName>
    <definedName name="Fuentes">#REF!</definedName>
    <definedName name="Indicadores">#REF!</definedName>
    <definedName name="nivel">[1]TABLA!$C$2:$C$3</definedName>
    <definedName name="Objetivos">OFFSET(#REF!,0,0,COUNTA(#REF!)-1,1)</definedName>
    <definedName name="orden">[1]TABLA!$A$3:$A$4</definedName>
    <definedName name="sector">[1]TABLA!$B$2:$B$26</definedName>
    <definedName name="Tipos">[1]TABLA!$G$2:$G$4</definedName>
    <definedName name="_xlnm.Print_Titles" localSheetId="3">'Atención al Ciudadano'!$2:$3</definedName>
    <definedName name="_xlnm.Print_Titles" localSheetId="0">'Gestion Riesgo de Corrupción'!$1:$3</definedName>
    <definedName name="_xlnm.Print_Titles" localSheetId="4">'Transparecia y Acceso a la Info'!$2:$3</definedName>
    <definedName name="vigencias">[1]TABLA!$E$2:$E$7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0" i="1" l="1"/>
  <c r="AA7" i="1"/>
  <c r="AA8" i="1"/>
  <c r="AA9" i="1"/>
  <c r="AA10" i="1"/>
  <c r="AA11" i="1"/>
  <c r="AA12" i="1"/>
  <c r="AA13" i="1"/>
  <c r="AA14" i="1"/>
  <c r="AA15" i="1"/>
  <c r="Z4" i="4" l="1"/>
  <c r="Z9" i="4"/>
  <c r="Z19" i="4"/>
  <c r="AB12" i="5" l="1"/>
  <c r="AB13" i="5"/>
  <c r="AB14" i="5"/>
  <c r="AB11" i="5"/>
  <c r="AB8" i="5"/>
  <c r="AB5" i="5"/>
  <c r="AB6" i="5"/>
  <c r="AB7" i="5"/>
  <c r="AB4" i="5"/>
  <c r="AA4" i="3"/>
  <c r="AA6" i="1" l="1"/>
  <c r="AA5" i="1"/>
  <c r="AA4" i="1"/>
  <c r="H14" i="5" l="1"/>
  <c r="U16" i="5" l="1"/>
  <c r="U15" i="5"/>
  <c r="U11" i="5"/>
  <c r="U9" i="5"/>
  <c r="U4" i="5"/>
  <c r="T18" i="5"/>
  <c r="W36" i="4"/>
  <c r="W19" i="4"/>
  <c r="W14" i="4"/>
  <c r="W9" i="4"/>
  <c r="W4" i="4"/>
  <c r="V42" i="4"/>
  <c r="T12" i="3"/>
  <c r="T10" i="3"/>
  <c r="T8" i="3"/>
  <c r="T4" i="3"/>
  <c r="Y15" i="2"/>
  <c r="X16" i="2"/>
  <c r="X15" i="2"/>
  <c r="Q4" i="1"/>
  <c r="U4" i="1"/>
  <c r="W42" i="4" l="1"/>
  <c r="U18" i="5"/>
  <c r="V4" i="1"/>
  <c r="W4" i="1" s="1"/>
  <c r="U16" i="2"/>
  <c r="U15" i="2"/>
  <c r="Q5" i="3"/>
  <c r="U5" i="3" s="1"/>
  <c r="V5" i="3" s="1"/>
  <c r="Q6" i="3"/>
  <c r="U6" i="3" s="1"/>
  <c r="V6" i="3" s="1"/>
  <c r="Q7" i="3"/>
  <c r="U7" i="3" s="1"/>
  <c r="V7" i="3" s="1"/>
  <c r="Q8" i="3"/>
  <c r="U8" i="3" s="1"/>
  <c r="V8" i="3" s="1"/>
  <c r="Q9" i="3"/>
  <c r="U9" i="3" s="1"/>
  <c r="V9" i="3" s="1"/>
  <c r="Q10" i="3"/>
  <c r="U10" i="3" s="1"/>
  <c r="V10" i="3" s="1"/>
  <c r="Q11" i="3"/>
  <c r="U11" i="3" s="1"/>
  <c r="V11" i="3" s="1"/>
  <c r="Q12" i="3"/>
  <c r="U12" i="3" s="1"/>
  <c r="V12" i="3" s="1"/>
  <c r="W12" i="3" s="1"/>
  <c r="Q4" i="3"/>
  <c r="U4" i="3" s="1"/>
  <c r="V4" i="3" s="1"/>
  <c r="S13" i="3"/>
  <c r="W19" i="2"/>
  <c r="Q5" i="1"/>
  <c r="U5" i="1" s="1"/>
  <c r="V5" i="1" s="1"/>
  <c r="Q6" i="1"/>
  <c r="U6" i="1" s="1"/>
  <c r="V6" i="1" s="1"/>
  <c r="Q7" i="1"/>
  <c r="U7" i="1" s="1"/>
  <c r="V7" i="1" s="1"/>
  <c r="Q8" i="1"/>
  <c r="U8" i="1" s="1"/>
  <c r="V8" i="1" s="1"/>
  <c r="Q9" i="1"/>
  <c r="U9" i="1" s="1"/>
  <c r="V9" i="1" s="1"/>
  <c r="Q10" i="1"/>
  <c r="Q11" i="1"/>
  <c r="Q12" i="1"/>
  <c r="Q13" i="1"/>
  <c r="Q14" i="1"/>
  <c r="Q15" i="1"/>
  <c r="U15" i="1" s="1"/>
  <c r="V15" i="1" s="1"/>
  <c r="T13" i="1"/>
  <c r="T10" i="1"/>
  <c r="T7" i="1"/>
  <c r="T5" i="1"/>
  <c r="T4" i="1"/>
  <c r="S16" i="1"/>
  <c r="T16" i="1" l="1"/>
  <c r="U13" i="3"/>
  <c r="W8" i="3"/>
  <c r="U12" i="1"/>
  <c r="U11" i="1"/>
  <c r="U14" i="1"/>
  <c r="V14" i="1" s="1"/>
  <c r="U13" i="1"/>
  <c r="V13" i="1" s="1"/>
  <c r="W5" i="1"/>
  <c r="W7" i="1"/>
  <c r="R5" i="5"/>
  <c r="V5" i="5" s="1"/>
  <c r="W5" i="5" s="1"/>
  <c r="R6" i="5"/>
  <c r="V6" i="5" s="1"/>
  <c r="W6" i="5" s="1"/>
  <c r="R7" i="5"/>
  <c r="V7" i="5" s="1"/>
  <c r="W7" i="5" s="1"/>
  <c r="R8" i="5"/>
  <c r="V8" i="5" s="1"/>
  <c r="W8" i="5" s="1"/>
  <c r="R9" i="5"/>
  <c r="V9" i="5" s="1"/>
  <c r="W9" i="5" s="1"/>
  <c r="R10" i="5"/>
  <c r="V10" i="5" s="1"/>
  <c r="W10" i="5" s="1"/>
  <c r="R11" i="5"/>
  <c r="V11" i="5" s="1"/>
  <c r="W11" i="5" s="1"/>
  <c r="R12" i="5"/>
  <c r="R13" i="5"/>
  <c r="V13" i="5" s="1"/>
  <c r="W13" i="5" s="1"/>
  <c r="R14" i="5"/>
  <c r="V14" i="5" s="1"/>
  <c r="W14" i="5" s="1"/>
  <c r="R15" i="5"/>
  <c r="V15" i="5" s="1"/>
  <c r="W15" i="5" s="1"/>
  <c r="R16" i="5"/>
  <c r="V16" i="5" s="1"/>
  <c r="W16" i="5" s="1"/>
  <c r="R17" i="5"/>
  <c r="V17" i="5" s="1"/>
  <c r="W17" i="5" s="1"/>
  <c r="R4" i="5"/>
  <c r="V4" i="5" s="1"/>
  <c r="W4" i="5" s="1"/>
  <c r="T5" i="4"/>
  <c r="X5" i="4" s="1"/>
  <c r="Y5" i="4" s="1"/>
  <c r="T6" i="4"/>
  <c r="X6" i="4" s="1"/>
  <c r="Y6" i="4" s="1"/>
  <c r="T7" i="4"/>
  <c r="X7" i="4" s="1"/>
  <c r="Y7" i="4" s="1"/>
  <c r="T8" i="4"/>
  <c r="X8" i="4" s="1"/>
  <c r="Y8" i="4" s="1"/>
  <c r="T9" i="4"/>
  <c r="X9" i="4" s="1"/>
  <c r="Y9" i="4" s="1"/>
  <c r="T10" i="4"/>
  <c r="X10" i="4" s="1"/>
  <c r="Y10" i="4" s="1"/>
  <c r="T11" i="4"/>
  <c r="X11" i="4" s="1"/>
  <c r="Y11" i="4" s="1"/>
  <c r="T12" i="4"/>
  <c r="X12" i="4" s="1"/>
  <c r="Y12" i="4" s="1"/>
  <c r="T13" i="4"/>
  <c r="X13" i="4" s="1"/>
  <c r="Y13" i="4" s="1"/>
  <c r="T14" i="4"/>
  <c r="X14" i="4" s="1"/>
  <c r="Y14" i="4" s="1"/>
  <c r="T15" i="4"/>
  <c r="X15" i="4" s="1"/>
  <c r="Y15" i="4" s="1"/>
  <c r="T16" i="4"/>
  <c r="X16" i="4" s="1"/>
  <c r="Y16" i="4" s="1"/>
  <c r="T17" i="4"/>
  <c r="X17" i="4" s="1"/>
  <c r="Y17" i="4" s="1"/>
  <c r="T18" i="4"/>
  <c r="X18" i="4" s="1"/>
  <c r="Y18" i="4" s="1"/>
  <c r="T19" i="4"/>
  <c r="X19" i="4" s="1"/>
  <c r="Y19" i="4" s="1"/>
  <c r="T20" i="4"/>
  <c r="X20" i="4" s="1"/>
  <c r="Y20" i="4" s="1"/>
  <c r="T21" i="4"/>
  <c r="X21" i="4" s="1"/>
  <c r="Y21" i="4" s="1"/>
  <c r="T22" i="4"/>
  <c r="X22" i="4" s="1"/>
  <c r="Y22" i="4" s="1"/>
  <c r="T23" i="4"/>
  <c r="X23" i="4" s="1"/>
  <c r="Y23" i="4" s="1"/>
  <c r="T24" i="4"/>
  <c r="X24" i="4" s="1"/>
  <c r="Y24" i="4" s="1"/>
  <c r="T25" i="4"/>
  <c r="X25" i="4" s="1"/>
  <c r="Y25" i="4" s="1"/>
  <c r="T26" i="4"/>
  <c r="X26" i="4" s="1"/>
  <c r="Y26" i="4" s="1"/>
  <c r="T27" i="4"/>
  <c r="X27" i="4" s="1"/>
  <c r="Y27" i="4" s="1"/>
  <c r="T28" i="4"/>
  <c r="X28" i="4" s="1"/>
  <c r="Y28" i="4" s="1"/>
  <c r="T29" i="4"/>
  <c r="X29" i="4" s="1"/>
  <c r="Y29" i="4" s="1"/>
  <c r="T30" i="4"/>
  <c r="X30" i="4" s="1"/>
  <c r="Y30" i="4" s="1"/>
  <c r="T31" i="4"/>
  <c r="X31" i="4" s="1"/>
  <c r="Y31" i="4" s="1"/>
  <c r="T32" i="4"/>
  <c r="X32" i="4" s="1"/>
  <c r="Y32" i="4" s="1"/>
  <c r="T33" i="4"/>
  <c r="X33" i="4" s="1"/>
  <c r="Y33" i="4" s="1"/>
  <c r="T34" i="4"/>
  <c r="X34" i="4" s="1"/>
  <c r="Y34" i="4" s="1"/>
  <c r="T35" i="4"/>
  <c r="X35" i="4" s="1"/>
  <c r="Y35" i="4" s="1"/>
  <c r="T36" i="4"/>
  <c r="X36" i="4" s="1"/>
  <c r="Y36" i="4" s="1"/>
  <c r="T37" i="4"/>
  <c r="X37" i="4" s="1"/>
  <c r="Y37" i="4" s="1"/>
  <c r="T38" i="4"/>
  <c r="X38" i="4" s="1"/>
  <c r="Y38" i="4" s="1"/>
  <c r="T39" i="4"/>
  <c r="X39" i="4" s="1"/>
  <c r="Y39" i="4" s="1"/>
  <c r="T40" i="4"/>
  <c r="X40" i="4" s="1"/>
  <c r="Y40" i="4" s="1"/>
  <c r="T41" i="4"/>
  <c r="X41" i="4" s="1"/>
  <c r="Y41" i="4" s="1"/>
  <c r="T4" i="4"/>
  <c r="X4" i="4" s="1"/>
  <c r="Y4" i="4" s="1"/>
  <c r="Z15" i="2"/>
  <c r="Y16" i="2"/>
  <c r="Z16" i="2" s="1"/>
  <c r="V12" i="5" l="1"/>
  <c r="W12" i="5" s="1"/>
  <c r="W16" i="1"/>
  <c r="C6" i="6" s="1"/>
  <c r="D6" i="6" s="1"/>
  <c r="Y42" i="4"/>
  <c r="Z42" i="4"/>
  <c r="C9" i="6" s="1"/>
  <c r="D9" i="6" s="1"/>
  <c r="W13" i="3"/>
  <c r="C8" i="6" s="1"/>
  <c r="D8" i="6" s="1"/>
  <c r="Z19" i="2"/>
  <c r="C7" i="6" s="1"/>
  <c r="D7" i="6" s="1"/>
  <c r="X18" i="5" l="1"/>
  <c r="C10" i="6" s="1"/>
  <c r="D10" i="6" l="1"/>
  <c r="D11" i="6" s="1"/>
</calcChain>
</file>

<file path=xl/comments1.xml><?xml version="1.0" encoding="utf-8"?>
<comments xmlns="http://schemas.openxmlformats.org/spreadsheetml/2006/main">
  <authors>
    <author>Rosa Valentina Aceros Garcia</author>
    <author>Martha Ligia Ortega Santamaria</author>
  </authors>
  <commentList>
    <comment ref="B3" authorId="0" shapeId="0">
      <text>
        <r>
          <rPr>
            <b/>
            <sz val="9"/>
            <color indexed="81"/>
            <rFont val="Tahoma"/>
            <family val="2"/>
          </rPr>
          <t>Precise los objetivos que la entidad desea lograr en la vigencia y Enuncie una a una las actividades que se realizarán  al logro de cada objetivo planteado.</t>
        </r>
      </text>
    </comment>
    <comment ref="A10" authorId="1" shapeId="0">
      <text>
        <r>
          <rPr>
            <b/>
            <sz val="9"/>
            <color indexed="81"/>
            <rFont val="Tahoma"/>
            <family val="2"/>
          </rPr>
          <t>Martha Ligia Ortega Santamaria:</t>
        </r>
        <r>
          <rPr>
            <sz val="9"/>
            <color indexed="81"/>
            <rFont val="Tahoma"/>
            <family val="2"/>
          </rPr>
          <t xml:space="preserve">
</t>
        </r>
      </text>
    </comment>
  </commentList>
</comments>
</file>

<file path=xl/comments2.xml><?xml version="1.0" encoding="utf-8"?>
<comments xmlns="http://schemas.openxmlformats.org/spreadsheetml/2006/main">
  <authors>
    <author>Luz Miriam Diaz Diaz</author>
    <author>mprada</author>
    <author>Jaime Orlando Delgado Gordillo</author>
  </authors>
  <commentList>
    <comment ref="C4" authorId="0" shapeId="0">
      <text>
        <r>
          <rPr>
            <sz val="12"/>
            <color indexed="81"/>
            <rFont val="Tahoma"/>
            <family val="2"/>
          </rPr>
          <t>Escriba el nombre completo de la entidad</t>
        </r>
      </text>
    </comment>
    <comment ref="C6" authorId="0" shapeId="0">
      <text>
        <r>
          <rPr>
            <sz val="10"/>
            <color indexed="81"/>
            <rFont val="Tahoma"/>
            <family val="2"/>
          </rPr>
          <t>Seleccione el sector al que pertenece la entidad (sólo para entidades del orden nacional)</t>
        </r>
      </text>
    </comment>
    <comment ref="H6" authorId="0" shapeId="0">
      <text>
        <r>
          <rPr>
            <sz val="10"/>
            <color indexed="81"/>
            <rFont val="Tahoma"/>
            <family val="2"/>
          </rPr>
          <t>Seleccione el orden al que pertenece la entidad (nacional o territorial)</t>
        </r>
        <r>
          <rPr>
            <sz val="9"/>
            <color indexed="81"/>
            <rFont val="Tahoma"/>
            <family val="2"/>
          </rPr>
          <t xml:space="preserve">
</t>
        </r>
      </text>
    </comment>
    <comment ref="C8" authorId="0" shapeId="0">
      <text>
        <r>
          <rPr>
            <sz val="10"/>
            <color indexed="81"/>
            <rFont val="Tahoma"/>
            <family val="2"/>
          </rPr>
          <t>Seleccione el departamento donde está ubicada la entidad (solo para entidades del orden territorial)</t>
        </r>
      </text>
    </comment>
    <comment ref="H8" authorId="0" shapeId="0">
      <text>
        <r>
          <rPr>
            <sz val="10"/>
            <color indexed="81"/>
            <rFont val="Tahoma"/>
            <family val="2"/>
          </rPr>
          <t>Seleccione el año en que va a presentar la propuesta de racionalización</t>
        </r>
        <r>
          <rPr>
            <sz val="9"/>
            <color indexed="81"/>
            <rFont val="Tahoma"/>
            <family val="2"/>
          </rPr>
          <t xml:space="preserve">
</t>
        </r>
      </text>
    </comment>
    <comment ref="C10" authorId="0" shapeId="0">
      <text>
        <r>
          <rPr>
            <sz val="12"/>
            <color indexed="81"/>
            <rFont val="Tahoma"/>
            <family val="2"/>
          </rPr>
          <t>Escriba el nombre del Municipio donde se ubica la entidad (sólo para entidades del orden territorial)</t>
        </r>
      </text>
    </comment>
    <comment ref="C13" authorId="0" shapeId="0">
      <text>
        <r>
          <rPr>
            <sz val="12"/>
            <color indexed="81"/>
            <rFont val="Tahoma"/>
            <family val="2"/>
          </rPr>
          <t>Seleccione la modalidad de la mejora a realizar (normativa, administrativa o tecnológica)</t>
        </r>
      </text>
    </comment>
    <comment ref="D13" authorId="0" shapeId="0">
      <text>
        <r>
          <rPr>
            <sz val="12"/>
            <color indexed="81"/>
            <rFont val="Tahoma"/>
            <family val="2"/>
          </rPr>
          <t>Seleccione la opción de racionalización que aplica, según el tipo de racionalización elegido</t>
        </r>
      </text>
    </comment>
    <comment ref="E13" authorId="0" shapeId="0">
      <text>
        <r>
          <rPr>
            <sz val="12"/>
            <color indexed="81"/>
            <rFont val="Tahoma"/>
            <family val="2"/>
          </rPr>
          <t>De manera concreta describa como está u opera actualmente el trámite, proceso o procedimiento, es decir, antes de realizar la mejora a proponer</t>
        </r>
      </text>
    </comment>
    <comment ref="F13" authorId="1" shapeId="0">
      <text>
        <r>
          <rPr>
            <sz val="12"/>
            <color indexed="81"/>
            <rFont val="Tahoma"/>
            <family val="2"/>
          </rPr>
          <t>De manera concreta describa en qué consiste la acción de mejora o racionalización a realizar al trámite, proceso o procedimiento.</t>
        </r>
      </text>
    </comment>
    <comment ref="G13" authorId="0" shapeId="0">
      <text>
        <r>
          <rPr>
            <sz val="12"/>
            <color indexed="81"/>
            <rFont val="Tahoma"/>
            <family val="2"/>
          </rPr>
          <t>De manera concreta describa el impacto que tiene la mejora en el ciudadano y/o la entidad, expresada en reducción de tiempo o costos</t>
        </r>
      </text>
    </comment>
    <comment ref="H13" authorId="2" shapeId="0">
      <text>
        <r>
          <rPr>
            <sz val="12"/>
            <color indexed="81"/>
            <rFont val="Tahoma"/>
            <family val="2"/>
          </rPr>
          <t>Ärea dentro de la entidad que lidera la racionalización del trámite, proceso o procedimiento</t>
        </r>
      </text>
    </comment>
    <comment ref="I14" authorId="2" shapeId="0">
      <text>
        <r>
          <rPr>
            <sz val="12"/>
            <color indexed="81"/>
            <rFont val="Tahoma"/>
            <family val="2"/>
          </rPr>
          <t>Indique la fecha de inicio de las acciones de racionalización a realizar</t>
        </r>
      </text>
    </comment>
    <comment ref="J14" authorId="2" shapeId="0">
      <text>
        <r>
          <rPr>
            <sz val="12"/>
            <color indexed="81"/>
            <rFont val="Tahoma"/>
            <family val="2"/>
          </rPr>
          <t>Indique la fecha de terminación de las acciones de racionalización a realizar</t>
        </r>
      </text>
    </comment>
  </commentList>
</comments>
</file>

<file path=xl/comments3.xml><?xml version="1.0" encoding="utf-8"?>
<comments xmlns="http://schemas.openxmlformats.org/spreadsheetml/2006/main">
  <authors>
    <author>Rosa Valentina Aceros Garcia</author>
  </authors>
  <commentList>
    <comment ref="B3" authorId="0" shapeId="0">
      <text>
        <r>
          <rPr>
            <b/>
            <sz val="9"/>
            <color indexed="81"/>
            <rFont val="Tahoma"/>
            <family val="2"/>
          </rPr>
          <t>Precise los objetivos que la entidad desea lograr en la vigencia y Enuncie una a una las actividades que se realizarán  al logro de cada objetivo planteado.</t>
        </r>
      </text>
    </comment>
  </commentList>
</comments>
</file>

<file path=xl/comments4.xml><?xml version="1.0" encoding="utf-8"?>
<comments xmlns="http://schemas.openxmlformats.org/spreadsheetml/2006/main">
  <authors>
    <author>Rosa Valentina Aceros Garcia</author>
  </authors>
  <commentList>
    <comment ref="B3" authorId="0" shapeId="0">
      <text>
        <r>
          <rPr>
            <b/>
            <sz val="9"/>
            <color indexed="81"/>
            <rFont val="Tahoma"/>
            <family val="2"/>
          </rPr>
          <t>Precise los objetivos que la entidad desea lograr en la vigencia y Enuncie una a una las actividades que se realizarán  al logro de cada objetivo planteado.</t>
        </r>
      </text>
    </comment>
  </commentList>
</comments>
</file>

<file path=xl/sharedStrings.xml><?xml version="1.0" encoding="utf-8"?>
<sst xmlns="http://schemas.openxmlformats.org/spreadsheetml/2006/main" count="966" uniqueCount="508">
  <si>
    <t>Jefe de Control Interno</t>
  </si>
  <si>
    <t xml:space="preserve">Realizar primer monitoreo a Mapas de riesgo de los procesos </t>
  </si>
  <si>
    <t>5.3.</t>
  </si>
  <si>
    <t xml:space="preserve">Realizar segundo monitoreo a Mapas de riesgo de los procesos </t>
  </si>
  <si>
    <t>5.2.</t>
  </si>
  <si>
    <t>5.1.</t>
  </si>
  <si>
    <t>Líderes de proceso</t>
  </si>
  <si>
    <t>4.3</t>
  </si>
  <si>
    <t>4.2</t>
  </si>
  <si>
    <t>4.1</t>
  </si>
  <si>
    <t>Mapa de riesgos de corrupción publicado</t>
  </si>
  <si>
    <t>3.3</t>
  </si>
  <si>
    <t>Mapa de riesgos de corrupción ajustado</t>
  </si>
  <si>
    <t>Análisis de pertinencia - incorporación al mapa de riesgos de corrupción</t>
  </si>
  <si>
    <t>3.2</t>
  </si>
  <si>
    <t>Documento de consolidación de las observaciones recibidas</t>
  </si>
  <si>
    <t>Recibir y consoldidar las observaciones enviadas por parte la ciudadanía con respecto al mapa de riesgos de corrupción</t>
  </si>
  <si>
    <t>3.1</t>
  </si>
  <si>
    <t xml:space="preserve">Matriz de riesgos de corrupción publicada en la página web de la Unidad www.orgsolidarias.gov.co </t>
  </si>
  <si>
    <t>2.2</t>
  </si>
  <si>
    <t>Identificación y valoración de riesgos de corrupción por procesos</t>
  </si>
  <si>
    <t>2.1</t>
  </si>
  <si>
    <t>Política de Administración de riesgos actualizada</t>
  </si>
  <si>
    <t>Revisión de la actual politica de administración de riesgos de la Unidad, e inclusión de lo referente a los riesgos de corrupción, de conformidad con la guia para la gestión del riesgo de corrupción 2015</t>
  </si>
  <si>
    <t>1.1</t>
  </si>
  <si>
    <t>Fecha programada</t>
  </si>
  <si>
    <t xml:space="preserve">Responsable </t>
  </si>
  <si>
    <t>Meta o producto</t>
  </si>
  <si>
    <t xml:space="preserve"> Actividades</t>
  </si>
  <si>
    <t>Subcomponente</t>
  </si>
  <si>
    <t>Componente 1: Gestión del Riesgo de Corrupción  -Mapa de Riesgos de Corrupción</t>
  </si>
  <si>
    <t xml:space="preserve">Plan Anticorrupción y de Atención al Ciudadano                                                                                                                                                                                   </t>
  </si>
  <si>
    <t>Mapas de riesgo de los procesos con monitoreo y revisión diligenciado</t>
  </si>
  <si>
    <t>Seguimiento Oficina de control interno</t>
  </si>
  <si>
    <t>Delegado representante por la Alta Dirección  - Director de Investigaciones y Planeación.</t>
  </si>
  <si>
    <t>Consolidación y publicación de la matriz de riesgos de corrupción para consulta de la ciudadanía</t>
  </si>
  <si>
    <t>Publicación en firme del mapa de riesggos de corrupción pagina Web de la Entidad y en la pagina Gobierno en Línea- GEL</t>
  </si>
  <si>
    <t>Delegado representante por la Alta Dirección  - Director de Investigaciones y Planeación.
y
Líderes de procesos</t>
  </si>
  <si>
    <t xml:space="preserve"> Consulta y divulgación </t>
  </si>
  <si>
    <t xml:space="preserve"> Monitoreo o revisión</t>
  </si>
  <si>
    <t>Seguimiento</t>
  </si>
  <si>
    <t>Construcción del Mapa de Riesgos de Corrupción</t>
  </si>
  <si>
    <t>Política de Administración de Riesgos de Corrupción</t>
  </si>
  <si>
    <t>ESTRATEGIA DE RACIONALIZACIÓN DE TRÁMITES</t>
  </si>
  <si>
    <t>Nombre de la entidad</t>
  </si>
  <si>
    <t>Unidad Administrativa Especial de Organizaciones Solidarias</t>
  </si>
  <si>
    <t>Sector Administrativo</t>
  </si>
  <si>
    <t>Trabajo</t>
  </si>
  <si>
    <t>Orden</t>
  </si>
  <si>
    <t>Nacional</t>
  </si>
  <si>
    <t>Departamento:</t>
  </si>
  <si>
    <t>Bogotá D.C</t>
  </si>
  <si>
    <t>Año Vigencia:</t>
  </si>
  <si>
    <t>Municipio:</t>
  </si>
  <si>
    <t>Bogotá D.C.</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</si>
  <si>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</si>
  <si>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</si>
  <si>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</si>
  <si>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</si>
  <si>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</si>
  <si>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</si>
  <si>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</si>
  <si>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</si>
  <si>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</si>
  <si>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</si>
  <si>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</si>
  <si>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</si>
  <si>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 xml:space="preserve">Acreditación </t>
  </si>
  <si>
    <t>Administrativas</t>
  </si>
  <si>
    <t>Ampliación de puntos de atención</t>
  </si>
  <si>
    <t xml:space="preserve">1 profesional especializado asignado para la atención de consultas respecto al trámite y al mismo tiempo de seguimiento al lleno de requisitos para otrogar la acreditación </t>
  </si>
  <si>
    <t xml:space="preserve">Involucrar al profesional universitario de atención al ciudadano para atender consultas relacionadas con el trámite; esto es dos profesionales para atención de trámite:
*Atención de consultas relacionadas con el trámite en la oficina de atención al ciudadano.
*Seguimiento al cumplimiento de requisitos para otorga la acreditación - profesional especilizado grupo de educación e investigación </t>
  </si>
  <si>
    <t>Mayor cobertura en la atención de consultas relacionadas con el trámite
Mayor control en tiempos de respuesta a inquietudes
Mayor oportunidad en la atención</t>
  </si>
  <si>
    <t>Grupo de Educación e Investigación</t>
  </si>
  <si>
    <t>Reducción de pasos para el ciudadano</t>
  </si>
  <si>
    <t xml:space="preserve">Uno de los documentos que el ciudadano debe enviar digitalizado dentro del aplicativo "SIA - Sistema Integrado de Acreditación" es el certificado actual de existencia y representación legal </t>
  </si>
  <si>
    <t>Suprimir el requisito de presentación del certificado de existencia y representación legal, para el trámite de areditación; a cambio relaizar consulta en el RUES, en los casos en los que la existencia representación legal sea expedida por cámara de comercio</t>
  </si>
  <si>
    <t>Menos documentos que adjuntar al trámite</t>
  </si>
  <si>
    <t>Grupo de Educación e Investigación
Grupo de Planeación y estadística</t>
  </si>
  <si>
    <t>INTERCAMBIO DE INFORMACIÓN (CADENAS DE TRÁMITES - VENTANILLAS ÚNICAS)</t>
  </si>
  <si>
    <t>No aplica</t>
  </si>
  <si>
    <t>Nombre del responsable:</t>
  </si>
  <si>
    <t>José Efraín Cuy Estebán</t>
  </si>
  <si>
    <t>Número de teléfono:</t>
  </si>
  <si>
    <t>3275252 ext 217</t>
  </si>
  <si>
    <t>Correo electrónico:</t>
  </si>
  <si>
    <t>jcuy@orgsolidarias.gov.co</t>
  </si>
  <si>
    <t>Fecha aprobación del plan:</t>
  </si>
  <si>
    <t xml:space="preserve">Plan Anticorrupción y de Atención al Ciudadano                                                                                                                                                                                                                                        </t>
  </si>
  <si>
    <t>Componente 3:  Rendición de cuentas</t>
  </si>
  <si>
    <t xml:space="preserve">Subcomponente </t>
  </si>
  <si>
    <t>Actividades</t>
  </si>
  <si>
    <t xml:space="preserve"> Información de calidad y en lenguaje comprensible</t>
  </si>
  <si>
    <t>Se atenderán las consultas, preguntas, quejas y reclamos de los ciudadanos a través de su aplicativo virtual de PQR y se mantendrá contacto permanente por medio de las redes sociales (Twitter, Facebook y Youtube)  con la ciudadanía, informando avances en su gestión, actividades, etc.</t>
  </si>
  <si>
    <t>Informe de participación 
Memorias de la Participacion Ciudadana
Evidencia de los ciudadanos atendidos</t>
  </si>
  <si>
    <t>Grupo de Planeación  
Grupo de Educación 
Grupo de Comunicaciones</t>
  </si>
  <si>
    <t>15/06/2016 - 16/09/2016 - 15/12/2016</t>
  </si>
  <si>
    <t>1.2</t>
  </si>
  <si>
    <t>Consultará con la ciudadanía propuestas, necesidades, problemáticas, etc., por medio de foros virtuales dispuestos en la página web.</t>
  </si>
  <si>
    <t>1.3</t>
  </si>
  <si>
    <t xml:space="preserve">Se realizarán actividades presenciales para presentar la oferta institucional, los avances y resultados en la gestión por regiones. Además  de recibir las inquietudes de los ciudadanos. </t>
  </si>
  <si>
    <t>1.4</t>
  </si>
  <si>
    <t>Se gestionará con los entes encargados de la televisión pública y privada, la inclusion de espacios promocionales que divulguen la Economía Solidaria Ambiental, teniendo en cuenta, además, la disponibilidad presupuestal para el año en curso</t>
  </si>
  <si>
    <t xml:space="preserve"> Diálogo de doble vía con la ciudadanía y sus organizaciones</t>
  </si>
  <si>
    <t>Seleccionar actividades de los grupo misionales, que les permita hacer audiencias de rendición de cuentas en territorio</t>
  </si>
  <si>
    <t xml:space="preserve">Memorias de las audiencias </t>
  </si>
  <si>
    <t>Grupo de Planeación y Direccion de Desarrollo</t>
  </si>
  <si>
    <t>30/09/2016 - 31/10/2016</t>
  </si>
  <si>
    <t>La Entidad seguirá los lineamientos establecidos para la realización de la audiencia pública, garantizando la participación de la ciudadanía en todo el proceso.</t>
  </si>
  <si>
    <t>30/11/2016 - 15/12/2016</t>
  </si>
  <si>
    <t xml:space="preserve"> Incentivos para motivar la cultura de la rendición y petición de cuentas</t>
  </si>
  <si>
    <t>Se entregará material didáctico a los ciudadanos que participen activamente en la actividades de Rendición de Cuentas</t>
  </si>
  <si>
    <t>Publicaciones en la Revista
Evidencias de entrega del material</t>
  </si>
  <si>
    <t>Grupo de Planacion 
Grupo de Comunicaciones</t>
  </si>
  <si>
    <t>30/06/2016 
31/12/2016</t>
  </si>
  <si>
    <t>Publicaciones de experiencias en la página WEB de la entidad y en revistas publicadas en el año</t>
  </si>
  <si>
    <t xml:space="preserve"> Evaluación y retroalimentación a  la gestión institucional</t>
  </si>
  <si>
    <t>Se realizará seguimiento semestral para evaluar la participación de los ciudadanos y crear planes de mejoramiento que permitan mejorar y aumentar dicha participación</t>
  </si>
  <si>
    <t>2 Informes de segumiento</t>
  </si>
  <si>
    <t>Grupo de Planacion y Estadística</t>
  </si>
  <si>
    <t>30/6/2016 y 31/12/2016</t>
  </si>
  <si>
    <t>Actividad</t>
  </si>
  <si>
    <t>Meta</t>
  </si>
  <si>
    <t>Responable</t>
  </si>
  <si>
    <t xml:space="preserve">Estructura administrativa y Direccionamiento estratégico </t>
  </si>
  <si>
    <t>Revisión del mapa de procesos, generar proceso de atención al ciudadano, en el momento es considerado dentro del sistema de gestión de calidad  como procedimiento</t>
  </si>
  <si>
    <t>Proceso de atención al ciudadano, incorporando la acreditación como un procedimiento del mismo</t>
  </si>
  <si>
    <t>Grupo de Educación e Investigación
Grupo de Planeación y Estadística</t>
  </si>
  <si>
    <t>1 propuesta elaborada</t>
  </si>
  <si>
    <t>Grupo Educación e Investigación</t>
  </si>
  <si>
    <t>1 propuesta aprobada</t>
  </si>
  <si>
    <t>Dirección de Investigación y Planeación</t>
  </si>
  <si>
    <t>Revisión de calidad a proceso de atención al ciudadano</t>
  </si>
  <si>
    <t>1 proceso revisado</t>
  </si>
  <si>
    <t>Grupo de Planeación y Estadística</t>
  </si>
  <si>
    <t>1 proceso incroporado al SGC</t>
  </si>
  <si>
    <t xml:space="preserve">Generar propuesta interna para crear grupo de trabajo para la atención al ciudadano, a la fecha las tareas de la oficina de atención al ciudadano son desarrolladas por el Grupo de Educación e Investigación </t>
  </si>
  <si>
    <t>Propuesta de nuevo grupo interno de trabajo</t>
  </si>
  <si>
    <t xml:space="preserve">
Grupo de Planeación y Estadística</t>
  </si>
  <si>
    <t>Generar propuesta interna para crear grupo de trabajo para la atención al ciudadano</t>
  </si>
  <si>
    <t>1 propuesta</t>
  </si>
  <si>
    <t>Fortalecimiento de los canales de atención</t>
  </si>
  <si>
    <t xml:space="preserve"> Cada trimestre realizar revisión de consistencia, pertinencia y vigencia de la información publicada en el link de educación Solidaria y de Trámites y servicios</t>
  </si>
  <si>
    <t>Información de orientación al ciudadano actualizada bimestralmente</t>
  </si>
  <si>
    <t xml:space="preserve">Grupo de Educación e Investigación
</t>
  </si>
  <si>
    <t>30/03/2016
30/06/2016
30/09/2016
30/12/2016</t>
  </si>
  <si>
    <t>4 revisiones anuales</t>
  </si>
  <si>
    <t>Establecer estrategia de integración de PQRDS recepcionadas en dependencias diferentes a la oficina de atención al ciudado al sistema de gestión documental de la entidad</t>
  </si>
  <si>
    <t>Información de PQR centralizada</t>
  </si>
  <si>
    <t xml:space="preserve">Grupo de Educación e Investigación
Grupo de Gestión Administrativa
Líderes de proceso
</t>
  </si>
  <si>
    <t>01/06/2016
01/12/2016</t>
  </si>
  <si>
    <t>Mesas de trabajo  para coordinar la integración de PQRDS al aplicativo</t>
  </si>
  <si>
    <t>1 mensual</t>
  </si>
  <si>
    <t>Capacitación en PQRDS a funcionarios a cargo del software de gestión documental</t>
  </si>
  <si>
    <t>1 semestral</t>
  </si>
  <si>
    <t>Capacitación en manejo del modulo de PQRDS a funcionarios de la oficina de atención al ciudadano</t>
  </si>
  <si>
    <t>Grupo de Gestión Administrativa</t>
  </si>
  <si>
    <t>Sensibilización a servidores públicos de la Unidad en la gestión de PQRDS</t>
  </si>
  <si>
    <t>Talento humano</t>
  </si>
  <si>
    <t>Realizar actividades de sensibilización para fortalecer la cultura de servicio al interior de la entidad de manera semestral</t>
  </si>
  <si>
    <t>2 actividades de sensibilización en cultura del servicio</t>
  </si>
  <si>
    <t>30/06/2016
30/12/2016</t>
  </si>
  <si>
    <t xml:space="preserve">Sensibilización para fortalecer la cultura de servicio al interior de la entidad </t>
  </si>
  <si>
    <t>Incluir en el Plan Institucional de Capacitación temáticas relacionadas con el mejoramiento del servicio al ciudadano</t>
  </si>
  <si>
    <t>60 Funcionarios capapacitados en cultura del servicio al ciudadno</t>
  </si>
  <si>
    <t xml:space="preserve">Grupo de Gestión Humana </t>
  </si>
  <si>
    <t>30/06/2016
30/11/2016</t>
  </si>
  <si>
    <t>Capacitación en temas relacionados con atención al ciudadano, incluidos en las jornadas de inducción a funcionarios (inluidos contratsitas) al ingreso a la Unidad</t>
  </si>
  <si>
    <t>100% funcionarios nuevos capacitados</t>
  </si>
  <si>
    <t>Incorporar en los procesos de evaluación del desempeño, acuerdos de gestión y compromisos laborales de los servidores públicos, la valoración  de competencias comportamentales orientadas al usuario y ciudadano</t>
  </si>
  <si>
    <t>30/08/2016
28/02/2017</t>
  </si>
  <si>
    <t>Jornada de reinducción  que incluye temas relacionados con el mejoramiento del servicio al ciudadano</t>
  </si>
  <si>
    <t>100% de funcionarios capacitados</t>
  </si>
  <si>
    <t xml:space="preserve">Revisión de compromisos comportamentales a evaluar , funcionarios de carrera administartiva y provisionales, para verificar que hayan incluido competencia orientada al usuario </t>
  </si>
  <si>
    <t>1 revisión semestral</t>
  </si>
  <si>
    <t>Sensibilización a evaluadores, sobre la importancia de incluir en la evalaación comportamental competencias orientadas al ciudadano</t>
  </si>
  <si>
    <t>Normativo y procedimental</t>
  </si>
  <si>
    <t>Elaborar el reglamento interno para la gestión de PQRDS, y socializarlo a los servidores de la Unidad</t>
  </si>
  <si>
    <t>1 reglamento interno  elaborado y socializado</t>
  </si>
  <si>
    <t xml:space="preserve">Grupo de Educación e Investigación
Oficina Asesora Jurídica
</t>
  </si>
  <si>
    <t>Elaborar documento de reglamento interno para la gestión de PQRDS</t>
  </si>
  <si>
    <t>1 documento elaborado</t>
  </si>
  <si>
    <t>Revisar documento de reglamento interno para la gestión de PQRDS</t>
  </si>
  <si>
    <t>1 documento revisado</t>
  </si>
  <si>
    <t>Oficina asesora jurídica</t>
  </si>
  <si>
    <t>Socializar reglamento interno para la gestión de PQRDS</t>
  </si>
  <si>
    <t>1 jornada socialización</t>
  </si>
  <si>
    <t>Inlcuir en el Manual y Protocolo de Atención al Ciudadano  y en el regalmento interno de PQRs el tratamiento  para las PQRDS anónimas</t>
  </si>
  <si>
    <t>Manual y Protocolo de Atención al Ciudadano  y en el regalmento interno actualizado</t>
  </si>
  <si>
    <t>Inlcuir en el Manual y Protocolo de Atención al Ciudadano  y en el regalmento interno de PQRs el tratamiento  para las PQRs anónimas</t>
  </si>
  <si>
    <t>1 manual actualizado</t>
  </si>
  <si>
    <t>Socializar internamente y externamente el Manual y Protocolo de Atención al Ciudadano</t>
  </si>
  <si>
    <t>2 boletines internos
3 boletines virtuales</t>
  </si>
  <si>
    <t>Grupo de Educación e Investigación
Grupo de Comunicaciones y Prensa
Grupo TICs</t>
  </si>
  <si>
    <t xml:space="preserve">31/07/2016
30/08/2016
31/10/2016
1/12/2016
</t>
  </si>
  <si>
    <t>Preparar nota para ser incluida en boletines internos y virtuales, socializando el manual y protocolo de atención al ciudadano</t>
  </si>
  <si>
    <t xml:space="preserve">5 notas </t>
  </si>
  <si>
    <t>Inlcuir en boletines internos, nota relacionada con el manual y protocolo de atención al ciudadano</t>
  </si>
  <si>
    <t>2 boletines internos</t>
  </si>
  <si>
    <t>Grupo de Comunicaciones y Prensa</t>
  </si>
  <si>
    <t>Inlcuir en boletines virtuales nota relacionada con el manual y protocolo de atención al ciudadano</t>
  </si>
  <si>
    <t>3 boletines virtuales</t>
  </si>
  <si>
    <t xml:space="preserve">Envio de boletines internos y externos </t>
  </si>
  <si>
    <t>5 boletines</t>
  </si>
  <si>
    <t>Grupo TICs</t>
  </si>
  <si>
    <t>4.4</t>
  </si>
  <si>
    <t>Divulgar Derechos y Deberes de los Ciudadanos y de los servidores públicos en relación con la atención a ciudadanos; a través de portal web y  aviso en el área de servicios al ciudadano de la entidad</t>
  </si>
  <si>
    <t xml:space="preserve">
1 aviso físico
1 Publicación en página web</t>
  </si>
  <si>
    <t xml:space="preserve">Grupo de Educación e Investigación
Grupo de Comunicaciones y Prensa
Grupo de Gestión Administrativa
</t>
  </si>
  <si>
    <t>Preparación de documento Derechos y Deberes de los Ciudadanos y de los servidores públicos en relación con la atención a ciudadanos</t>
  </si>
  <si>
    <t>1 documento preparado</t>
  </si>
  <si>
    <t>Publicación  de documento Derechos y Deberes de los Ciudadanos y de los servidores públicos en relación con la atención a ciudadanos en la web</t>
  </si>
  <si>
    <t>1 documento publicado</t>
  </si>
  <si>
    <t>Ubicación de cartelera informativa en el área de servicios al ciudadano</t>
  </si>
  <si>
    <t>Espacio físico adecuado</t>
  </si>
  <si>
    <t>Publicación de documento Derechos y Deberes de los Ciudadanos y de los servidores públicos en relación con la atención a ciudadanos en cartelera en área de servicios al ciudadano</t>
  </si>
  <si>
    <t>4.5</t>
  </si>
  <si>
    <t>Construir e implementar la política de protección de datos personales</t>
  </si>
  <si>
    <t>Política de protección de datos personales implementada</t>
  </si>
  <si>
    <t>Grupo de Educación e Investigación
Grupo de Comunicaciones y Prensa
Oficina Asesora Jurídica
Dirección nacional</t>
  </si>
  <si>
    <t>Facilitar modelos de política de protección de datos personales y modelo de acto adminsitrativo - herraminetas del PNSC a la oficina Jurídica</t>
  </si>
  <si>
    <t>Documentos propuestos  entregados a jurídica</t>
  </si>
  <si>
    <t>Ajustar,proyectar y pasar a aprobación la política de protección de datos personales y  acto adminsitrativo que la implemente</t>
  </si>
  <si>
    <t>Política y Acto Administrativo elaborado</t>
  </si>
  <si>
    <t>Oficina Asesora jurídica</t>
  </si>
  <si>
    <t>Aprobar la política de protección de datos personales y  acto adminsitrativo que la implemente</t>
  </si>
  <si>
    <t>Política y Acto Administrativo aprobado</t>
  </si>
  <si>
    <t>Dirección nacional</t>
  </si>
  <si>
    <t xml:space="preserve">Socializar externamente la  política de protección de datos personales y  acto adminsitrativo que la implemente </t>
  </si>
  <si>
    <t>1 boletin externo
1 publicación web</t>
  </si>
  <si>
    <t xml:space="preserve">Socializar internamente la  política de protección de datos personales y  acto adminsitrativo que la implemente </t>
  </si>
  <si>
    <t>1 publicación en la intranet</t>
  </si>
  <si>
    <t>Relacionamiento con el ciudadano</t>
  </si>
  <si>
    <t>5.1</t>
  </si>
  <si>
    <t>Incorporar en el portal web de la entidad  mecanismos de información y comunicación diferenciados según grupos de usuarios caracterizados</t>
  </si>
  <si>
    <t>Información al ciudadano publicada en el portal web según grupo de usuarios</t>
  </si>
  <si>
    <t>Grupo de Educación e Investigación
Grupo TICS
Grupo Comunicaciones y prensa
Proceso de Pensamiento y Direccionamiento</t>
  </si>
  <si>
    <t xml:space="preserve">Agrupar información de interés por grupo de usuarios </t>
  </si>
  <si>
    <t xml:space="preserve">3 grupos de información /usuarios </t>
  </si>
  <si>
    <t>Diseño de portal web que integre información diferenciada por grupo de usuarios</t>
  </si>
  <si>
    <t xml:space="preserve">3 grupos de usuarios incorporados en el Diseño de portal web </t>
  </si>
  <si>
    <t>Realizar las acciones de programación de software para dar funcionalidad a la información diferenciada por grupo de usuario en el portal web</t>
  </si>
  <si>
    <t xml:space="preserve">3 grupos de usuarios con su respectiva información  en funcionamiento  en el portal web </t>
  </si>
  <si>
    <t>5.2</t>
  </si>
  <si>
    <t>Realizar mediciones de satisfacción de los ciudadanos en todos los canales de atención de manera mensual, así como socializar interna y externamente los resultados de la medición de manera semestral</t>
  </si>
  <si>
    <t>Informes de medición de la satisfacción ciudadana elaborados mensualmente
Informes de satisfacción ciudadana publicados semestralmente</t>
  </si>
  <si>
    <t>Grupo de Educación e Investigación
Grupo de Comunicaciones y Prensa</t>
  </si>
  <si>
    <t xml:space="preserve">5 primeros días de cada mes, a partir de abril 2016
5/07/2016
10/01/2017
</t>
  </si>
  <si>
    <t xml:space="preserve">Realizar mediciones de satisfacción de los ciudadanos en todos los canales de atención de manera mensual, </t>
  </si>
  <si>
    <t xml:space="preserve">12 informes de medición </t>
  </si>
  <si>
    <t>Socializar internamente las  mediciones de satisfacción de los ciudadanos en todos los canales de atención de manera semestral</t>
  </si>
  <si>
    <t>2 informes de medición publicados en la intranet</t>
  </si>
  <si>
    <t>Socializar externamente  las  mediciones de satisfacción de los ciudadanos en todos los canales de atención de manera semestral</t>
  </si>
  <si>
    <t>2 informes de medición publicados en la web</t>
  </si>
  <si>
    <t>Plan Anticorrupción y de Atención al Ciudadano</t>
  </si>
  <si>
    <t>Componente 5:  Transparencia y Acceso a la Información</t>
  </si>
  <si>
    <t>Indicadores</t>
  </si>
  <si>
    <t>Lineamientos de Transparencia Activa</t>
  </si>
  <si>
    <t>Verificar la publicación de la información mínima obligatoria de la Entidad en las secciones de la Web Institucional que determina la Ley 1712</t>
  </si>
  <si>
    <t>Información mínima publicada / Información minima obligada a publicar por la Ley</t>
  </si>
  <si>
    <t>Grupo de Tecnologías de la Información</t>
  </si>
  <si>
    <t>medición mensual</t>
  </si>
  <si>
    <t xml:space="preserve">Verificar que el o los conjuntos de Datos abiertos sean publicados tanto en la web institucional como en el portal datos.gov.co </t>
  </si>
  <si>
    <t>Conjunto de datos publicado en web y en datos.gov.co / Conjunto de datos abiertos obligado a publicar por Ley</t>
  </si>
  <si>
    <t>Verificar la publicación de la Información sobre Contratación Pública en SECOP</t>
  </si>
  <si>
    <t>Información sobre Contratación Pública registrada en SECOP / Información sobre Contratación Pública Total de la Entidad</t>
  </si>
  <si>
    <t>Publicar la información sobre contratación Pública en el portal SECOP II (posterior a capacitación y puesta en marcha)</t>
  </si>
  <si>
    <t>Reportes de Publicaciones sobre contratación publica en portal SECOP II</t>
  </si>
  <si>
    <t>medición Trimestral</t>
  </si>
  <si>
    <t>1.5</t>
  </si>
  <si>
    <t>Publicar los avances de la Estrategia GEL para la vigencia 2016, respecto de cada uno de los componentes de dicha estrategia</t>
  </si>
  <si>
    <t>Reportes de Información de Avance de la Estrategia Gel en la Web Institucional</t>
  </si>
  <si>
    <t xml:space="preserve"> Lineamientos de Transparencia Pasiva</t>
  </si>
  <si>
    <t>Medir la oportunidad en los tiempos de respuesta a las PQR y solicitudes de los ciudadanos</t>
  </si>
  <si>
    <t>&lt; 10 días</t>
  </si>
  <si>
    <t xml:space="preserve">(Sumatoria días de respuesta de solicitudes y PQR sobre número de solicitudes y PQR resueltas) </t>
  </si>
  <si>
    <t>Oficina de atención al ciudadano</t>
  </si>
  <si>
    <t xml:space="preserve">Elaborar y publicar en la web Informes de satisfacción ciudadana semestrales y anuales </t>
  </si>
  <si>
    <t>2 informes anuales</t>
  </si>
  <si>
    <t>Informes elaborados y publicados</t>
  </si>
  <si>
    <t>medición mensual, 
publicación semestral: 15 julio
15 enero 2017
publicación anual: 15 enero 2017</t>
  </si>
  <si>
    <t>Elaboración los Instrumentos de Gestión de la Información</t>
  </si>
  <si>
    <t>Verificar y actualizar el Inventario de Activos de Información</t>
  </si>
  <si>
    <t>Reporte Mensual de Actualización y Publicación del Inventario de Activos de Información de la Entidad</t>
  </si>
  <si>
    <t>medición trimestral</t>
  </si>
  <si>
    <t>Elaboración e implementación del Programa de Gestión Documental y politica de gestión documental bajo los lineamientos señalados en el Decreto 2609 de 2012</t>
  </si>
  <si>
    <t>Programa y politica de G.D. Aprobados e implementados.</t>
  </si>
  <si>
    <t>Sumatoria del avance ponderado de las actividades que componen el plan de acción frente al proceso de Gestión Documental.</t>
  </si>
  <si>
    <t>Elaboración, aprobación  y publicación de Tablas de Retención Documental, de conformidad con los criterios establecidos en la estrategia GEL.</t>
  </si>
  <si>
    <t>13 transferencias documentales primarias</t>
  </si>
  <si>
    <t>Grado de implementación de TRD.</t>
  </si>
  <si>
    <t>Elaboración y actualización de procedimientos relacionados con planeación, producción, gestión y tramite, organización, consulta, preservación y conservación de documentos.</t>
  </si>
  <si>
    <t>Oportunidad en el tramite de correspondencia, Oportunidad en el servicio de consulta y prestamo de documentos en archivos central, Gradod e aplicación de TRD.</t>
  </si>
  <si>
    <t>Criterio diferencial de accesibilidad</t>
  </si>
  <si>
    <t>Aplicar la herramienta de autodiagnóstico de espacios físicos diseñada por el Programa Nacional de Servicio al Ciudadano en atención a los  requisitos establecidos en la NTC 6047, y determinar ajustes que sean requeridos</t>
  </si>
  <si>
    <t xml:space="preserve">autodiagnóstico de espacios físicos </t>
  </si>
  <si>
    <t>1 herramienta de autodiganóstico diligenciada</t>
  </si>
  <si>
    <t>Monitoreo del Acceso a la Información Pública</t>
  </si>
  <si>
    <t>Elaborar los Informes de atención al ciudadano semestrales y anuales</t>
  </si>
  <si>
    <t>2 informes semestrales elaborados
1 informe anual elaborado</t>
  </si>
  <si>
    <t>Publicar en la web los Informes de atención al ciudadano semestrales y anuales</t>
  </si>
  <si>
    <t>2 informes semestrales publicados
1 informe anual publicado</t>
  </si>
  <si>
    <t>Ene - Mar</t>
  </si>
  <si>
    <t>Junio</t>
  </si>
  <si>
    <t>Abril</t>
  </si>
  <si>
    <t>Mayo</t>
  </si>
  <si>
    <t>Julio</t>
  </si>
  <si>
    <t>Agosto</t>
  </si>
  <si>
    <t>Septiembre</t>
  </si>
  <si>
    <t>Octubre</t>
  </si>
  <si>
    <t>Noviembre</t>
  </si>
  <si>
    <t>Diciembre</t>
  </si>
  <si>
    <t>Avances</t>
  </si>
  <si>
    <t>Meta%</t>
  </si>
  <si>
    <t>AVANCES</t>
  </si>
  <si>
    <t>META %</t>
  </si>
  <si>
    <t>Meta %</t>
  </si>
  <si>
    <t>Total Ejecutado</t>
  </si>
  <si>
    <t>Total ejecutado</t>
  </si>
  <si>
    <t>Descripción de Avance</t>
  </si>
  <si>
    <t>Durante el primer trimestre se atendieron las PQRSD que llegaron por el aplicativo y se ha tenido contacto por medio de las redes sociales</t>
  </si>
  <si>
    <t>Se ajusto, modificó y actualizó la Política de Riesgos marzo 17 de 2016..</t>
  </si>
  <si>
    <t xml:space="preserve">Se identificaron los riesgos de corrupción en nueve (9) procesos de la Entidad, siendo los siguientes:
Creación y Fortalecimiento.
Gestión del Conocimiento.
Gestión Adminisrativa.
Gestión Documental.
Gestión Contractual.
Gestión Jurídica.
Gestión Informatica.
Gestión Humana.
Marzo 18 de 2016
</t>
  </si>
  <si>
    <t>Se pública en la página Web de la Entidad el Proyecto de Mapa de Riesgos de Corrupción para efectos que la comunidad y los ciudadanos la consulte y hagan las sugerencia pertinentes.
Marzo 18 de 2016</t>
  </si>
  <si>
    <t>No se presentaron observbaciones ni sugerencias por parte de la ciudadania. Marzo 28 de 2016.</t>
  </si>
  <si>
    <t>La matriz de Riesgos para la fecha de marzo 31 del cursante año, se pudo observar que se encontraba publicada en la página Web de la Entidad y en la pagina Gobierno en Línea- GEL.</t>
  </si>
  <si>
    <t xml:space="preserve">Al no presentarse observaciones ni sugerencias, el Mapa de Riesgos de Corrupción vigencia 2016, no fue necesario hacer cambio alguno; por lo que la citada Matriz siguio publicada sin cambio alguno.  </t>
  </si>
  <si>
    <t>Se elaboro el Plan Anticorrupción y de Atención al Ciudadano y el Mapa de Riesgos de Corrupción, los cuales se publicarón el 18 de marzo de 2016 en la página web para observaciones y sugerencias de la ciudadanía.</t>
  </si>
  <si>
    <t>No se han realizado actividades presenciales</t>
  </si>
  <si>
    <t>Son actividades que se tiene programadas para junio y diciembre</t>
  </si>
  <si>
    <t>Son actividades que se tiene programadas para junio</t>
  </si>
  <si>
    <t>Son actividades que se tiene programadas para los foros que se abran en los proximos meses</t>
  </si>
  <si>
    <t>Se solicitará a la Dirección de Desarrollo colaboración para la programación de esta actividad</t>
  </si>
  <si>
    <t xml:space="preserve">Se gestionará con los entes encargados </t>
  </si>
  <si>
    <t>Por medio de boletines y en redes sociales se invito a conocer  el Plan anticorrupción y de atención al ciudadano y el mapa de riesgos de corrupción; y se diseñó una encuesta para poder evaluar la satisfacción de los ciudadanos con respecto los nuevos documentos</t>
  </si>
  <si>
    <t>Medición reportada en los indicadores del proceso de gestión del conocimiento, herramienta Isolución:
Enero2016: 1,9 días
Febrero 2016: 2,4 días
Marzo 2016: 4,25 días</t>
  </si>
  <si>
    <t xml:space="preserve">Medición realizada e incluida en el informe mensual que prepara la oficina de atención al ciudadano:
Enero 2016
Febrero 2016
Marzo 2016
</t>
  </si>
  <si>
    <t>Incluida como oportunidad de mejora del proceso de gestión del conocimiento</t>
  </si>
  <si>
    <t>Fecha programada 1 septiembre</t>
  </si>
  <si>
    <t>actividad con fecha semestral</t>
  </si>
  <si>
    <t>Fecha programada 30 junio</t>
  </si>
  <si>
    <t>Fecha programada noviembre 30</t>
  </si>
  <si>
    <t>Fechas previstas julio a diciembre</t>
  </si>
  <si>
    <t>Fecha programada 30 abril</t>
  </si>
  <si>
    <t>Fecha programada 30 de noviembre</t>
  </si>
  <si>
    <t xml:space="preserve">23/02/2016 - reunión con grupo administrativo, interacción de procesos
01/03/2016- acta revisión especificaciones técnicas módulo PQRDS </t>
  </si>
  <si>
    <t xml:space="preserve">01/03/2016 - Entrenamiento en PQRDS, asistentes 6 funcionarios áreas correpsondencia y secretarias </t>
  </si>
  <si>
    <t>Incluidos en el manual y protocolo de atención al ciudadano</t>
  </si>
  <si>
    <t>Publicados en la web
http://www.orgsolidarias.gov.co/tr%C3%A1mites-y-servicios/atenci%C3%B3n/atenci%C3%B3n-al-ciudadano/deberes-y-derechos-del-ciudadano</t>
  </si>
  <si>
    <t>Se remitieron modelos a la oficina jurídica en 4/03/2016 via email</t>
  </si>
  <si>
    <t>Ponderación actividad específica</t>
  </si>
  <si>
    <t>Ponderación actividad general</t>
  </si>
  <si>
    <t>Avance por Actividad Específica</t>
  </si>
  <si>
    <t>Avance por actividad general</t>
  </si>
  <si>
    <t>% de Avance</t>
  </si>
  <si>
    <t>las Actividades se tienes programadas para el segundo semestre del año en curso</t>
  </si>
  <si>
    <t>Ponderación actividad General</t>
  </si>
  <si>
    <t>22/02/2016 - Revisada la información y remitida para los efectos a grupo de comunicaciones</t>
  </si>
  <si>
    <t>Gestión Riesgo de Corrupción</t>
  </si>
  <si>
    <t>Racionalización de Trámites</t>
  </si>
  <si>
    <t>Rendición de Cuentas</t>
  </si>
  <si>
    <t>Atención al Ciudadano</t>
  </si>
  <si>
    <t>Transparencias y Acceso a la Información</t>
  </si>
  <si>
    <t>COMPONENTES</t>
  </si>
  <si>
    <t>AVANCE DE CADA COMPONENTE</t>
  </si>
  <si>
    <t>AVANCE TOTAL DEL PLAN</t>
  </si>
  <si>
    <t>La actividad se encuetra programada para una fecha posterior al corte del informe</t>
  </si>
  <si>
    <t>fecha programada 30 de junio</t>
  </si>
  <si>
    <t>actividades programadas para fecha posteriores al corte del informe</t>
  </si>
  <si>
    <t xml:space="preserve"> </t>
  </si>
  <si>
    <t xml:space="preserve">Durante el 2016, se desarrollaran los programas especificos del PGD, para su implementación,  frente a la gestión de documentos electronicos, Documentos vitales o escenciales, y programa de auditoria y Sistema Integrado de Conservación de Documentos. </t>
  </si>
  <si>
    <t>A la fecha  de corte 31 de marzo, se han realizado 1 transferencia primaria.</t>
  </si>
  <si>
    <t>Se han atendido requerimientos y se ha recolectado información para modificar los procesos del procedimiento de la unidad.</t>
  </si>
  <si>
    <t>La actividad esta programanda para el segundo semestre</t>
  </si>
  <si>
    <t>La información se publica y se actualiza en términos de oportunidad, disponibilidad, accesibilidad</t>
  </si>
  <si>
    <t>Se ha verificado que todos los "datos abiertos" se publicaron en el portal datos.gov.co</t>
  </si>
  <si>
    <t>Se han efectuado los ejercicios de capacitación por parte del Grupo TIC.  La actualización de la información hacia esta plataforma se está llevando a cabo y la información permanece tanto en SECOP como en SECOP II</t>
  </si>
  <si>
    <t>Se han hecho las actualizaciones sobre los lineamientos de cada uno de los componentes GEL para el año 2016.  La implementación será anual con el acompañamiento del MinTIC.</t>
  </si>
  <si>
    <t>El archivo ha sido verificado y actualizado con fecha 15 de abril de 2016</t>
  </si>
  <si>
    <t>Actividades Programadas</t>
  </si>
  <si>
    <t>Actividades Cumplidas</t>
  </si>
  <si>
    <t>% de avance</t>
  </si>
  <si>
    <t>Descripción de Avance - seguimiento Grupo de Planeación</t>
  </si>
  <si>
    <t>Descripción de avance - seguimiento Oficina de Control Interno</t>
  </si>
  <si>
    <t>Revisar y actualizar la identificación y valoración de los riesgos de corrupción de conformidad con la guia para la gestión del riesgo de corrupción 2015</t>
  </si>
  <si>
    <t>Se realizó revisión con los Líderes de los diferentes procesos de la Unidad, actualizando  los mapas de riesgos de corrupción, como resultado de la actividad se obtubo que se identificaron mapas de riesgos de corrupción en nueve (9) de los quince (15) procesos de la Unida, a saber:
Creación y Fortalecimiento.
Gestión del Conocimiento.
Gestión Adminisrativa.
Gestión Documental.
Gestión Contractual.
Gestión Jurídica.
Gestión Informatica.
Gestión Humana.</t>
  </si>
  <si>
    <t>Se revisó la política de administración de riesgos de la Unidad a la cual se incluyó las políticas referentes al tema de riesgos de corrupción. Dicha política fue aprobada y publicada para conocimiento de todos los funcionarios de la Unidad en el sistema Isolución el 17 de marzo de 2016</t>
  </si>
  <si>
    <t>Se evidenció que la Matriz de riesgos de corrupción fue publicada en la página web de la Unidad www.orgsolidarias.gov.co para consulta y sugerencias de la ciudadanía</t>
  </si>
  <si>
    <t>Al no recibir observaciones, no fue necesario realizar el análisis de pertinencia de las mismas</t>
  </si>
  <si>
    <t>Actividades programadas para fecha posteriores al corte del informe</t>
  </si>
  <si>
    <t xml:space="preserve">Se evidenció que el mapa de riesgos efectivamente fue publicado en la página web de la Unidad en el link http://www.orgsolidarias.gov.co/planeaci%C3%B3n-y-control/planes-y-programas/plan-anticorrupci%C3%B3n-y-de-atenci%C3%B3n-al-ciudadano/vigencia-2016 </t>
  </si>
  <si>
    <t>Se evidenció primer monitoreo realizado por los líderes de procesos a los mapas de resgos de corrupción con corte a 30 de abril</t>
  </si>
  <si>
    <t>Actividad programada con fecha posterior al primer seguimiento</t>
  </si>
  <si>
    <t>N/A</t>
  </si>
  <si>
    <t>Se realizó seguimiento al mapa de riesgos de corrupción, por parte de la Oficina de Control Interno, el cual fue publicado oportunamente en la página web de la Unidad en el link http://www.orgsolidarias.gov.co/planeaci%C3%B3n-y-control/planes-y-programas/plan-anticorrupci%C3%B3n-y-de-atenci%C3%B3n-al-ciudadano/vigencia-2016</t>
  </si>
  <si>
    <t>Se evidenció una acción de mejora del proceso de Gestión del Conocimiento, en la cual se mejorará el procedimiento de atención al ciudadano</t>
  </si>
  <si>
    <t>Se evidenció la información publicada de acuerdo con la ley de transparencia ya acceso a  la información pública en el link http://www.orgsolidarias.gov.co/?q=tr%C3%A1mites-y-servicios/atenci%C3%B3n-al-ciudadano/ley-de-transparencia-y-del-derecho-de-acceso-la-informaci%C3%B3n-p%C3%BAblica</t>
  </si>
  <si>
    <t>Se evidenció la inclusión en el manual y protocolo de atención al ciudadano de los derechos y deberes en la atención al ciudadano, el cual se encuentra publicado en el aplicativo Isolución en el link http://isolucion.orgsolidarias.gov.co/Isolucion/FrameSetGeneral.asp?Pagina=SucursalSeleccion.asp&amp;CargaPagina=ModuloProcesos&amp;IdModulo=3</t>
  </si>
  <si>
    <t>Se evidenció la publicación en la página web institucional de los derechos y deberes de los ciudadanos en el siguientelink http://www.orgsolidarias.gov.co/?q=tr%C3%A1mites-y-servicios/atenci%C3%B3n/atenci%C3%B3n-al-ciudadano/deberes-y-derechos-del-ciudadano</t>
  </si>
  <si>
    <t xml:space="preserve">Se evidenció la información de Entidades acreditadas en la pagina web del catalogo de datos abiertos en el link http://www.datos.gov.co/frm/catalogo/frmCatalogo.aspx?dsId=63892 </t>
  </si>
  <si>
    <t xml:space="preserve">Se solicitó capacitación en el SECOP II </t>
  </si>
  <si>
    <t>Se han adelantado actividades como la construcción del modelo de arquitectura empresarial sectorial, se encuentra en proceso el diagnostico del modelo GEL, el cual fue modificado de acuerdo con los resultados del FURAG 2015, adicionalmente se ha asistido a los talleres técnicos de estratégia GEL los cuales iniciaron en el mes de abril y se desarrollarán hasta el mes de julio</t>
  </si>
  <si>
    <t>Se evidenció el inventario de activos de información actualizado, publicado en la página web de la Unidad en el link http://www.orgsolidarias.gov.co/planeaci%C3%B3n-y-control/planes-y-programas/informe-de-archivo</t>
  </si>
  <si>
    <t>Se adelantó la política y el programa de Gestión Documental, la cual al momento del seguimiento se encuentran en Gestión Jurídica en elaboración de la resolución por medio de la cual se aprueba.</t>
  </si>
  <si>
    <t>Se evidenció que se han realizado ajustes a los procedimientos:
- Consulta de documentos archivo de gestión
- Control de registros
- Producción de documentos
- Recepción, radicación y distribución de documentos
Los cuales se encuentran en estado borrador pendientes  de la implementación del modelo de documento electrónico y bel módulo de PQRDs, lo cual genera cambios en el proceso. El procedimiento de consulta y prestamo de documentos de archivo central e histórico se ajustó y ya se encuentra aprobado</t>
  </si>
  <si>
    <t>Se evidenció el seguimiento de la información y su correspondiente remisión al Grupo de Comunicación e Información.</t>
  </si>
  <si>
    <t>Se evidenció la realización de mesas de trabajo con el Grupo de Gestión Administrativa realizadas los días 22 y 23 de febrero y 29 de abril de la presente vigencia</t>
  </si>
  <si>
    <t>Se evidenció registros de capacitación en Mecanismos de atención al ciudadano - Tipos de PQRDS</t>
  </si>
  <si>
    <t>Con corte a 30 de abril no serealizó ningún foro virtual, el primero se encuentra programado para realizar en el mes de junio 2016</t>
  </si>
  <si>
    <t xml:space="preserve">Se evidenciaron, mediante el reporte de  los solicitudes de atención al ciudadano, la atención a los diferentes requerimientos realizados durante los meses de enero a abril de 2016, en el reporte se enidencia cumplimiento en los tiempos en cumplimiento de la normatividad </t>
  </si>
  <si>
    <t xml:space="preserve">Se evidencia la información de la contratación de la Unidad publicada tanto en el SECOP http://www.colombiacompra.gov.co/  como en la página web de la Unidad http://www.orgsolidarias.gov.co/?q=contrataci%C3%B3n/contrataci%C3%B3n-a%C3%B1o-2016 </t>
  </si>
  <si>
    <t>Se evidenció la publicación de las TRD de la Unidad en el link http://www.orgsolidarias.gov.co/?q=planeaci%C3%B3n-y-control/planes-y-programas/informe-de-archivo 
Las TRDs se están aplicando a medida que se hacen las transferencias, el grado de avance es del 54%, lo cual corresponde a 7 oficinas que han transferidos sus archivos</t>
  </si>
  <si>
    <t xml:space="preserve">Descripcion del avance-seguimiento oficina de control interno corte 31 de agosto de 2016 </t>
  </si>
  <si>
    <t>Se solicitó ajuste en las acciones inicialmente propuestas para este componente del Plan, las cuales fueron avaladas por la Dirección de Investigación y Planeación y además validadas en el SUIT el 22 de junio de 2016. Actualmente esta en perido de prueba un formato para solicitudes internas de camara y comercio.</t>
  </si>
  <si>
    <t>se elimino esta actividad. Soliciud  radicada el 15 de junio de 2016. 2016CI02648 aprobadas</t>
  </si>
  <si>
    <t>Actividad programada con fecha posterior al segundo seguimiento</t>
  </si>
  <si>
    <t xml:space="preserve">Se evidencia  base de datos de 36 ciudadano que participaron en el foro, a quienes, según reporta el area resposable,  les estan haciendo  entrega del material didactico. </t>
  </si>
  <si>
    <t xml:space="preserve">se evidencia el envio a los correos institucionales del informe de planeacion el dia 30 de junio de 2016 </t>
  </si>
  <si>
    <t xml:space="preserve">Descripción de avance - seguimiento Oficina de Control Interno corte 31 de agosto </t>
  </si>
  <si>
    <t>descripcion de avance seguimiento oficina de control interno corte 31 de agosto</t>
  </si>
  <si>
    <t xml:space="preserve">se evidenció la revision de consistencia y pertinencia y vigencia de la informacion publicada por parte del grupo de educacion  con  corte al 30 de junio y su correspondiente remision el 6 de julio de 2016 al grupo de comunicación e informacion. </t>
  </si>
  <si>
    <t>Se evidenció registros de capacitación en Mecanismos de atención al ciudadano - Tipos de PQRDS con fecha de 1 de marzo de 2016</t>
  </si>
  <si>
    <t>se evidencio mediante Reporte  del grupo de gestión administrativa un avance del 30%; esta actividad está condicionada a la implentación del modulo de PQRDS dentro del software del sistema de gestion documental, a la fecha se han relaizado mesas de trabajo mensual con el proceso de gestión del conocimiento para los efectos que se pretenden lograr.</t>
  </si>
  <si>
    <t>30/08/2016
30/11/2016</t>
  </si>
  <si>
    <t xml:space="preserve">se evidenció la publicacion de dos boletines internos </t>
  </si>
  <si>
    <t>se evidencio la elaboracion de un boletin de los derechos y deberes de los ciudadanos y de los servidores publicos.</t>
  </si>
  <si>
    <t xml:space="preserve">se evidencio mediante registro fotografico a publicacion de boletin sobre los derechos y deberes de los ciudadanos en area de atencion al ciudadano </t>
  </si>
  <si>
    <t>Se evidenció en las evaluaciones de los servidiores públicos de la unidad la inclusión de competencia orientada al usuario.  La ley 909 igualmente nos obliga dentro del item de competencias comunes que todos debemos tener esta competencia para ser nombrados servidores púiblicos.</t>
  </si>
  <si>
    <t>A la fecha se evidencian 3 notas del  23/ de febrero, 27 de abril y 19 de septiembre de 2016 en la intranet, en donde se socializa el manual y protocolo de atención al ciudadano.</t>
  </si>
  <si>
    <t>Se evidencio la emisión de  dos boletines internos en donde se presenta información realcionada con el manual y protocolo de atención al ciudadano.  Estos boeltines se emitieron los días 9 de febrero y 23 de agosto  de 2016</t>
  </si>
  <si>
    <t>se evidencio que El grupo de gestión administrativa dispuso de espacio físico a la entrada del área de servicios al ciudadano</t>
  </si>
  <si>
    <t xml:space="preserve">desccripcion de avance-seguimiento oficina contro interno corte 31 de agosto </t>
  </si>
  <si>
    <t>Se evidenció la información de Entidades acreditadas en la pagina web del catalogo de datos abiertos en el link http://www.datos.gov.co/frm/catalogo/frmCatalogo.aspx?dsId=63893</t>
  </si>
  <si>
    <t>Se evidencia la información de la contratación de la Unidad publicada tanto en el SECOP http://www.colombiacompra.gov.co/  como en la página web de la Unidad http://www.orgsolidarias.gov.co/?q=contrataci%C3%B3n/contrataci%C3%B3n-a%C3%B1o-2017</t>
  </si>
  <si>
    <t>Se evidenció reporte de publicaciones SECOP en el link:  http://www.orgsolidarias.gov.co/?q=contrataci%C3%B3n</t>
  </si>
  <si>
    <t>Mediante el primer informe semestral de 2016, se evidenció la medición de indicadorees de tiempos de respuesta, el cual se encuentra publicada en el aplicativo Isolución. http://srvmssqlserver/isolucion/FrameSetGeneral.asp?Pagina=SucursalSeleccion.asp&amp;CargaPagina=ModuloProcesos&amp;IdModulo=3</t>
  </si>
  <si>
    <t>See evidenció la publicación del informe anual de la vigencia 2015 y el primer informe semestral de la vigencia 2016.</t>
  </si>
  <si>
    <t>Se evidenció tablas de retención documental actualziada en el link: http://www.orgsolidarias.gov.co/planeaci%C3%B3n-y-control/planes-y-programas/informe-de-archivo</t>
  </si>
  <si>
    <t>Actividad programada con fecha posterior al seguimiento</t>
  </si>
  <si>
    <t>Actividad programada con fecha posterior al  seguimiento</t>
  </si>
  <si>
    <t xml:space="preserve"> se evindencio correo electronico en el que se refleja: Pendiente reporte de la oficina jurídica; El grupo de educación e investigación recordó las tareas de este componente a los diferentes grupos el  28 de junio  (email)  y personalmente  del 7 de julio. El grupo de planeación con correo remitido el  6 de julio</t>
  </si>
  <si>
    <t xml:space="preserve">se evidencio Informes elaborados por la oficina de atención al ciudadano y presentados a la coordinación del grupo de educación e investigación  de manera mensual: abril ,mayo, junio 2016. se evidnecia la publicacion del primer informe de atencion al ciudadano en el mes de julio. </t>
  </si>
  <si>
    <t>Descripción de avance - seguimiento  Oficina de Control Interno con corte a 31 de abril de 2016</t>
  </si>
  <si>
    <t>Se generó tiempo necesario para que la ciudadanía presentara sus observaciones restecto al mapa de riesgos de corrupción, sin embargo,no se recibieron observaciones por parte de la comunidad</t>
  </si>
  <si>
    <t xml:space="preserve">Realizar tercer monitoreo a Mapas de riesgo de los procesos </t>
  </si>
  <si>
    <t>Se evidenciaron seguimientos realizados por diferentes líderes de proceso con corte a 30 de junio</t>
  </si>
  <si>
    <t>Descripción de avance - seguimiento Oficina de Control Interno con corte a 31 de abril de 2016</t>
  </si>
  <si>
    <t xml:space="preserve">Se evidenciaron los Informes elaborados por la oficina de atención al ciudadano y presentados a la coordinación del grupo de educación e investigación de manera trimestral para el periodo: abril ,mayo, junio 2016.
Se evidencia la publicacion del informe de atencion al ciudadano en el mes de julio en la pagina web de la entidad. http://www.orgsolidarias.gov.co/sites/default/files/pagina-basica/pdf/Informe%20primer%20semestre_2016.pdf </t>
  </si>
  <si>
    <t xml:space="preserve">Se evidenció que se  llevó a cabo el foro virtual  “Principales riegos y dificultades que enfrenta la asociatividad solidaria en Colombia” de la semana de 20 – 24 de junio de 2016.
se evidenció la publicacion del foro virtual en el boletin N28 de 2016
Se evidencia listado de 36 participates del foro virtual </t>
  </si>
  <si>
    <t>se evidenció correos en el que en el mes de junio se solicitó precisar la participación requerida de parte del grupo de educación e investigación para esta labor, para relaizar la programación de actividades.
se evidenció que en el mes de Mayo  se realizó la Feria de Economía Solidaria en donde se invito a la ciudadanía a conocer mas de la entidad y del sector al que pertenecemos, se invitarón varias organizaciones para que mostraran sus productos y experiencias. se evidencia que se publico la invitacion a la feria en la pagina web de la entidad en el enlace http://www.orgsolidarias.gov.co/prensa/noticias/feria-econom%C3%ADa-solidaria-un-modelo-para-la-paz-0</t>
  </si>
  <si>
    <t>se evidencia en el reporte al grupo de planeacion que se envio carta solicitando al Boletín del Consumidor, la producción y emision del codigo civico del tema Economia Solidaria.
Se evidencia la emision del  programa de televisión institucional  los días sabados 4pm en donde se promueve el sector solidario</t>
  </si>
  <si>
    <t>Se evidencia en el reporte consolidado del grupo de planeacion que el Grupo de Comunicaciones y Prensa le ha rerportado que ha adelantado la documentación audiovisual de diferentes experiencias asociativas y las ha divulgado a través de los medios de comunicación institucionales: Programa de televisión Organizaciones Solidarias TV; Revista institucional, (1ra edición 2016 en impresión); emisión en 100 emisoras comunitarias en convenio con Resander y portal web institucional. Actualmente se desarrolla un micrositioweb especialmente para difundir las experiencias exitosas de asociatividad y economía solidaria.</t>
  </si>
  <si>
    <t>Aprobación Propuesta de proceso de atención al ciudadano</t>
  </si>
  <si>
    <t>Inclusión en el Sistema de Gestión de calidad</t>
  </si>
  <si>
    <t>se evidenció  mediante actas de fecha 17 y 18 de mayo, 22 de junio y 28 de julio de 2016, la realizacion de mesas de trabajo con la participacion del grupo de educacion y TQM Server y ADTIVA SAS</t>
  </si>
  <si>
    <t>se evidencia publicacion en la carpeta de informacion del tercer piso de la entidad. Al igual que un correo enviado el siete de junio de 2016 con el proposito de sensibilizar la cultura de servicio en especial respecto el manejo de PQRDS</t>
  </si>
  <si>
    <t>se evidencia publicacion en la carpeta de informacion del tercer piso de la entidad. Al igual que un correo enviado el siete de junio de 2016 con el proposito de sensibilizar la cultura de servicio en especial respecto el manejo de PQRDSse evidecia registro fotograficodel programa de capacitación Fomrar para Servir,  en el cual se impartió módulo de atención al ciudadano, cultura del servicio y gestión de PQRDS , relaizado el 21 de junio de 2016- funcionarios capacitados 11</t>
  </si>
  <si>
    <t>Se evidencio actividades de capacitación con los funcionarios, marelbi hernandez, yesenia flores, miguel parra y carolina bonilla.  Estas actividades se desarrollaron entre los meses de mayo y julio de la presente vigencia.</t>
  </si>
  <si>
    <t>La unidad tiene establecido dentro del programa de inducción y reinducción un espacio de una hora para el grupo de educación, con el fin de adelantar actividades relacionadas con el mejoramiento del servicio de atención al ciudadano.</t>
  </si>
  <si>
    <t>Se evidenció sencibilización a los evaluadores mediante correo electronico en donde se invita a todos acerca de la importancia de la inclusión de esta competencia.</t>
  </si>
  <si>
    <t xml:space="preserve">Se evidenció el envío de boletines internos y externos </t>
  </si>
  <si>
    <t xml:space="preserve">se evidencia correos electroncios en los que se incluye el link https://www.dnp.gov.co/programa-nacional-del-servicio-al-ciudadano/Herramientas-Servicio/Paginas/Gestion-para-el-servicio-al-ciudadano.aspx en el cual se encuentra disponible formatos de politica de proteccion de datos </t>
  </si>
  <si>
    <t>No se pudo evidenciar el cumplimiento de la actividad</t>
  </si>
  <si>
    <t>Se evidenció la publicación del informe anual de la vigencia 2015 y el primer informe semestral de la vigencia 2016.</t>
  </si>
  <si>
    <t>La actividad se reprogramó para ser realizada en el mes de septiembre</t>
  </si>
  <si>
    <t>Descripción de avance - seguimiento Oficina de Control Interno corte a 31 de abril de 2016</t>
  </si>
  <si>
    <t>Se evidenció que el mapa de riesgos efectivamente fue publicado en la página web de la Unidad en el link http://www.orgsolidarias.gov.co/planeaci%C3%B3n-y-control/planes-y-programas/plan-anticorrupci%C3%B3n-y-de-atenci%C3%B3n-al-ciudadano/vigencia-2017</t>
  </si>
  <si>
    <t>Descripcion del avance-seguimiento oficina de control interno corte 31 de diciembre de 2016</t>
  </si>
  <si>
    <t>Descripción de avance - seguimiento Oficina de Control Interno corte 31 de diciembre 2016</t>
  </si>
  <si>
    <t>Se evidenciaron los Informes elaborados por la oficina de atención al ciudadano y presentados a la coordinación del grupo de educación e investigación de manera trimestral para el periodo: septiembre, octubre, noviembre y diciembre2016.</t>
  </si>
  <si>
    <r>
      <rPr>
        <sz val="11"/>
        <rFont val="Calibri"/>
        <family val="2"/>
        <scheme val="minor"/>
      </rPr>
      <t xml:space="preserve">60  Funcionarios </t>
    </r>
    <r>
      <rPr>
        <sz val="11"/>
        <color theme="1"/>
        <rFont val="Calibri"/>
        <family val="2"/>
        <scheme val="minor"/>
      </rPr>
      <t>evaluados en competencias comportamentales orientadas al ciudadano</t>
    </r>
  </si>
  <si>
    <t>Descripción de avance - seguimiento Oficina de Control Interno corte 31 de diciembre de 2016</t>
  </si>
  <si>
    <t>descripcion de avance seguimiento oficina de control interno corte 31 de diciembre de 2016</t>
  </si>
  <si>
    <t>desccripcion de avance-seguimiento oficina contro interno corte 31 de diciembre de 2016</t>
  </si>
  <si>
    <t>Se evidenció la información de Entidades acreditadas en la pagina web del catalogo de datos abiertos en el link http://www.datos.gov.co/frm/catalogo/frmCatalogo.aspx?dsId=63894</t>
  </si>
  <si>
    <t>Se evidencia la información de la contratación de la Unidad publicada tanto en el SECOP http://www.colombiacompra.gov.co/  como en la página web de la Unidad http://www.orgsolidarias.gov.co/?q=contrataci%C3%B3n/contrataci%C3%B3n-a%C3%B1o-2018</t>
  </si>
  <si>
    <t>Se evidenció la publicación del informe de satisfacción ciudadana correspondiente al primer semestral de 2016 y el informe anual consolidadando la vigencia 2016.  Estos informes se encuentran publicados en la pagina de la unidad.</t>
  </si>
  <si>
    <t>SE evidenció acto administrativo mediante el cual se adopta el programa de gestión documental.  Link:http://www.orgsolidarias.gov.co/planeaci%C3%B3n-y-control/planes-y-programas/informe-de-archivo</t>
  </si>
  <si>
    <t>Se evidenció acto administrativo mediante el cual se adopta el programa de gestión documental.  Link:http://www.orgsolidarias.gov.co/planeaci%C3%B3n-y-control/planes-y-programas/informe-de-archivo</t>
  </si>
  <si>
    <t>Se evidenció la publicación del informe anual de la vigencia 2016  y el informe de atención ciudadana correspondiente al primer semestre de 2016</t>
  </si>
  <si>
    <t>See evidenció la publicación del informe anual de la vigencia 2016 y el primer informe semestral de la vigencia 2016.</t>
  </si>
  <si>
    <t>Propuesta de proceso de atención al ciudadano: caracterización, inidicadores, formatos, procedimientos</t>
  </si>
  <si>
    <t>Se evidencióel desarrollo de la  propuesta al interior del grupo de educación, el cual fue remitido al grupo de planeación mediante correo electronico del 23/12/2016 para revisión y paso a comite de seguimiento administrativo</t>
  </si>
  <si>
    <t>Se evidenció la viabilidad de la propuesta presentada,  sin embargo es requerido pasar a concepto de comite de desarrollo adminsitrativo , para su posterior revisión e inclusión en el SIGOS .</t>
  </si>
  <si>
    <t>Con corte a 30 de septiembre no se ha generado propuesta.  Lo anterior debido a que el 19/12/2016, el grupo de planeación remite el siguiente reporte de avance: El Departamento Administrativo de la Función Pública, aprobó el estudio técnico y remitió para la firma del entonces Ministro del Trabajo (Luis Eduardo Garzón) decretos de modificación de estructura y planta, con valores de la vigencia 2015. Teniendo en cuenta que a la fecha, no se ha efectuado ninguna reestructuración, se realizará propuesta para integrar el grupo de trabajo para atención al ciudadano y se someterá a aprobación por parte comité de Desarrollo Administrativo</t>
  </si>
  <si>
    <t>Se evidenció la revision de consistencia,  pertinencia y vigencia de la informacion publicada por parte del grupo de educacion  con  corte al 30 de de diciembre  y su correspondiente remision  al grupo de comunicaciones y prensa en la fecha 21 de diciembre.</t>
  </si>
  <si>
    <t>Se evidenció  mediante actas de fecha 11 de cotubre, 28 de noviembre , 7 y 15 de diciembre de 2016, la realizacion de mesas de trabajo con la participacion del grupo de educacion.
7 y 15 diciembre 2016</t>
  </si>
  <si>
    <t>Se evideció la capacitación a funcionarios que manejan la ventanilla de correspondencia el día 22 de  diciembre de 2016.</t>
  </si>
  <si>
    <t>Esta actividad está condicionada a la implementación del modulo de PQRDS dentro del software del sistema de gestion documental, a la fecha se han relaizado mesas de trabajo mensual con el proceso de gestión del conocimiento para los efectos que se pretenden lograr. A la fecha se enceuntra pendiente el modulo estadísticas y entrada a producción.  Se evidenció un avance en la implementación del modulo del 95%.</t>
  </si>
  <si>
    <t xml:space="preserve">Se evidenció que en el desarrollo de la jornada de inducción, reinducción y planeación 2017; el grupo de educación desarrolló dos activiades para la entidad:
Galeria flotante: exposición de lineamientos y protocolos 
Programa Integral de intervención: actividad vicnulante orientada a los enfoques del trabajo con comunidad y cultura del servicio </t>
  </si>
  <si>
    <t>En cumplimiento a la normatividad estipulado los Evaluadores realizarón primera evaluación pacial. El Grupo de Gestión humana para la Segunda Evaluación parcial y Definitiva se llevarán a cabo entre el 1 de febrero y el 15 de febrero de 2017, verificará la evaluación de la Competencia de Orientación  al usuario y al ciudadano, en cumplimiento de las normas actualizadas y establecidas para tal fin.</t>
  </si>
  <si>
    <t>Se evidenció que en mesa de trabajo del 28/11/2016  desarrollada con el grupo de gestiópn administrativa y previo VoBo de la Dirección de investigación y Planeación, se acuerdó incorporar el REGLAMENTO PARA GESTION DE PQRDS en el documento que ya existe y que esta en actualización denominado MANUAL REGLAMENTO INTERNO DE ARCHIVO Y CORRESPONDENCIA</t>
  </si>
  <si>
    <t>Mediante correo del 16 de diciembre de 2016  se evidenció que el documento fue incorporado en el manual reglamento de archivo y  reporta un avance del 65%.</t>
  </si>
  <si>
    <t>Con corte a 31 de diciembre de 2016 no se videnció la publicación final de MANUAL REGLAMENTO INTERNO DE ARCHIVO Y CORRESPONDENCIA.  Esta actividad se acordó relizar en los primeros días de la siguiente vigencia. En el SGC quedó ingresado con fecha 10/01/2017 por el procedimiento de gestión documental</t>
  </si>
  <si>
    <t>Con corte a 31 de diciembre no se alcanzó a actualziar el manual, sin mebargo, se evidenció que el 10 de enero se aprobado el reglamento dentro del manual de gestión de archivo y correspondencia y se realizará la inclusión en el manual y protocolo</t>
  </si>
  <si>
    <t xml:space="preserve">Se evidenicó la publicación de los siguientes boletines externos con información relaciona con el manual y protocolo de atención al ciudadano:
*Boletines Externos No. 32: http://www.orgsolidarias.gov.co/sites/default/files/pagina-basica/pdf/B_32_del%2021_Jul_16.pdf
*Boletines Externos No. 33: http://www.orgsolidarias.gov.co/sites/default/files/pagina-basica/pdf/B_33_del%2027_Jul_16.pdf
*Boletines Externos No. 38: http://www.orgsolidarias.gov.co/sites/default/files/pagina-basica/pdf/B_38_del%2002_Sep_16.pdf
*Boletines Externos No. 39: http://www.orgsolidarias.gov.co/sites/default/files/pagina-basica/pdf/B_39_del%2008_Sep_16.pdf
* Nota intranet, Lineamientos para atención al ciudadano y otros:  http://www.intranet.os:8080/intranet3/?q=prensa/noticias/lineamientos-para-atenci%C3%B3n-al-ciudadano-y-otros
*Nota intranet, Manual de protocolo: http://www.intranet.os:8080/intranet3/?q=prensa/noticias/%C2%BFconoce-sus-derechos-en-la-atenci%C3%B3n-como-ciudadano
</t>
  </si>
  <si>
    <t xml:space="preserve">Con fecha 28/12/2016 quedo formalmente incluida ene l SGC y publicada en la web http://www.orgsolidarias.gov.co/sites/default/files/pagina-basica/pdf/F10-POLITICA%20PROTECCION%20DE%20DATOS%20V1.pdf </t>
  </si>
  <si>
    <t>Se verificó la publicación en la web, link Transparencia http://www.orgsolidarias.gov.co/tr%C3%A1mites-y-servicios/atenci%C3%B3n-al-ciudadano/plan-anticorrupci%C3%B3n-y-de-atenci%C3%B3n-al-ciudadano/transparencia-y-acceso-la-informaci%C3%B3n-p%C3%BAblica. En los primeros días de la próxima vigencia se socilizará internamente</t>
  </si>
  <si>
    <t xml:space="preserve">Se evidenció que el día 3 de noviembre, se rmeitió detalle de herramientas para caracterización de usuarios. </t>
  </si>
  <si>
    <t xml:space="preserve">Se evidenció diseño de nuevo portal  integrando información diferenciada por grupos de usuarios. www.orgsolidarias.gov.co, desde el 30 de noviembre </t>
  </si>
  <si>
    <t>Se evidenció elabarocaión de informes mensuales por la oficina de atención al ciudadano y presentados a la coordinación del grupo de educación e investigación correspondiente a los meses de septiembre, octubre, noviembre y, diciembre 2016</t>
  </si>
  <si>
    <t>Esta actividad se adelanta una vez se cierre la vigencia, debido a que el corte es a 31 de dicimbre de 2016. Esta programada para el mes de enero.</t>
  </si>
  <si>
    <t>Una vez se cuenta con la información a 31 de diciembre y se desarrollen las mediciones se realizará la socialización externa.</t>
  </si>
  <si>
    <t>Durante el cuarto trimestre de 2016 se adelantaron obras de adecuación en los espacios para la atención a la ciudadanía, cumpliendo con los requerimiento de la NTC 6047</t>
  </si>
  <si>
    <t>Se evidenció tercer monitoreo a mapas de riesgos de procesos con corte a 31 de diciembre de 2016</t>
  </si>
  <si>
    <t>Se realizó seguimiento al mapa de procesos con corte a 31 de agosoto de 2016, el cual se encuentra publicado en la pagina web de la unidad</t>
  </si>
  <si>
    <t>El tercer seguimiento al mapa de procesos con corte a 31 de diciembre de 2016, se adelantará durante el mes de enero, una vez se reporte el tercer monitoreo a los mapas.</t>
  </si>
  <si>
    <t>El 24 de octubre de 2016 se aprobóel cambio del compomente 3 para ejecutar en la vigencia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</si>
</sst>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dd/mm/yyyy;@"/>
    <numFmt numFmtId="165" formatCode="0.0%"/>
    <numFmt numFmtId="166" formatCode="_-* #,##0_-;\-* #,##0_-;_-* &quot;-&quot;??_-;_-@_-"/>
  </numFmts>
  <fonts count="47" x14ac:knownFonts="1">
    <font>
      <sz val="11"/>
      <color theme="1"/>
      <name val="Calibri"/>
      <family val="2"/>
      <scheme val="minor"/>
    </font>
    <font>
      <sz val="10"/>
      <color theme="1"/>
      <name val="Calibri"/>
      <family val="2"/>
      <scheme val="minor"/>
    </font>
    <font>
      <b/>
      <sz val="10"/>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9"/>
      <color indexed="81"/>
      <name val="Tahoma"/>
      <family val="2"/>
    </font>
    <font>
      <sz val="9"/>
      <color indexed="81"/>
      <name val="Tahoma"/>
      <family val="2"/>
    </font>
    <font>
      <i/>
      <sz val="10"/>
      <color theme="1"/>
      <name val="Arial"/>
      <family val="2"/>
    </font>
    <font>
      <b/>
      <i/>
      <sz val="14"/>
      <color theme="1"/>
      <name val="Calibri"/>
      <family val="2"/>
      <scheme val="minor"/>
    </font>
    <font>
      <b/>
      <i/>
      <sz val="11"/>
      <color theme="1"/>
      <name val="Calibri"/>
      <family val="2"/>
      <scheme val="minor"/>
    </font>
    <font>
      <sz val="11"/>
      <color theme="1"/>
      <name val="Calibri"/>
      <family val="2"/>
      <scheme val="minor"/>
    </font>
    <font>
      <b/>
      <sz val="11"/>
      <color theme="1"/>
      <name val="Calibri"/>
      <family val="2"/>
      <scheme val="minor"/>
    </font>
    <font>
      <b/>
      <sz val="9"/>
      <color indexed="8"/>
      <name val="Arial"/>
      <family val="2"/>
    </font>
    <font>
      <b/>
      <sz val="9"/>
      <name val="Arial"/>
      <family val="2"/>
    </font>
    <font>
      <u/>
      <sz val="10"/>
      <color theme="10"/>
      <name val="Arial"/>
      <family val="2"/>
    </font>
    <font>
      <sz val="12"/>
      <color indexed="81"/>
      <name val="Tahoma"/>
      <family val="2"/>
    </font>
    <font>
      <sz val="10"/>
      <color indexed="81"/>
      <name val="Tahoma"/>
      <family val="2"/>
    </font>
    <font>
      <sz val="12"/>
      <color theme="1"/>
      <name val="Calibri"/>
      <family val="2"/>
      <scheme val="minor"/>
    </font>
    <font>
      <i/>
      <sz val="11"/>
      <color theme="1"/>
      <name val="Calibri"/>
      <family val="2"/>
      <scheme val="minor"/>
    </font>
    <font>
      <b/>
      <sz val="14"/>
      <color theme="1"/>
      <name val="Arial"/>
      <family val="2"/>
    </font>
    <font>
      <sz val="14"/>
      <color theme="1"/>
      <name val="Arial"/>
      <family val="2"/>
    </font>
    <font>
      <i/>
      <sz val="10"/>
      <color theme="1"/>
      <name val="Calibri"/>
      <family val="2"/>
      <scheme val="minor"/>
    </font>
    <font>
      <sz val="9"/>
      <color theme="1"/>
      <name val="Calibri"/>
      <family val="2"/>
      <scheme val="minor"/>
    </font>
    <font>
      <sz val="9"/>
      <color indexed="8"/>
      <name val="Arial Narrow"/>
      <family val="2"/>
    </font>
    <font>
      <b/>
      <sz val="9"/>
      <color indexed="21"/>
      <name val="Arial Narrow"/>
      <family val="2"/>
    </font>
    <font>
      <b/>
      <sz val="9"/>
      <color indexed="8"/>
      <name val="Arial Narrow"/>
      <family val="2"/>
    </font>
    <font>
      <sz val="9"/>
      <name val="Arial"/>
      <family val="2"/>
    </font>
    <font>
      <sz val="9"/>
      <name val="Arial Narrow"/>
      <family val="2"/>
    </font>
    <font>
      <b/>
      <sz val="9"/>
      <color indexed="9"/>
      <name val="Arial Narrow"/>
      <family val="2"/>
    </font>
    <font>
      <sz val="9"/>
      <color indexed="8"/>
      <name val="Arial"/>
      <family val="2"/>
    </font>
    <font>
      <u/>
      <sz val="9"/>
      <color theme="10"/>
      <name val="Arial"/>
      <family val="2"/>
    </font>
    <font>
      <b/>
      <sz val="9"/>
      <color theme="1"/>
      <name val="Calibri"/>
      <family val="2"/>
      <scheme val="minor"/>
    </font>
    <font>
      <b/>
      <i/>
      <sz val="9"/>
      <name val="Arial"/>
      <family val="2"/>
    </font>
    <font>
      <i/>
      <sz val="10"/>
      <color rgb="FF000000"/>
      <name val="Calibri"/>
      <family val="2"/>
    </font>
    <font>
      <b/>
      <sz val="10"/>
      <color theme="0"/>
      <name val="Arial"/>
      <family val="2"/>
    </font>
    <font>
      <b/>
      <i/>
      <sz val="10"/>
      <name val="Arial"/>
      <family val="2"/>
    </font>
    <font>
      <b/>
      <sz val="10"/>
      <name val="Arial"/>
      <family val="2"/>
    </font>
    <font>
      <b/>
      <sz val="11"/>
      <color theme="0"/>
      <name val="Calibri"/>
      <family val="2"/>
      <scheme val="minor"/>
    </font>
    <font>
      <b/>
      <i/>
      <sz val="11"/>
      <name val="Calibri"/>
      <family val="2"/>
      <scheme val="minor"/>
    </font>
    <font>
      <b/>
      <sz val="10"/>
      <color theme="1"/>
      <name val="Arial"/>
      <family val="2"/>
    </font>
    <font>
      <sz val="10"/>
      <color theme="1"/>
      <name val="Arial"/>
      <family val="2"/>
    </font>
    <font>
      <b/>
      <i/>
      <sz val="10"/>
      <color theme="1"/>
      <name val="Arial"/>
      <family val="2"/>
    </font>
    <font>
      <sz val="10"/>
      <name val="Arial"/>
      <family val="2"/>
    </font>
    <font>
      <b/>
      <sz val="11"/>
      <name val="Calibri"/>
      <family val="2"/>
      <scheme val="minor"/>
    </font>
    <font>
      <sz val="11"/>
      <color rgb="FF000000"/>
      <name val="Calibri"/>
      <family val="2"/>
    </font>
    <font>
      <sz val="11"/>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theme="3" tint="0.59999389629810485"/>
        <bgColor indexed="64"/>
      </patternFill>
    </fill>
    <fill>
      <patternFill patternType="solid">
        <fgColor theme="1"/>
        <bgColor indexed="64"/>
      </patternFill>
    </fill>
    <fill>
      <patternFill patternType="solid">
        <fgColor rgb="FFFFFFCC"/>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rgb="FFFFF2CC"/>
        <bgColor rgb="FF000000"/>
      </patternFill>
    </fill>
    <fill>
      <patternFill patternType="solid">
        <fgColor theme="4"/>
        <bgColor indexed="64"/>
      </patternFill>
    </fill>
    <fill>
      <patternFill patternType="solid">
        <fgColor rgb="FFCCECFF"/>
        <bgColor indexed="64"/>
      </patternFill>
    </fill>
    <fill>
      <patternFill patternType="solid">
        <fgColor rgb="FF0070C0"/>
        <bgColor indexed="64"/>
      </patternFill>
    </fill>
    <fill>
      <patternFill patternType="solid">
        <fgColor theme="9" tint="0.39997558519241921"/>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right style="medium">
        <color theme="4" tint="-0.24994659260841701"/>
      </right>
      <top style="medium">
        <color theme="4" tint="-0.2499465926084170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diagonal/>
    </border>
  </borders>
  <cellStyleXfs count="4">
    <xf numFmtId="0" fontId="0" fillId="0" borderId="0"/>
    <xf numFmtId="9" fontId="11" fillId="0" borderId="0" applyFont="0" applyFill="0" applyBorder="0" applyAlignment="0" applyProtection="0"/>
    <xf numFmtId="0" fontId="15" fillId="0" borderId="0" applyNumberFormat="0" applyFill="0" applyBorder="0" applyAlignment="0" applyProtection="0"/>
    <xf numFmtId="43" fontId="11" fillId="0" borderId="0" applyFont="0" applyFill="0" applyBorder="0" applyAlignment="0" applyProtection="0"/>
  </cellStyleXfs>
  <cellXfs count="420">
    <xf numFmtId="0" fontId="0" fillId="0" borderId="0" xfId="0"/>
    <xf numFmtId="0" fontId="0" fillId="0" borderId="0" xfId="0" applyAlignment="1">
      <alignment horizontal="center"/>
    </xf>
    <xf numFmtId="0" fontId="13" fillId="4" borderId="0" xfId="0" applyFont="1" applyFill="1" applyBorder="1" applyAlignment="1" applyProtection="1">
      <alignment vertical="center" wrapText="1"/>
    </xf>
    <xf numFmtId="0" fontId="20" fillId="0" borderId="0" xfId="0" applyFont="1" applyAlignment="1">
      <alignment vertical="center"/>
    </xf>
    <xf numFmtId="0" fontId="21" fillId="0" borderId="0" xfId="0" applyFont="1" applyAlignment="1">
      <alignment vertical="center"/>
    </xf>
    <xf numFmtId="0" fontId="5" fillId="3" borderId="9" xfId="0" applyFont="1" applyFill="1" applyBorder="1" applyAlignment="1">
      <alignment horizontal="center" vertical="center" wrapText="1"/>
    </xf>
    <xf numFmtId="0" fontId="22" fillId="0" borderId="9" xfId="0" applyFont="1" applyFill="1" applyBorder="1" applyAlignment="1">
      <alignment horizontal="justify" vertical="center" wrapText="1"/>
    </xf>
    <xf numFmtId="9" fontId="1" fillId="0" borderId="9" xfId="0" applyNumberFormat="1" applyFont="1" applyFill="1" applyBorder="1" applyAlignment="1">
      <alignment horizontal="center" vertical="center"/>
    </xf>
    <xf numFmtId="0" fontId="1" fillId="0" borderId="9" xfId="0" applyFont="1" applyFill="1" applyBorder="1" applyAlignment="1">
      <alignment horizontal="center" vertical="center" wrapText="1"/>
    </xf>
    <xf numFmtId="1" fontId="1" fillId="0" borderId="9" xfId="0" applyNumberFormat="1" applyFont="1" applyFill="1" applyBorder="1" applyAlignment="1">
      <alignment horizontal="center" vertical="center"/>
    </xf>
    <xf numFmtId="0" fontId="5" fillId="0" borderId="9" xfId="0" applyFont="1" applyFill="1" applyBorder="1" applyAlignment="1">
      <alignment horizontal="center" vertical="center" wrapText="1"/>
    </xf>
    <xf numFmtId="0" fontId="22" fillId="0" borderId="9" xfId="0" applyFont="1" applyFill="1" applyBorder="1" applyAlignment="1">
      <alignment horizontal="left" vertical="center" wrapText="1"/>
    </xf>
    <xf numFmtId="0" fontId="1" fillId="0" borderId="9" xfId="0" applyFont="1" applyFill="1" applyBorder="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0" fillId="0" borderId="9" xfId="0" applyBorder="1"/>
    <xf numFmtId="0" fontId="0" fillId="0" borderId="9" xfId="0" applyBorder="1" applyAlignment="1">
      <alignment horizontal="center" vertical="center"/>
    </xf>
    <xf numFmtId="0" fontId="23" fillId="0" borderId="1" xfId="0" applyFont="1" applyBorder="1" applyProtection="1"/>
    <xf numFmtId="0" fontId="23" fillId="0" borderId="2" xfId="0" applyFont="1" applyBorder="1" applyProtection="1"/>
    <xf numFmtId="0" fontId="23" fillId="0" borderId="3" xfId="0" applyFont="1" applyBorder="1" applyProtection="1"/>
    <xf numFmtId="0" fontId="23" fillId="0" borderId="0" xfId="0" applyFont="1"/>
    <xf numFmtId="0" fontId="23" fillId="0" borderId="4" xfId="0" applyFont="1" applyBorder="1" applyProtection="1"/>
    <xf numFmtId="0" fontId="23" fillId="0" borderId="0" xfId="0" applyFont="1" applyBorder="1" applyProtection="1"/>
    <xf numFmtId="0" fontId="24" fillId="0" borderId="4" xfId="0" applyFont="1" applyBorder="1" applyAlignment="1" applyProtection="1">
      <alignment horizontal="justify" vertical="top" wrapText="1"/>
    </xf>
    <xf numFmtId="0" fontId="25" fillId="0" borderId="0" xfId="0" applyFont="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13" fillId="0" borderId="0" xfId="0" applyFont="1" applyBorder="1" applyAlignment="1" applyProtection="1">
      <alignment vertical="center" wrapText="1"/>
    </xf>
    <xf numFmtId="0" fontId="13" fillId="0" borderId="0" xfId="0" applyFont="1" applyBorder="1" applyAlignment="1" applyProtection="1">
      <alignment horizontal="right" vertical="center" wrapText="1"/>
    </xf>
    <xf numFmtId="0" fontId="13" fillId="0" borderId="9" xfId="0" applyFont="1" applyFill="1" applyBorder="1" applyAlignment="1" applyProtection="1">
      <alignment horizontal="center" vertical="center" wrapText="1"/>
    </xf>
    <xf numFmtId="0" fontId="23" fillId="0" borderId="5" xfId="0" applyFont="1" applyBorder="1" applyProtection="1"/>
    <xf numFmtId="0" fontId="26" fillId="0" borderId="4" xfId="0" applyFont="1" applyBorder="1" applyAlignment="1" applyProtection="1">
      <alignment horizontal="justify" vertical="top" wrapText="1"/>
    </xf>
    <xf numFmtId="0" fontId="13" fillId="4" borderId="0"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23" fillId="0" borderId="0" xfId="0" applyFont="1" applyFill="1" applyBorder="1"/>
    <xf numFmtId="0" fontId="26" fillId="0" borderId="5" xfId="0" applyFont="1" applyFill="1" applyBorder="1" applyAlignment="1" applyProtection="1">
      <alignment horizontal="left" vertical="top" wrapText="1"/>
    </xf>
    <xf numFmtId="0" fontId="13" fillId="4"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4"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0" xfId="0" applyFont="1" applyFill="1" applyBorder="1" applyAlignment="1" applyProtection="1">
      <alignment vertical="center" wrapText="1"/>
    </xf>
    <xf numFmtId="0" fontId="27" fillId="0" borderId="0" xfId="0" applyFont="1" applyBorder="1" applyProtection="1"/>
    <xf numFmtId="0" fontId="13" fillId="0" borderId="0" xfId="0" applyFont="1" applyBorder="1" applyAlignment="1" applyProtection="1">
      <alignment horizontal="center" vertical="top" wrapText="1"/>
    </xf>
    <xf numFmtId="0" fontId="13" fillId="0" borderId="0" xfId="0" applyFont="1" applyBorder="1" applyAlignment="1" applyProtection="1">
      <alignment horizontal="left" vertical="top" wrapText="1"/>
    </xf>
    <xf numFmtId="0" fontId="13" fillId="0" borderId="0" xfId="0" applyFont="1" applyBorder="1" applyAlignment="1" applyProtection="1">
      <alignment horizontal="justify" vertical="top" wrapText="1"/>
    </xf>
    <xf numFmtId="0" fontId="13" fillId="0" borderId="5" xfId="0" applyFont="1" applyBorder="1" applyAlignment="1" applyProtection="1">
      <alignment horizontal="justify" vertical="top" wrapText="1"/>
    </xf>
    <xf numFmtId="0" fontId="30" fillId="0" borderId="0" xfId="0" applyFont="1" applyFill="1" applyBorder="1" applyAlignment="1" applyProtection="1">
      <alignment horizontal="center" vertical="top" wrapText="1"/>
      <protection locked="0"/>
    </xf>
    <xf numFmtId="0" fontId="30" fillId="0" borderId="0" xfId="0" applyFont="1" applyFill="1" applyBorder="1" applyAlignment="1" applyProtection="1">
      <alignment vertical="top" wrapText="1"/>
    </xf>
    <xf numFmtId="0" fontId="13" fillId="0" borderId="0" xfId="0" applyFont="1" applyFill="1" applyBorder="1" applyAlignment="1" applyProtection="1">
      <alignment horizontal="right" vertical="top" wrapText="1"/>
    </xf>
    <xf numFmtId="0" fontId="13" fillId="0" borderId="5" xfId="0" applyFont="1" applyFill="1" applyBorder="1" applyAlignment="1" applyProtection="1">
      <alignment horizontal="right" vertical="top" wrapText="1"/>
    </xf>
    <xf numFmtId="0" fontId="13" fillId="4" borderId="4" xfId="0" applyFont="1" applyFill="1" applyBorder="1" applyAlignment="1" applyProtection="1">
      <alignment vertical="center" wrapText="1"/>
    </xf>
    <xf numFmtId="0" fontId="14" fillId="4" borderId="25" xfId="0" applyFont="1" applyFill="1" applyBorder="1" applyAlignment="1" applyProtection="1">
      <alignment horizontal="left"/>
    </xf>
    <xf numFmtId="0" fontId="14" fillId="4" borderId="26" xfId="0" applyFont="1" applyFill="1" applyBorder="1" applyAlignment="1" applyProtection="1">
      <alignment horizontal="left"/>
    </xf>
    <xf numFmtId="0" fontId="13" fillId="0" borderId="26" xfId="0" applyFont="1" applyFill="1" applyBorder="1" applyAlignment="1" applyProtection="1">
      <alignment horizontal="left" vertical="top" wrapText="1"/>
    </xf>
    <xf numFmtId="0" fontId="23" fillId="0" borderId="26" xfId="0" applyFont="1" applyBorder="1" applyProtection="1"/>
    <xf numFmtId="0" fontId="23" fillId="0" borderId="27" xfId="0" applyFont="1" applyBorder="1" applyProtection="1"/>
    <xf numFmtId="0" fontId="30" fillId="0" borderId="0" xfId="0" applyFont="1" applyFill="1" applyBorder="1" applyAlignment="1" applyProtection="1">
      <alignment horizontal="justify" vertical="top" wrapText="1"/>
    </xf>
    <xf numFmtId="0" fontId="30" fillId="0" borderId="0" xfId="0" applyFont="1" applyFill="1" applyBorder="1" applyAlignment="1" applyProtection="1">
      <alignment horizontal="left" vertical="top" wrapText="1"/>
    </xf>
    <xf numFmtId="0" fontId="30" fillId="0" borderId="0" xfId="0" applyFont="1" applyFill="1" applyBorder="1" applyAlignment="1" applyProtection="1">
      <alignment horizontal="center" vertical="top" wrapText="1"/>
    </xf>
    <xf numFmtId="0" fontId="30" fillId="0" borderId="5" xfId="0" applyFont="1" applyFill="1" applyBorder="1" applyAlignment="1" applyProtection="1">
      <alignment horizontal="center" vertical="top" wrapText="1"/>
    </xf>
    <xf numFmtId="0" fontId="23" fillId="0" borderId="25" xfId="0" applyFont="1" applyBorder="1" applyProtection="1"/>
    <xf numFmtId="0" fontId="23" fillId="0" borderId="0" xfId="0" applyFont="1" applyProtection="1"/>
    <xf numFmtId="0" fontId="27" fillId="0" borderId="0" xfId="0" applyFont="1" applyProtection="1"/>
    <xf numFmtId="0" fontId="14" fillId="0" borderId="0" xfId="0" applyFont="1" applyProtection="1"/>
    <xf numFmtId="14" fontId="23" fillId="0" borderId="0" xfId="0" applyNumberFormat="1" applyFont="1" applyAlignment="1" applyProtection="1">
      <alignment horizontal="left"/>
    </xf>
    <xf numFmtId="0" fontId="23" fillId="0" borderId="22" xfId="0" applyFont="1" applyBorder="1"/>
    <xf numFmtId="0" fontId="23" fillId="0" borderId="0" xfId="0" applyFont="1" applyBorder="1"/>
    <xf numFmtId="9" fontId="0" fillId="0" borderId="9" xfId="0" applyNumberFormat="1" applyBorder="1" applyAlignment="1">
      <alignment horizontal="center" vertical="center"/>
    </xf>
    <xf numFmtId="0" fontId="15" fillId="0" borderId="0" xfId="2"/>
    <xf numFmtId="0" fontId="19" fillId="0" borderId="0" xfId="0" applyFont="1" applyAlignment="1">
      <alignment vertical="center"/>
    </xf>
    <xf numFmtId="9" fontId="0" fillId="0" borderId="14" xfId="0" applyNumberFormat="1" applyBorder="1" applyAlignment="1">
      <alignment horizontal="center" vertical="center"/>
    </xf>
    <xf numFmtId="0" fontId="28" fillId="4" borderId="18" xfId="0" applyFont="1" applyFill="1" applyBorder="1" applyAlignment="1" applyProtection="1">
      <alignment horizontal="center" vertical="center" wrapText="1"/>
      <protection locked="0"/>
    </xf>
    <xf numFmtId="9" fontId="0" fillId="0" borderId="0" xfId="1" applyFont="1"/>
    <xf numFmtId="0" fontId="34" fillId="0" borderId="9" xfId="0" applyFont="1" applyFill="1" applyBorder="1" applyAlignment="1">
      <alignment horizontal="left" vertical="center" wrapText="1"/>
    </xf>
    <xf numFmtId="9" fontId="27" fillId="0" borderId="0" xfId="1" applyFont="1" applyBorder="1" applyAlignment="1">
      <alignment horizontal="center" vertical="center"/>
    </xf>
    <xf numFmtId="0" fontId="23" fillId="15" borderId="28" xfId="0" applyFont="1" applyFill="1" applyBorder="1" applyAlignment="1">
      <alignment horizontal="centerContinuous"/>
    </xf>
    <xf numFmtId="0" fontId="23" fillId="15" borderId="29" xfId="0" applyFont="1" applyFill="1" applyBorder="1" applyAlignment="1">
      <alignment horizontal="centerContinuous"/>
    </xf>
    <xf numFmtId="0" fontId="23" fillId="15" borderId="12" xfId="0" applyFont="1" applyFill="1" applyBorder="1" applyAlignment="1">
      <alignment horizontal="centerContinuous"/>
    </xf>
    <xf numFmtId="0" fontId="14" fillId="15" borderId="36" xfId="0" applyFont="1" applyFill="1" applyBorder="1" applyAlignment="1" applyProtection="1">
      <alignment horizontal="center" vertical="center" wrapText="1"/>
    </xf>
    <xf numFmtId="0" fontId="14" fillId="15" borderId="35" xfId="0" applyFont="1" applyFill="1" applyBorder="1" applyAlignment="1" applyProtection="1">
      <alignment horizontal="center" vertical="center" wrapText="1"/>
    </xf>
    <xf numFmtId="0" fontId="14" fillId="15" borderId="20" xfId="0" applyFont="1" applyFill="1" applyBorder="1" applyAlignment="1" applyProtection="1">
      <alignment horizontal="center" vertical="center" wrapText="1"/>
    </xf>
    <xf numFmtId="0" fontId="28" fillId="4" borderId="13" xfId="0" applyFont="1" applyFill="1" applyBorder="1" applyAlignment="1" applyProtection="1">
      <alignment horizontal="center" vertical="center" wrapText="1"/>
      <protection locked="0"/>
    </xf>
    <xf numFmtId="0" fontId="27" fillId="4" borderId="14" xfId="0" applyFont="1" applyFill="1" applyBorder="1" applyAlignment="1" applyProtection="1">
      <alignment vertical="center" wrapText="1"/>
      <protection locked="0"/>
    </xf>
    <xf numFmtId="14" fontId="27" fillId="0" borderId="14" xfId="0" applyNumberFormat="1" applyFont="1" applyFill="1" applyBorder="1" applyAlignment="1" applyProtection="1">
      <alignment vertical="center" wrapText="1"/>
      <protection locked="0"/>
    </xf>
    <xf numFmtId="9" fontId="27" fillId="0" borderId="14" xfId="1" applyFont="1" applyBorder="1" applyAlignment="1">
      <alignment horizontal="center" vertical="center"/>
    </xf>
    <xf numFmtId="0" fontId="28" fillId="4" borderId="16" xfId="0" applyFont="1" applyFill="1" applyBorder="1" applyAlignment="1" applyProtection="1">
      <alignment horizontal="center" vertical="center" wrapText="1"/>
      <protection locked="0"/>
    </xf>
    <xf numFmtId="0" fontId="27" fillId="4" borderId="17" xfId="0" applyFont="1" applyFill="1" applyBorder="1" applyAlignment="1" applyProtection="1">
      <alignment vertical="center" wrapText="1"/>
      <protection locked="0"/>
    </xf>
    <xf numFmtId="14" fontId="27" fillId="0" borderId="17" xfId="0" applyNumberFormat="1" applyFont="1" applyFill="1" applyBorder="1" applyAlignment="1" applyProtection="1">
      <alignment vertical="center" wrapText="1"/>
      <protection locked="0"/>
    </xf>
    <xf numFmtId="9" fontId="27" fillId="0" borderId="17" xfId="1" applyFont="1" applyBorder="1" applyAlignment="1">
      <alignment horizontal="center" vertical="center"/>
    </xf>
    <xf numFmtId="9" fontId="27" fillId="0" borderId="17" xfId="0" applyNumberFormat="1" applyFont="1" applyBorder="1" applyAlignment="1">
      <alignment horizontal="center" vertical="center"/>
    </xf>
    <xf numFmtId="0" fontId="28" fillId="4" borderId="19" xfId="0" applyFont="1" applyFill="1" applyBorder="1" applyAlignment="1" applyProtection="1">
      <alignment horizontal="left" vertical="top" wrapText="1"/>
      <protection locked="0"/>
    </xf>
    <xf numFmtId="0" fontId="28" fillId="4" borderId="19" xfId="0" applyFont="1" applyFill="1" applyBorder="1" applyAlignment="1" applyProtection="1">
      <alignment horizontal="center" vertical="center" wrapText="1"/>
      <protection locked="0"/>
    </xf>
    <xf numFmtId="0" fontId="28" fillId="4" borderId="33" xfId="0" applyFont="1" applyFill="1" applyBorder="1" applyAlignment="1" applyProtection="1">
      <alignment horizontal="left" vertical="top" wrapText="1"/>
      <protection locked="0"/>
    </xf>
    <xf numFmtId="0" fontId="23" fillId="0" borderId="44" xfId="0" applyFont="1" applyBorder="1"/>
    <xf numFmtId="0" fontId="24" fillId="0" borderId="10" xfId="0" applyFont="1" applyBorder="1" applyAlignment="1" applyProtection="1">
      <alignment horizontal="justify" vertical="top" wrapText="1"/>
    </xf>
    <xf numFmtId="0" fontId="24" fillId="0" borderId="11" xfId="0" applyFont="1" applyBorder="1" applyAlignment="1" applyProtection="1">
      <alignment horizontal="justify" vertical="top" wrapText="1"/>
    </xf>
    <xf numFmtId="0" fontId="29" fillId="0" borderId="11" xfId="0" applyFont="1" applyFill="1" applyBorder="1" applyAlignment="1" applyProtection="1">
      <alignment horizontal="justify" vertical="top" wrapText="1"/>
    </xf>
    <xf numFmtId="0" fontId="29" fillId="0" borderId="11" xfId="0" applyFont="1" applyFill="1" applyBorder="1" applyAlignment="1" applyProtection="1">
      <alignment vertical="top" wrapText="1"/>
    </xf>
    <xf numFmtId="0" fontId="29" fillId="0" borderId="12" xfId="0" applyFont="1" applyFill="1" applyBorder="1" applyAlignment="1" applyProtection="1">
      <alignment vertical="top" wrapText="1"/>
    </xf>
    <xf numFmtId="0" fontId="23" fillId="0" borderId="11" xfId="0" applyFont="1" applyBorder="1"/>
    <xf numFmtId="9" fontId="32" fillId="0" borderId="11" xfId="0" applyNumberFormat="1" applyFont="1" applyBorder="1" applyAlignment="1">
      <alignment horizontal="center"/>
    </xf>
    <xf numFmtId="0" fontId="23" fillId="0" borderId="12" xfId="0" applyFont="1" applyBorder="1"/>
    <xf numFmtId="9" fontId="27" fillId="0" borderId="22" xfId="1" applyFont="1" applyBorder="1" applyAlignment="1">
      <alignment horizontal="center" vertical="center"/>
    </xf>
    <xf numFmtId="165" fontId="0" fillId="0" borderId="0" xfId="1" applyNumberFormat="1" applyFont="1" applyAlignment="1">
      <alignment horizontal="center" vertical="center"/>
    </xf>
    <xf numFmtId="9" fontId="0" fillId="0" borderId="0" xfId="1" applyFont="1" applyAlignment="1">
      <alignment horizontal="center"/>
    </xf>
    <xf numFmtId="0" fontId="27" fillId="4" borderId="17" xfId="0" applyFont="1" applyFill="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8" fillId="3" borderId="9" xfId="0" applyFont="1" applyFill="1" applyBorder="1" applyAlignment="1">
      <alignment horizontal="justify" vertical="center" wrapText="1"/>
    </xf>
    <xf numFmtId="14" fontId="1" fillId="3" borderId="9" xfId="0" applyNumberFormat="1" applyFont="1" applyFill="1" applyBorder="1" applyAlignment="1">
      <alignment horizontal="center" vertical="center"/>
    </xf>
    <xf numFmtId="0" fontId="1" fillId="3" borderId="9" xfId="0" applyFont="1" applyFill="1" applyBorder="1" applyAlignment="1">
      <alignment horizontal="justify" vertical="center" wrapText="1"/>
    </xf>
    <xf numFmtId="0" fontId="1" fillId="3" borderId="9" xfId="0" applyFont="1" applyFill="1" applyBorder="1" applyAlignment="1">
      <alignment horizontal="justify" vertical="center"/>
    </xf>
    <xf numFmtId="0" fontId="8" fillId="3" borderId="38" xfId="0" applyFont="1" applyFill="1" applyBorder="1" applyAlignment="1">
      <alignment horizontal="justify" vertical="center" wrapText="1"/>
    </xf>
    <xf numFmtId="0" fontId="2" fillId="3" borderId="17" xfId="0" applyFont="1" applyFill="1" applyBorder="1" applyAlignment="1">
      <alignment horizontal="center" vertical="center" wrapText="1"/>
    </xf>
    <xf numFmtId="0" fontId="8" fillId="3" borderId="17" xfId="0" applyFont="1" applyFill="1" applyBorder="1" applyAlignment="1">
      <alignment horizontal="justify" vertical="center" wrapText="1"/>
    </xf>
    <xf numFmtId="0" fontId="1" fillId="3" borderId="17" xfId="0" applyFont="1" applyFill="1" applyBorder="1" applyAlignment="1">
      <alignment horizontal="center" vertical="center"/>
    </xf>
    <xf numFmtId="14" fontId="1" fillId="3" borderId="17" xfId="0" applyNumberFormat="1" applyFont="1" applyFill="1" applyBorder="1" applyAlignment="1">
      <alignment horizontal="center" vertical="center"/>
    </xf>
    <xf numFmtId="9" fontId="0" fillId="0" borderId="17" xfId="0" applyNumberFormat="1" applyBorder="1" applyAlignment="1">
      <alignment horizontal="center" vertical="center"/>
    </xf>
    <xf numFmtId="0" fontId="12" fillId="12" borderId="14" xfId="0" applyFont="1" applyFill="1" applyBorder="1" applyAlignment="1">
      <alignment horizontal="centerContinuous"/>
    </xf>
    <xf numFmtId="14" fontId="1" fillId="0" borderId="9" xfId="0" applyNumberFormat="1" applyFont="1" applyFill="1" applyBorder="1" applyAlignment="1">
      <alignment horizontal="center" vertical="center" wrapText="1"/>
    </xf>
    <xf numFmtId="9" fontId="1" fillId="0" borderId="9" xfId="0" applyNumberFormat="1" applyFont="1" applyFill="1" applyBorder="1" applyAlignment="1">
      <alignment horizontal="center" vertical="center" wrapText="1"/>
    </xf>
    <xf numFmtId="14" fontId="1" fillId="0" borderId="9" xfId="0" applyNumberFormat="1" applyFont="1" applyFill="1" applyBorder="1" applyAlignment="1">
      <alignment horizontal="center" vertical="center"/>
    </xf>
    <xf numFmtId="0" fontId="0" fillId="0" borderId="54" xfId="0" applyBorder="1"/>
    <xf numFmtId="0" fontId="0" fillId="0" borderId="53" xfId="0" applyBorder="1"/>
    <xf numFmtId="165" fontId="0" fillId="0" borderId="54" xfId="1" applyNumberFormat="1" applyFont="1" applyBorder="1"/>
    <xf numFmtId="165" fontId="0" fillId="0" borderId="7" xfId="0" applyNumberFormat="1" applyBorder="1"/>
    <xf numFmtId="165" fontId="0" fillId="0" borderId="55" xfId="0" applyNumberFormat="1" applyBorder="1"/>
    <xf numFmtId="0" fontId="38" fillId="16" borderId="12" xfId="0" applyFont="1" applyFill="1" applyBorder="1" applyAlignment="1">
      <alignment horizontal="center" vertical="center" wrapText="1"/>
    </xf>
    <xf numFmtId="0" fontId="0" fillId="0" borderId="56" xfId="0" applyBorder="1"/>
    <xf numFmtId="165" fontId="0" fillId="0" borderId="46" xfId="0" applyNumberFormat="1" applyBorder="1"/>
    <xf numFmtId="165" fontId="0" fillId="0" borderId="56" xfId="1" applyNumberFormat="1" applyFont="1" applyBorder="1"/>
    <xf numFmtId="0" fontId="38" fillId="16" borderId="10" xfId="0" applyFont="1" applyFill="1" applyBorder="1" applyAlignment="1">
      <alignment horizontal="center" vertical="center"/>
    </xf>
    <xf numFmtId="0" fontId="38" fillId="16" borderId="52" xfId="0" applyFont="1" applyFill="1" applyBorder="1" applyAlignment="1">
      <alignment horizontal="center" vertical="center" wrapText="1"/>
    </xf>
    <xf numFmtId="165" fontId="0" fillId="0" borderId="10" xfId="0" applyNumberFormat="1" applyBorder="1" applyAlignment="1">
      <alignment horizontal="center"/>
    </xf>
    <xf numFmtId="165" fontId="0" fillId="0" borderId="53" xfId="1" applyNumberFormat="1" applyFont="1" applyBorder="1" applyAlignment="1">
      <alignment horizontal="center"/>
    </xf>
    <xf numFmtId="0" fontId="22" fillId="0" borderId="9" xfId="0" applyFont="1" applyBorder="1" applyAlignment="1">
      <alignment vertical="top" wrapText="1"/>
    </xf>
    <xf numFmtId="0" fontId="8" fillId="3" borderId="38" xfId="0" applyFont="1" applyFill="1" applyBorder="1" applyAlignment="1">
      <alignment horizontal="center" vertical="center" wrapText="1"/>
    </xf>
    <xf numFmtId="0" fontId="9" fillId="2" borderId="30" xfId="0" applyFont="1" applyFill="1" applyBorder="1" applyAlignment="1">
      <alignment horizontal="center" vertical="center" wrapText="1"/>
    </xf>
    <xf numFmtId="9" fontId="0" fillId="0" borderId="9" xfId="1" applyFont="1" applyBorder="1" applyAlignment="1">
      <alignment horizontal="center" vertical="center"/>
    </xf>
    <xf numFmtId="9" fontId="0" fillId="0" borderId="17" xfId="1" applyFont="1" applyBorder="1" applyAlignment="1">
      <alignment horizontal="center" vertical="center"/>
    </xf>
    <xf numFmtId="0" fontId="1" fillId="3" borderId="9" xfId="0" applyFont="1" applyFill="1" applyBorder="1" applyAlignment="1">
      <alignment horizontal="center" vertical="center"/>
    </xf>
    <xf numFmtId="0" fontId="8" fillId="3" borderId="9" xfId="0" applyFont="1" applyFill="1" applyBorder="1" applyAlignment="1">
      <alignment horizontal="center" vertical="center" wrapText="1"/>
    </xf>
    <xf numFmtId="9" fontId="8" fillId="3" borderId="9" xfId="1" applyFont="1" applyFill="1" applyBorder="1" applyAlignment="1">
      <alignment horizontal="center" vertical="center" wrapText="1"/>
    </xf>
    <xf numFmtId="0" fontId="5" fillId="12" borderId="9" xfId="0" applyFont="1" applyFill="1" applyBorder="1" applyAlignment="1">
      <alignment horizontal="center" vertical="center"/>
    </xf>
    <xf numFmtId="0" fontId="5" fillId="12" borderId="9" xfId="0" applyFont="1" applyFill="1" applyBorder="1" applyAlignment="1">
      <alignment horizontal="center" vertical="center" wrapText="1"/>
    </xf>
    <xf numFmtId="0" fontId="12" fillId="12" borderId="9" xfId="0" applyFont="1" applyFill="1" applyBorder="1" applyAlignment="1">
      <alignment horizontal="center" vertical="center"/>
    </xf>
    <xf numFmtId="0" fontId="12" fillId="12" borderId="9" xfId="0" applyFont="1" applyFill="1" applyBorder="1" applyAlignment="1">
      <alignment horizontal="center" vertical="center" wrapText="1"/>
    </xf>
    <xf numFmtId="0" fontId="8" fillId="3" borderId="9" xfId="0" applyFont="1" applyFill="1" applyBorder="1" applyAlignment="1">
      <alignment horizontal="justify" vertical="top" wrapText="1"/>
    </xf>
    <xf numFmtId="0" fontId="5" fillId="12" borderId="30" xfId="0" applyFont="1" applyFill="1" applyBorder="1" applyAlignment="1">
      <alignment horizontal="center" vertical="center"/>
    </xf>
    <xf numFmtId="0" fontId="8" fillId="3" borderId="38" xfId="0" applyFont="1" applyFill="1" applyBorder="1" applyAlignment="1">
      <alignment vertical="center" wrapText="1"/>
    </xf>
    <xf numFmtId="0" fontId="8" fillId="3" borderId="17" xfId="0" applyFont="1" applyFill="1" applyBorder="1" applyAlignment="1">
      <alignment horizontal="center" vertical="center" wrapText="1"/>
    </xf>
    <xf numFmtId="0" fontId="8" fillId="3" borderId="39" xfId="0" applyFont="1" applyFill="1" applyBorder="1" applyAlignment="1">
      <alignment horizontal="center" vertical="center" wrapText="1"/>
    </xf>
    <xf numFmtId="165" fontId="0" fillId="0" borderId="9" xfId="1" applyNumberFormat="1" applyFont="1" applyBorder="1" applyAlignment="1">
      <alignment horizontal="center" vertical="center"/>
    </xf>
    <xf numFmtId="0" fontId="0" fillId="0" borderId="9" xfId="0" applyFill="1" applyBorder="1" applyAlignment="1">
      <alignment horizontal="center" vertical="center"/>
    </xf>
    <xf numFmtId="0" fontId="0" fillId="3" borderId="9" xfId="0" applyFill="1" applyBorder="1" applyAlignment="1">
      <alignment horizontal="center" vertical="center" wrapText="1"/>
    </xf>
    <xf numFmtId="0" fontId="0" fillId="0" borderId="9" xfId="0" applyBorder="1" applyAlignment="1">
      <alignment horizontal="center" vertical="center" wrapText="1"/>
    </xf>
    <xf numFmtId="9" fontId="0" fillId="0" borderId="9" xfId="0" applyNumberFormat="1" applyBorder="1" applyAlignment="1">
      <alignment horizontal="center" vertical="center" wrapText="1"/>
    </xf>
    <xf numFmtId="0" fontId="14" fillId="4" borderId="0" xfId="0" applyFont="1" applyFill="1" applyBorder="1" applyAlignment="1" applyProtection="1">
      <alignment horizontal="left" vertical="center" wrapText="1"/>
    </xf>
    <xf numFmtId="0" fontId="14" fillId="15" borderId="15" xfId="0" applyFont="1" applyFill="1" applyBorder="1" applyAlignment="1" applyProtection="1">
      <alignment horizontal="center" vertical="center" wrapText="1"/>
    </xf>
    <xf numFmtId="0" fontId="14" fillId="15" borderId="44" xfId="0" applyFont="1" applyFill="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23" fillId="0" borderId="2" xfId="0" applyFont="1" applyBorder="1"/>
    <xf numFmtId="0" fontId="23" fillId="0" borderId="3" xfId="0" applyFont="1" applyBorder="1"/>
    <xf numFmtId="0" fontId="23" fillId="0" borderId="5" xfId="0" applyFont="1" applyBorder="1"/>
    <xf numFmtId="9" fontId="32" fillId="0" borderId="0" xfId="0" applyNumberFormat="1" applyFont="1" applyBorder="1" applyAlignment="1">
      <alignment horizontal="center"/>
    </xf>
    <xf numFmtId="0" fontId="32" fillId="0" borderId="0" xfId="0" applyFont="1" applyBorder="1" applyAlignment="1">
      <alignment horizontal="center"/>
    </xf>
    <xf numFmtId="0" fontId="23" fillId="0" borderId="26" xfId="0" applyFont="1" applyBorder="1"/>
    <xf numFmtId="0" fontId="23" fillId="0" borderId="27" xfId="0" applyFont="1" applyBorder="1"/>
    <xf numFmtId="9" fontId="32" fillId="0" borderId="52" xfId="0" applyNumberFormat="1" applyFont="1" applyBorder="1" applyAlignment="1">
      <alignment horizontal="center"/>
    </xf>
    <xf numFmtId="0" fontId="4" fillId="12" borderId="9"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23" fillId="0" borderId="10" xfId="0" applyFont="1" applyBorder="1"/>
    <xf numFmtId="0" fontId="23" fillId="0" borderId="1" xfId="0" applyFont="1" applyBorder="1"/>
    <xf numFmtId="0" fontId="23" fillId="0" borderId="4" xfId="0" applyFont="1" applyBorder="1"/>
    <xf numFmtId="0" fontId="23" fillId="0" borderId="25" xfId="0" applyFont="1" applyBorder="1"/>
    <xf numFmtId="0" fontId="40" fillId="12" borderId="16" xfId="0" applyFont="1" applyFill="1" applyBorder="1" applyAlignment="1">
      <alignment horizontal="center" vertical="center"/>
    </xf>
    <xf numFmtId="0" fontId="40" fillId="12" borderId="17" xfId="0" applyFont="1" applyFill="1" applyBorder="1" applyAlignment="1">
      <alignment horizontal="center" vertical="center" wrapText="1"/>
    </xf>
    <xf numFmtId="0" fontId="40" fillId="12" borderId="44" xfId="0" applyFont="1" applyFill="1" applyBorder="1" applyAlignment="1">
      <alignment horizontal="center" vertical="center"/>
    </xf>
    <xf numFmtId="14" fontId="41" fillId="3" borderId="9" xfId="0" applyNumberFormat="1" applyFont="1" applyFill="1" applyBorder="1" applyAlignment="1">
      <alignment horizontal="center" vertical="center" wrapText="1"/>
    </xf>
    <xf numFmtId="0" fontId="41" fillId="3" borderId="17" xfId="0" applyFont="1" applyFill="1" applyBorder="1" applyAlignment="1">
      <alignment horizontal="center" vertical="center" wrapText="1"/>
    </xf>
    <xf numFmtId="0" fontId="41" fillId="0" borderId="0" xfId="0" applyFont="1"/>
    <xf numFmtId="9" fontId="40" fillId="12" borderId="14" xfId="1" applyFont="1" applyFill="1" applyBorder="1" applyAlignment="1">
      <alignment horizontal="centerContinuous"/>
    </xf>
    <xf numFmtId="0" fontId="40" fillId="12" borderId="14" xfId="0" applyFont="1" applyFill="1" applyBorder="1" applyAlignment="1">
      <alignment horizontal="centerContinuous"/>
    </xf>
    <xf numFmtId="9" fontId="41" fillId="12" borderId="14" xfId="1" applyFont="1" applyFill="1" applyBorder="1" applyAlignment="1">
      <alignment horizontal="centerContinuous"/>
    </xf>
    <xf numFmtId="9" fontId="41" fillId="12" borderId="14" xfId="1" applyFont="1" applyFill="1" applyBorder="1"/>
    <xf numFmtId="0" fontId="41" fillId="12" borderId="37" xfId="0" applyFont="1" applyFill="1" applyBorder="1" applyAlignment="1">
      <alignment horizontal="centerContinuous"/>
    </xf>
    <xf numFmtId="9" fontId="42" fillId="12" borderId="17" xfId="1" applyFont="1" applyFill="1" applyBorder="1" applyAlignment="1">
      <alignment horizontal="center" vertical="center"/>
    </xf>
    <xf numFmtId="0" fontId="42" fillId="12" borderId="17" xfId="0" applyFont="1" applyFill="1" applyBorder="1" applyAlignment="1">
      <alignment horizontal="center" vertical="center"/>
    </xf>
    <xf numFmtId="9" fontId="42" fillId="12" borderId="17" xfId="1" applyFont="1" applyFill="1" applyBorder="1" applyAlignment="1">
      <alignment horizontal="center" vertical="center" wrapText="1"/>
    </xf>
    <xf numFmtId="9" fontId="40" fillId="12" borderId="17" xfId="1" applyFont="1" applyFill="1" applyBorder="1" applyAlignment="1">
      <alignment horizontal="center" vertical="center"/>
    </xf>
    <xf numFmtId="0" fontId="40" fillId="12" borderId="39" xfId="0" applyFont="1" applyFill="1" applyBorder="1" applyAlignment="1">
      <alignment horizontal="center" vertical="center"/>
    </xf>
    <xf numFmtId="0" fontId="40" fillId="3" borderId="22" xfId="0" applyFont="1" applyFill="1" applyBorder="1" applyAlignment="1">
      <alignment horizontal="center" vertical="center" wrapText="1"/>
    </xf>
    <xf numFmtId="0" fontId="8" fillId="3" borderId="22" xfId="0" applyFont="1" applyFill="1" applyBorder="1" applyAlignment="1">
      <alignment horizontal="left" vertical="center" wrapText="1"/>
    </xf>
    <xf numFmtId="9" fontId="41" fillId="0" borderId="22" xfId="1" applyFont="1" applyBorder="1" applyAlignment="1">
      <alignment horizontal="center" vertical="center"/>
    </xf>
    <xf numFmtId="9" fontId="41" fillId="0" borderId="22" xfId="1" applyNumberFormat="1" applyFont="1" applyBorder="1" applyAlignment="1">
      <alignment horizontal="center" vertical="center"/>
    </xf>
    <xf numFmtId="165" fontId="41" fillId="0" borderId="22" xfId="1" applyNumberFormat="1" applyFont="1" applyBorder="1" applyAlignment="1">
      <alignment horizontal="center" vertical="center"/>
    </xf>
    <xf numFmtId="0" fontId="8" fillId="3" borderId="34" xfId="0" applyFont="1" applyFill="1" applyBorder="1" applyAlignment="1">
      <alignment horizontal="left" vertical="center" wrapText="1"/>
    </xf>
    <xf numFmtId="0" fontId="43" fillId="3" borderId="9" xfId="0" applyFont="1" applyFill="1" applyBorder="1" applyAlignment="1">
      <alignment horizontal="center" vertical="center"/>
    </xf>
    <xf numFmtId="9" fontId="41" fillId="3" borderId="9" xfId="1" applyFont="1" applyFill="1" applyBorder="1" applyAlignment="1">
      <alignment horizontal="center" vertical="center"/>
    </xf>
    <xf numFmtId="0" fontId="40" fillId="3" borderId="9" xfId="0" applyFont="1" applyFill="1" applyBorder="1" applyAlignment="1">
      <alignment horizontal="center" vertical="center" wrapText="1"/>
    </xf>
    <xf numFmtId="0" fontId="8" fillId="3" borderId="9" xfId="0" applyFont="1" applyFill="1" applyBorder="1" applyAlignment="1">
      <alignment horizontal="left" vertical="center" wrapText="1"/>
    </xf>
    <xf numFmtId="9" fontId="41" fillId="0" borderId="9" xfId="1" applyFont="1" applyBorder="1" applyAlignment="1">
      <alignment horizontal="center" vertical="center"/>
    </xf>
    <xf numFmtId="9" fontId="41" fillId="0" borderId="9" xfId="1" applyNumberFormat="1" applyFont="1" applyBorder="1" applyAlignment="1">
      <alignment horizontal="center" vertical="center"/>
    </xf>
    <xf numFmtId="165" fontId="41" fillId="0" borderId="9" xfId="1" applyNumberFormat="1" applyFont="1" applyBorder="1" applyAlignment="1">
      <alignment horizontal="center" vertical="center"/>
    </xf>
    <xf numFmtId="0" fontId="8" fillId="3" borderId="6" xfId="0" applyFont="1" applyFill="1" applyBorder="1" applyAlignment="1">
      <alignment horizontal="left" vertical="center" wrapText="1"/>
    </xf>
    <xf numFmtId="9" fontId="43" fillId="3" borderId="9" xfId="0" applyNumberFormat="1" applyFont="1" applyFill="1" applyBorder="1" applyAlignment="1">
      <alignment horizontal="center" vertical="center"/>
    </xf>
    <xf numFmtId="0" fontId="8" fillId="3" borderId="38" xfId="0" applyFont="1" applyFill="1" applyBorder="1" applyAlignment="1">
      <alignment horizontal="left" vertical="center" wrapText="1"/>
    </xf>
    <xf numFmtId="9" fontId="41" fillId="0" borderId="9" xfId="1" applyFont="1" applyBorder="1" applyAlignment="1">
      <alignment horizontal="center" vertical="center" wrapText="1"/>
    </xf>
    <xf numFmtId="0" fontId="41" fillId="2" borderId="16" xfId="0" applyFont="1" applyFill="1" applyBorder="1" applyAlignment="1">
      <alignment horizontal="center" vertical="center" wrapText="1"/>
    </xf>
    <xf numFmtId="0" fontId="40" fillId="3" borderId="17" xfId="0" applyFont="1" applyFill="1" applyBorder="1" applyAlignment="1">
      <alignment horizontal="center" vertical="center" wrapText="1"/>
    </xf>
    <xf numFmtId="0" fontId="8" fillId="3" borderId="17" xfId="0" applyFont="1" applyFill="1" applyBorder="1" applyAlignment="1">
      <alignment horizontal="left" vertical="center" wrapText="1"/>
    </xf>
    <xf numFmtId="9" fontId="41" fillId="0" borderId="17" xfId="1" applyFont="1" applyBorder="1" applyAlignment="1">
      <alignment horizontal="center" vertical="center"/>
    </xf>
    <xf numFmtId="9" fontId="41" fillId="0" borderId="17" xfId="1" applyNumberFormat="1" applyFont="1" applyBorder="1" applyAlignment="1">
      <alignment horizontal="center" vertical="center"/>
    </xf>
    <xf numFmtId="165" fontId="41" fillId="0" borderId="17" xfId="1" applyNumberFormat="1" applyFont="1" applyBorder="1" applyAlignment="1">
      <alignment horizontal="center" vertical="center"/>
    </xf>
    <xf numFmtId="0" fontId="8" fillId="3" borderId="39" xfId="0" applyFont="1" applyFill="1" applyBorder="1" applyAlignment="1">
      <alignment horizontal="left" vertical="center" wrapText="1"/>
    </xf>
    <xf numFmtId="0" fontId="41" fillId="0" borderId="25" xfId="0" applyFont="1" applyBorder="1"/>
    <xf numFmtId="0" fontId="41" fillId="0" borderId="26" xfId="0" applyFont="1" applyBorder="1"/>
    <xf numFmtId="9" fontId="41" fillId="0" borderId="26" xfId="1" applyFont="1" applyBorder="1"/>
    <xf numFmtId="9" fontId="41" fillId="0" borderId="52" xfId="1" applyNumberFormat="1" applyFont="1" applyBorder="1" applyAlignment="1">
      <alignment horizontal="center"/>
    </xf>
    <xf numFmtId="9" fontId="41" fillId="0" borderId="26" xfId="1" applyNumberFormat="1" applyFont="1" applyBorder="1" applyAlignment="1">
      <alignment horizontal="center"/>
    </xf>
    <xf numFmtId="9" fontId="41" fillId="0" borderId="26" xfId="1" applyNumberFormat="1" applyFont="1" applyBorder="1" applyAlignment="1">
      <alignment horizontal="center" vertical="center"/>
    </xf>
    <xf numFmtId="165" fontId="41" fillId="0" borderId="26" xfId="1" applyNumberFormat="1" applyFont="1" applyBorder="1"/>
    <xf numFmtId="0" fontId="41" fillId="0" borderId="27" xfId="0" applyFont="1" applyBorder="1"/>
    <xf numFmtId="9" fontId="41" fillId="0" borderId="0" xfId="1" applyFont="1"/>
    <xf numFmtId="165" fontId="41" fillId="0" borderId="0" xfId="1" applyNumberFormat="1" applyFont="1"/>
    <xf numFmtId="165" fontId="41" fillId="0" borderId="0" xfId="1" applyNumberFormat="1" applyFont="1" applyAlignment="1">
      <alignment horizontal="center" vertical="center"/>
    </xf>
    <xf numFmtId="0" fontId="0" fillId="0" borderId="9" xfId="0" applyFont="1" applyBorder="1" applyAlignment="1">
      <alignment horizontal="justify" vertical="center" wrapText="1"/>
    </xf>
    <xf numFmtId="0" fontId="0" fillId="0" borderId="9" xfId="0" applyFont="1" applyBorder="1" applyAlignment="1">
      <alignment horizontal="center" vertical="center" wrapText="1"/>
    </xf>
    <xf numFmtId="0" fontId="0" fillId="3" borderId="9" xfId="0" applyFont="1" applyFill="1" applyBorder="1" applyAlignment="1">
      <alignment horizontal="center" vertical="center" wrapText="1"/>
    </xf>
    <xf numFmtId="0" fontId="27" fillId="0" borderId="0" xfId="0" applyFont="1" applyAlignment="1">
      <alignment vertical="center"/>
    </xf>
    <xf numFmtId="9" fontId="0" fillId="0" borderId="9" xfId="1" applyFont="1" applyBorder="1" applyAlignment="1">
      <alignment horizontal="center" vertical="center"/>
    </xf>
    <xf numFmtId="0" fontId="12" fillId="12"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2" fillId="12" borderId="9" xfId="0" applyFont="1" applyFill="1" applyBorder="1" applyAlignment="1">
      <alignment horizontal="center" vertical="center"/>
    </xf>
    <xf numFmtId="0" fontId="1" fillId="0" borderId="9" xfId="0" applyFont="1" applyBorder="1" applyAlignment="1">
      <alignment horizontal="justify" vertical="center" wrapText="1"/>
    </xf>
    <xf numFmtId="9" fontId="0" fillId="0" borderId="9" xfId="1" applyFont="1" applyBorder="1"/>
    <xf numFmtId="0" fontId="0" fillId="0" borderId="9" xfId="0" applyFont="1" applyFill="1" applyBorder="1" applyAlignment="1">
      <alignment horizontal="justify" vertical="center" wrapText="1"/>
    </xf>
    <xf numFmtId="0" fontId="0" fillId="0" borderId="9" xfId="0" applyFont="1" applyBorder="1" applyAlignment="1">
      <alignment horizontal="justify" vertical="center"/>
    </xf>
    <xf numFmtId="0" fontId="0" fillId="3" borderId="9" xfId="0" applyFont="1" applyFill="1" applyBorder="1" applyAlignment="1">
      <alignment horizontal="justify" vertical="center"/>
    </xf>
    <xf numFmtId="0" fontId="41" fillId="3" borderId="9"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7" fillId="0" borderId="10" xfId="0" applyFont="1" applyBorder="1" applyAlignment="1">
      <alignment vertical="center" wrapText="1"/>
    </xf>
    <xf numFmtId="0" fontId="41" fillId="3" borderId="6"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41" fillId="3" borderId="9" xfId="0" applyFont="1" applyFill="1" applyBorder="1" applyAlignment="1">
      <alignment vertical="top" wrapText="1"/>
    </xf>
    <xf numFmtId="0" fontId="41" fillId="0" borderId="9" xfId="0" applyFont="1" applyBorder="1" applyAlignment="1">
      <alignment vertical="top" wrapText="1"/>
    </xf>
    <xf numFmtId="0" fontId="41" fillId="0" borderId="9"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3" borderId="9" xfId="0" applyFont="1" applyFill="1" applyBorder="1" applyAlignment="1">
      <alignment vertical="center" wrapText="1"/>
    </xf>
    <xf numFmtId="0" fontId="0" fillId="0" borderId="9" xfId="0" applyFont="1" applyFill="1" applyBorder="1" applyAlignment="1">
      <alignment horizontal="left" vertical="center" wrapText="1"/>
    </xf>
    <xf numFmtId="0" fontId="0" fillId="0" borderId="9" xfId="0" applyFont="1" applyFill="1" applyBorder="1" applyAlignment="1">
      <alignment horizontal="center" vertical="center" wrapText="1"/>
    </xf>
    <xf numFmtId="9" fontId="0" fillId="0" borderId="9" xfId="0" applyNumberFormat="1" applyFont="1" applyBorder="1" applyAlignment="1">
      <alignment horizontal="center" vertical="center"/>
    </xf>
    <xf numFmtId="9" fontId="11" fillId="0" borderId="9" xfId="1" applyFont="1" applyBorder="1" applyAlignment="1">
      <alignment horizontal="center" vertical="center"/>
    </xf>
    <xf numFmtId="0" fontId="45" fillId="13" borderId="9" xfId="0" applyFont="1" applyFill="1" applyBorder="1" applyAlignment="1">
      <alignment horizontal="left" vertical="center" wrapText="1"/>
    </xf>
    <xf numFmtId="0" fontId="0" fillId="0" borderId="9" xfId="0" applyFont="1" applyBorder="1" applyAlignment="1">
      <alignment horizontal="center" vertical="center"/>
    </xf>
    <xf numFmtId="14" fontId="0" fillId="0" borderId="9" xfId="0" applyNumberFormat="1" applyFont="1" applyFill="1" applyBorder="1" applyAlignment="1" applyProtection="1">
      <alignment horizontal="center" vertical="center"/>
      <protection locked="0"/>
    </xf>
    <xf numFmtId="0" fontId="0" fillId="0" borderId="9" xfId="0" applyFont="1" applyFill="1" applyBorder="1" applyAlignment="1">
      <alignment horizontal="center" vertical="center"/>
    </xf>
    <xf numFmtId="0" fontId="0" fillId="0" borderId="9" xfId="0" applyFont="1" applyFill="1" applyBorder="1" applyAlignment="1" applyProtection="1">
      <alignment horizontal="center" vertical="center" wrapText="1"/>
      <protection locked="0"/>
    </xf>
    <xf numFmtId="0" fontId="46" fillId="0" borderId="9" xfId="0" applyFont="1" applyFill="1" applyBorder="1" applyAlignment="1">
      <alignment horizontal="center" vertical="center" wrapText="1"/>
    </xf>
    <xf numFmtId="9" fontId="11" fillId="0" borderId="0" xfId="1" applyFont="1" applyAlignment="1">
      <alignment horizontal="center" vertical="center"/>
    </xf>
    <xf numFmtId="9" fontId="0" fillId="0" borderId="9" xfId="1" applyFont="1" applyBorder="1" applyAlignment="1">
      <alignment horizontal="center" vertical="center"/>
    </xf>
    <xf numFmtId="0" fontId="0" fillId="0" borderId="9" xfId="0" applyFont="1" applyBorder="1" applyAlignment="1">
      <alignment vertical="center" wrapText="1"/>
    </xf>
    <xf numFmtId="0" fontId="0" fillId="0" borderId="36" xfId="0" applyFont="1" applyBorder="1" applyAlignment="1">
      <alignment vertical="center" wrapText="1"/>
    </xf>
    <xf numFmtId="0" fontId="10" fillId="0" borderId="0" xfId="0" applyFont="1" applyAlignment="1">
      <alignment vertical="center"/>
    </xf>
    <xf numFmtId="0" fontId="0" fillId="0" borderId="0" xfId="0" applyFont="1" applyAlignment="1">
      <alignment vertical="center"/>
    </xf>
    <xf numFmtId="0" fontId="0" fillId="0" borderId="0" xfId="0" applyFont="1" applyAlignment="1" applyProtection="1">
      <alignment vertical="center"/>
      <protection locked="0"/>
    </xf>
    <xf numFmtId="0" fontId="0" fillId="0" borderId="0" xfId="0" applyFont="1" applyAlignment="1">
      <alignment horizontal="left" vertical="center"/>
    </xf>
    <xf numFmtId="0" fontId="0"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pplyProtection="1">
      <alignment vertical="center"/>
      <protection locked="0"/>
    </xf>
    <xf numFmtId="0" fontId="4" fillId="0" borderId="0" xfId="0" applyFont="1" applyAlignment="1">
      <alignment horizontal="left" vertical="center"/>
    </xf>
    <xf numFmtId="0" fontId="3" fillId="0" borderId="0" xfId="0" applyFont="1" applyAlignment="1">
      <alignment horizontal="left" vertical="center"/>
    </xf>
    <xf numFmtId="43" fontId="41" fillId="3" borderId="9" xfId="3" applyFont="1" applyFill="1" applyBorder="1" applyAlignment="1">
      <alignment horizontal="center" vertical="center" wrapText="1"/>
    </xf>
    <xf numFmtId="43" fontId="0" fillId="0" borderId="9" xfId="3" applyFont="1" applyBorder="1" applyAlignment="1">
      <alignment horizontal="center" vertical="center"/>
    </xf>
    <xf numFmtId="166" fontId="41" fillId="3" borderId="9" xfId="3" applyNumberFormat="1" applyFont="1" applyFill="1" applyBorder="1" applyAlignment="1">
      <alignment horizontal="center" vertical="center" wrapText="1"/>
    </xf>
    <xf numFmtId="166" fontId="0" fillId="0" borderId="9" xfId="3" applyNumberFormat="1" applyFont="1" applyBorder="1" applyAlignment="1">
      <alignment horizontal="center" vertical="center"/>
    </xf>
    <xf numFmtId="0" fontId="41" fillId="0" borderId="9" xfId="0" applyFont="1" applyFill="1" applyBorder="1" applyAlignment="1">
      <alignment vertical="center" wrapText="1"/>
    </xf>
    <xf numFmtId="0" fontId="12" fillId="17" borderId="37" xfId="0" applyFont="1" applyFill="1" applyBorder="1" applyAlignment="1">
      <alignment horizontal="center" vertical="center" wrapText="1"/>
    </xf>
    <xf numFmtId="0" fontId="12" fillId="17" borderId="38" xfId="0" applyFont="1" applyFill="1" applyBorder="1" applyAlignment="1">
      <alignment horizontal="center" vertical="center" wrapText="1"/>
    </xf>
    <xf numFmtId="0" fontId="12" fillId="17" borderId="14" xfId="0" applyFont="1" applyFill="1" applyBorder="1" applyAlignment="1">
      <alignment horizontal="center" vertical="center" wrapText="1"/>
    </xf>
    <xf numFmtId="0" fontId="12" fillId="17" borderId="9" xfId="0" applyFont="1" applyFill="1" applyBorder="1" applyAlignment="1">
      <alignment horizontal="center" vertical="center" wrapText="1"/>
    </xf>
    <xf numFmtId="9" fontId="12" fillId="17" borderId="14" xfId="1" applyFont="1" applyFill="1" applyBorder="1" applyAlignment="1">
      <alignment horizontal="center" vertical="center" wrapText="1"/>
    </xf>
    <xf numFmtId="9" fontId="12" fillId="17" borderId="9" xfId="1" applyFont="1" applyFill="1" applyBorder="1" applyAlignment="1">
      <alignment horizontal="center" vertical="center" wrapText="1"/>
    </xf>
    <xf numFmtId="9" fontId="12" fillId="12" borderId="14" xfId="1" applyFont="1" applyFill="1" applyBorder="1" applyAlignment="1">
      <alignment horizontal="center" vertical="center"/>
    </xf>
    <xf numFmtId="9" fontId="12" fillId="12" borderId="9" xfId="1" applyFont="1" applyFill="1" applyBorder="1" applyAlignment="1">
      <alignment horizontal="center" vertical="center"/>
    </xf>
    <xf numFmtId="9" fontId="37" fillId="12" borderId="14" xfId="1" applyFont="1" applyFill="1" applyBorder="1" applyAlignment="1">
      <alignment horizontal="center" vertical="center" wrapText="1"/>
    </xf>
    <xf numFmtId="9" fontId="37" fillId="12" borderId="9" xfId="1"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0" borderId="30" xfId="0" applyFont="1" applyBorder="1" applyAlignment="1">
      <alignment horizontal="center"/>
    </xf>
    <xf numFmtId="0" fontId="10" fillId="2" borderId="30" xfId="0" applyFont="1" applyFill="1" applyBorder="1" applyAlignment="1">
      <alignment horizontal="center" vertical="center"/>
    </xf>
    <xf numFmtId="0" fontId="10" fillId="2" borderId="16" xfId="0" applyFont="1" applyFill="1" applyBorder="1" applyAlignment="1">
      <alignment horizontal="center" vertical="center"/>
    </xf>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12" borderId="13" xfId="0" applyFont="1" applyFill="1" applyBorder="1" applyAlignment="1">
      <alignment horizontal="center" vertical="center"/>
    </xf>
    <xf numFmtId="0" fontId="3" fillId="12" borderId="14" xfId="0" applyFont="1" applyFill="1" applyBorder="1" applyAlignment="1">
      <alignment vertical="center"/>
    </xf>
    <xf numFmtId="0" fontId="5" fillId="12" borderId="9" xfId="0" applyFont="1" applyFill="1" applyBorder="1" applyAlignment="1">
      <alignment horizontal="center" vertical="center"/>
    </xf>
    <xf numFmtId="9" fontId="0" fillId="0" borderId="9" xfId="1" applyFont="1" applyBorder="1" applyAlignment="1">
      <alignment horizontal="center" vertical="center"/>
    </xf>
    <xf numFmtId="0" fontId="12" fillId="12" borderId="14" xfId="0" applyFont="1" applyFill="1" applyBorder="1" applyAlignment="1">
      <alignment horizontal="center" vertical="center" wrapText="1"/>
    </xf>
    <xf numFmtId="0" fontId="12" fillId="12" borderId="9" xfId="0" applyFont="1" applyFill="1" applyBorder="1" applyAlignment="1">
      <alignment horizontal="center" vertical="center" wrapText="1"/>
    </xf>
    <xf numFmtId="9" fontId="0" fillId="0" borderId="17" xfId="1" applyFont="1" applyBorder="1" applyAlignment="1">
      <alignment horizontal="center" vertical="center"/>
    </xf>
    <xf numFmtId="0" fontId="8" fillId="3" borderId="9"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14" fillId="4" borderId="4" xfId="0" applyFont="1" applyFill="1" applyBorder="1" applyAlignment="1" applyProtection="1">
      <alignment horizontal="left" vertical="center" wrapText="1"/>
    </xf>
    <xf numFmtId="0" fontId="14" fillId="4" borderId="0" xfId="0" applyFont="1" applyFill="1" applyBorder="1" applyAlignment="1" applyProtection="1">
      <alignment horizontal="left" vertical="center" wrapText="1"/>
    </xf>
    <xf numFmtId="0" fontId="13" fillId="5" borderId="25" xfId="0" applyFont="1" applyFill="1" applyBorder="1" applyAlignment="1" applyProtection="1">
      <alignment horizontal="center" vertical="top" wrapText="1"/>
    </xf>
    <xf numFmtId="0" fontId="13" fillId="5" borderId="26" xfId="0" applyFont="1" applyFill="1" applyBorder="1" applyAlignment="1" applyProtection="1">
      <alignment horizontal="center" vertical="top" wrapText="1"/>
    </xf>
    <xf numFmtId="0" fontId="13" fillId="4" borderId="34" xfId="0" applyFont="1" applyFill="1" applyBorder="1" applyAlignment="1" applyProtection="1">
      <alignment horizontal="center" vertical="center" wrapText="1"/>
    </xf>
    <xf numFmtId="0" fontId="13" fillId="4" borderId="46" xfId="0" applyFont="1" applyFill="1" applyBorder="1" applyAlignment="1" applyProtection="1">
      <alignment horizontal="center" vertical="center" wrapText="1"/>
    </xf>
    <xf numFmtId="0" fontId="13" fillId="4" borderId="47" xfId="0" applyFont="1" applyFill="1" applyBorder="1" applyAlignment="1" applyProtection="1">
      <alignment horizontal="center" vertical="center" wrapText="1"/>
    </xf>
    <xf numFmtId="0" fontId="13" fillId="4" borderId="0" xfId="0" applyFont="1" applyFill="1" applyBorder="1" applyAlignment="1" applyProtection="1">
      <alignment horizontal="right" vertical="center" wrapText="1"/>
    </xf>
    <xf numFmtId="0" fontId="13" fillId="4" borderId="23" xfId="0" applyFont="1" applyFill="1" applyBorder="1" applyAlignment="1" applyProtection="1">
      <alignment horizontal="right" vertical="center" wrapText="1"/>
    </xf>
    <xf numFmtId="164" fontId="30" fillId="4" borderId="34" xfId="0" applyNumberFormat="1" applyFont="1" applyFill="1" applyBorder="1" applyAlignment="1" applyProtection="1">
      <alignment horizontal="center" vertical="center" wrapText="1"/>
      <protection locked="0"/>
    </xf>
    <xf numFmtId="164" fontId="30" fillId="4" borderId="48" xfId="0" applyNumberFormat="1" applyFont="1" applyFill="1" applyBorder="1" applyAlignment="1" applyProtection="1">
      <alignment horizontal="center" vertical="center" wrapText="1"/>
      <protection locked="0"/>
    </xf>
    <xf numFmtId="0" fontId="31" fillId="4" borderId="6" xfId="2" applyFont="1" applyFill="1" applyBorder="1" applyAlignment="1" applyProtection="1">
      <alignment horizontal="center" vertical="center" wrapText="1"/>
    </xf>
    <xf numFmtId="0" fontId="13" fillId="4" borderId="7" xfId="0" applyFont="1" applyFill="1" applyBorder="1" applyAlignment="1" applyProtection="1">
      <alignment horizontal="center" vertical="center" wrapText="1"/>
    </xf>
    <xf numFmtId="0" fontId="13" fillId="4" borderId="8" xfId="0" applyFont="1" applyFill="1" applyBorder="1" applyAlignment="1" applyProtection="1">
      <alignment horizontal="center" vertical="center" wrapText="1"/>
    </xf>
    <xf numFmtId="164" fontId="30" fillId="3" borderId="6" xfId="0" applyNumberFormat="1" applyFont="1" applyFill="1" applyBorder="1" applyAlignment="1" applyProtection="1">
      <alignment horizontal="center" vertical="center" wrapText="1"/>
      <protection locked="0"/>
    </xf>
    <xf numFmtId="164" fontId="30" fillId="3" borderId="24" xfId="0" applyNumberFormat="1" applyFont="1" applyFill="1" applyBorder="1" applyAlignment="1" applyProtection="1">
      <alignment horizontal="center" vertical="center" wrapText="1"/>
      <protection locked="0"/>
    </xf>
    <xf numFmtId="0" fontId="27" fillId="0" borderId="37" xfId="0" applyFont="1" applyBorder="1" applyAlignment="1">
      <alignment horizontal="center" vertical="center" wrapText="1"/>
    </xf>
    <xf numFmtId="0" fontId="27" fillId="0" borderId="39" xfId="0" applyFont="1" applyBorder="1" applyAlignment="1">
      <alignment horizontal="center" vertical="center" wrapText="1"/>
    </xf>
    <xf numFmtId="9" fontId="35" fillId="14" borderId="40" xfId="1" applyFont="1" applyFill="1" applyBorder="1" applyAlignment="1">
      <alignment horizontal="center" vertical="center" wrapText="1"/>
    </xf>
    <xf numFmtId="9" fontId="35" fillId="14" borderId="41" xfId="1" applyFont="1" applyFill="1" applyBorder="1" applyAlignment="1">
      <alignment horizontal="center" vertical="center" wrapText="1"/>
    </xf>
    <xf numFmtId="0" fontId="14" fillId="15" borderId="13" xfId="0" applyFont="1" applyFill="1" applyBorder="1" applyAlignment="1" applyProtection="1">
      <alignment horizontal="center" vertical="center" wrapText="1"/>
    </xf>
    <xf numFmtId="0" fontId="14" fillId="15" borderId="31" xfId="0" applyFont="1" applyFill="1" applyBorder="1" applyAlignment="1" applyProtection="1">
      <alignment horizontal="center" vertical="center" wrapText="1"/>
    </xf>
    <xf numFmtId="0" fontId="14" fillId="15" borderId="14" xfId="0" applyFont="1" applyFill="1" applyBorder="1" applyAlignment="1" applyProtection="1">
      <alignment horizontal="center" vertical="center" wrapText="1"/>
    </xf>
    <xf numFmtId="0" fontId="14" fillId="15" borderId="44" xfId="0" applyFont="1" applyFill="1" applyBorder="1" applyAlignment="1" applyProtection="1">
      <alignment horizontal="center" vertical="center" wrapText="1"/>
    </xf>
    <xf numFmtId="0" fontId="14" fillId="15" borderId="15" xfId="0" applyFont="1" applyFill="1" applyBorder="1" applyAlignment="1" applyProtection="1">
      <alignment horizontal="center" vertical="center" wrapText="1"/>
    </xf>
    <xf numFmtId="0" fontId="14" fillId="15" borderId="19" xfId="0" applyFont="1" applyFill="1" applyBorder="1" applyAlignment="1" applyProtection="1">
      <alignment horizontal="center" vertical="center" wrapText="1"/>
    </xf>
    <xf numFmtId="9" fontId="35" fillId="14" borderId="42" xfId="1" applyFont="1" applyFill="1" applyBorder="1" applyAlignment="1">
      <alignment horizontal="center" vertical="center" wrapText="1"/>
    </xf>
    <xf numFmtId="9" fontId="35" fillId="14" borderId="45" xfId="1" applyFont="1" applyFill="1" applyBorder="1" applyAlignment="1">
      <alignment horizontal="center" vertical="center" wrapText="1"/>
    </xf>
    <xf numFmtId="0" fontId="33" fillId="15" borderId="42" xfId="0" applyFont="1" applyFill="1" applyBorder="1" applyAlignment="1" applyProtection="1">
      <alignment horizontal="center" vertical="center" wrapText="1"/>
    </xf>
    <xf numFmtId="0" fontId="33" fillId="15" borderId="43" xfId="0" applyFont="1" applyFill="1" applyBorder="1" applyAlignment="1" applyProtection="1">
      <alignment horizontal="center" vertical="center" wrapText="1"/>
    </xf>
    <xf numFmtId="0" fontId="32" fillId="15" borderId="42" xfId="0" applyFont="1" applyFill="1" applyBorder="1" applyAlignment="1">
      <alignment horizontal="center" vertical="center"/>
    </xf>
    <xf numFmtId="0" fontId="32" fillId="15" borderId="45" xfId="0" applyFont="1" applyFill="1" applyBorder="1" applyAlignment="1">
      <alignment horizontal="center" vertical="center"/>
    </xf>
    <xf numFmtId="0" fontId="32" fillId="15" borderId="42" xfId="0" applyFont="1" applyFill="1" applyBorder="1" applyAlignment="1">
      <alignment horizontal="center" vertical="center" wrapText="1"/>
    </xf>
    <xf numFmtId="0" fontId="32" fillId="15" borderId="45" xfId="0" applyFont="1" applyFill="1" applyBorder="1" applyAlignment="1">
      <alignment horizontal="center" vertical="center" wrapText="1"/>
    </xf>
    <xf numFmtId="0" fontId="14" fillId="15" borderId="32" xfId="0" applyFont="1" applyFill="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3" fillId="4" borderId="6" xfId="0" applyFont="1" applyFill="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2" fillId="17" borderId="1" xfId="0" applyFont="1" applyFill="1" applyBorder="1" applyAlignment="1">
      <alignment horizontal="center" vertical="center" wrapText="1"/>
    </xf>
    <xf numFmtId="0" fontId="12" fillId="17" borderId="25" xfId="0" applyFont="1" applyFill="1" applyBorder="1" applyAlignment="1">
      <alignment horizontal="center" vertical="center" wrapText="1"/>
    </xf>
    <xf numFmtId="0" fontId="40" fillId="17" borderId="1" xfId="0" applyFont="1" applyFill="1" applyBorder="1" applyAlignment="1">
      <alignment horizontal="center" vertical="center" wrapText="1"/>
    </xf>
    <xf numFmtId="0" fontId="40" fillId="17" borderId="4" xfId="0" applyFont="1" applyFill="1" applyBorder="1" applyAlignment="1">
      <alignment horizontal="center" vertical="center" wrapText="1"/>
    </xf>
    <xf numFmtId="0" fontId="40" fillId="17" borderId="2" xfId="0" applyFont="1" applyFill="1" applyBorder="1" applyAlignment="1">
      <alignment horizontal="center" vertical="center" wrapText="1"/>
    </xf>
    <xf numFmtId="0" fontId="40" fillId="17" borderId="0" xfId="0" applyFont="1" applyFill="1" applyBorder="1" applyAlignment="1">
      <alignment horizontal="center" vertical="center" wrapText="1"/>
    </xf>
    <xf numFmtId="9" fontId="41" fillId="0" borderId="9" xfId="1" applyNumberFormat="1" applyFont="1" applyBorder="1" applyAlignment="1">
      <alignment horizontal="center" vertical="center"/>
    </xf>
    <xf numFmtId="165" fontId="41" fillId="0" borderId="22" xfId="1" applyNumberFormat="1" applyFont="1" applyBorder="1" applyAlignment="1">
      <alignment horizontal="center" vertical="center"/>
    </xf>
    <xf numFmtId="165" fontId="41" fillId="0" borderId="9" xfId="1" applyNumberFormat="1" applyFont="1" applyBorder="1" applyAlignment="1">
      <alignment horizontal="center" vertical="center"/>
    </xf>
    <xf numFmtId="0" fontId="40" fillId="17" borderId="14" xfId="0" applyFont="1" applyFill="1" applyBorder="1" applyAlignment="1">
      <alignment horizontal="center" vertical="center" wrapText="1"/>
    </xf>
    <xf numFmtId="0" fontId="40" fillId="17" borderId="9" xfId="0" applyFont="1" applyFill="1" applyBorder="1" applyAlignment="1">
      <alignment horizontal="center" vertical="center" wrapText="1"/>
    </xf>
    <xf numFmtId="9" fontId="40" fillId="17" borderId="14" xfId="1" applyFont="1" applyFill="1" applyBorder="1" applyAlignment="1">
      <alignment horizontal="center" vertical="center" wrapText="1"/>
    </xf>
    <xf numFmtId="9" fontId="40" fillId="17" borderId="9" xfId="1" applyFont="1" applyFill="1" applyBorder="1" applyAlignment="1">
      <alignment horizontal="center" vertical="center" wrapText="1"/>
    </xf>
    <xf numFmtId="0" fontId="41" fillId="3" borderId="9" xfId="0" applyFont="1" applyFill="1" applyBorder="1" applyAlignment="1">
      <alignment horizontal="center" vertical="center" wrapText="1"/>
    </xf>
    <xf numFmtId="0" fontId="41" fillId="3" borderId="9" xfId="0" applyFont="1" applyFill="1" applyBorder="1" applyAlignment="1">
      <alignment horizontal="center" vertical="center"/>
    </xf>
    <xf numFmtId="9" fontId="41" fillId="0" borderId="9" xfId="1" applyFont="1" applyBorder="1" applyAlignment="1">
      <alignment horizontal="center" vertical="center" wrapText="1"/>
    </xf>
    <xf numFmtId="0" fontId="41" fillId="2" borderId="30" xfId="0" applyFont="1" applyFill="1" applyBorder="1" applyAlignment="1">
      <alignment horizontal="center" vertical="center" wrapText="1"/>
    </xf>
    <xf numFmtId="0" fontId="40" fillId="2" borderId="30" xfId="0" applyFont="1" applyFill="1" applyBorder="1" applyAlignment="1">
      <alignment horizontal="center" vertical="center" wrapText="1"/>
    </xf>
    <xf numFmtId="0" fontId="41" fillId="0" borderId="30" xfId="0" applyFont="1" applyBorder="1" applyAlignment="1">
      <alignment horizontal="center" vertical="center"/>
    </xf>
    <xf numFmtId="0" fontId="40" fillId="3" borderId="25" xfId="0" applyFont="1" applyFill="1" applyBorder="1" applyAlignment="1">
      <alignment horizontal="center" vertical="center" wrapText="1"/>
    </xf>
    <xf numFmtId="0" fontId="40" fillId="3" borderId="26" xfId="0" applyFont="1" applyFill="1" applyBorder="1" applyAlignment="1">
      <alignment horizontal="center" vertical="center" wrapText="1"/>
    </xf>
    <xf numFmtId="0" fontId="40" fillId="12" borderId="13" xfId="0" applyFont="1" applyFill="1" applyBorder="1" applyAlignment="1">
      <alignment horizontal="center" vertical="center"/>
    </xf>
    <xf numFmtId="0" fontId="41" fillId="12" borderId="14" xfId="0" applyFont="1" applyFill="1" applyBorder="1" applyAlignment="1">
      <alignment vertical="center"/>
    </xf>
    <xf numFmtId="0" fontId="40" fillId="12" borderId="17" xfId="0" applyFont="1" applyFill="1" applyBorder="1" applyAlignment="1">
      <alignment horizontal="center" vertical="center"/>
    </xf>
    <xf numFmtId="0" fontId="41" fillId="2" borderId="21" xfId="0" applyFont="1" applyFill="1" applyBorder="1" applyAlignment="1">
      <alignment horizontal="center" vertical="center" wrapText="1"/>
    </xf>
    <xf numFmtId="0" fontId="41" fillId="3" borderId="22" xfId="0" applyFont="1" applyFill="1" applyBorder="1" applyAlignment="1">
      <alignment horizontal="center" vertical="center" wrapText="1"/>
    </xf>
    <xf numFmtId="14" fontId="41" fillId="3" borderId="22" xfId="0" applyNumberFormat="1" applyFont="1" applyFill="1" applyBorder="1" applyAlignment="1">
      <alignment horizontal="center" vertical="center" wrapText="1"/>
    </xf>
    <xf numFmtId="14" fontId="41" fillId="3" borderId="9" xfId="0" applyNumberFormat="1" applyFont="1" applyFill="1" applyBorder="1" applyAlignment="1">
      <alignment horizontal="center" vertical="center" wrapText="1"/>
    </xf>
    <xf numFmtId="0" fontId="40" fillId="17" borderId="37" xfId="0" applyFont="1" applyFill="1" applyBorder="1" applyAlignment="1">
      <alignment horizontal="center" vertical="center" wrapText="1"/>
    </xf>
    <xf numFmtId="0" fontId="40" fillId="17" borderId="38" xfId="0" applyFont="1" applyFill="1" applyBorder="1" applyAlignment="1">
      <alignment horizontal="center" vertical="center" wrapText="1"/>
    </xf>
    <xf numFmtId="9" fontId="37" fillId="12" borderId="17" xfId="1" applyFont="1" applyFill="1" applyBorder="1" applyAlignment="1">
      <alignment horizontal="center" vertical="center" wrapText="1"/>
    </xf>
    <xf numFmtId="9" fontId="41" fillId="0" borderId="22" xfId="1" applyNumberFormat="1" applyFont="1" applyBorder="1" applyAlignment="1">
      <alignment horizontal="center" vertical="center"/>
    </xf>
    <xf numFmtId="0" fontId="0" fillId="0" borderId="9" xfId="0" applyFont="1" applyFill="1" applyBorder="1" applyAlignment="1" applyProtection="1">
      <alignment horizontal="center" vertical="center" wrapText="1"/>
      <protection locked="0"/>
    </xf>
    <xf numFmtId="14" fontId="0" fillId="0" borderId="9" xfId="0" applyNumberFormat="1" applyFont="1" applyFill="1" applyBorder="1" applyAlignment="1" applyProtection="1">
      <alignment horizontal="center" vertical="center"/>
      <protection locked="0"/>
    </xf>
    <xf numFmtId="0" fontId="38" fillId="6" borderId="9" xfId="0" applyFont="1" applyFill="1" applyBorder="1" applyAlignment="1">
      <alignment horizontal="center" vertical="center"/>
    </xf>
    <xf numFmtId="9" fontId="11" fillId="0" borderId="9" xfId="1" applyFont="1" applyBorder="1" applyAlignment="1">
      <alignment horizontal="center" vertical="center"/>
    </xf>
    <xf numFmtId="9" fontId="44" fillId="12" borderId="9" xfId="1" applyFont="1" applyFill="1" applyBorder="1" applyAlignment="1">
      <alignment horizontal="center" vertical="center" wrapText="1"/>
    </xf>
    <xf numFmtId="9" fontId="44" fillId="12" borderId="9" xfId="1" applyFont="1" applyFill="1" applyBorder="1" applyAlignment="1">
      <alignment horizontal="center" vertical="center"/>
    </xf>
    <xf numFmtId="0" fontId="10" fillId="11" borderId="9"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9" xfId="0" applyFont="1" applyFill="1" applyBorder="1" applyAlignment="1">
      <alignment horizontal="left" vertical="center" wrapText="1"/>
    </xf>
    <xf numFmtId="0" fontId="0" fillId="0" borderId="9"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39" fillId="12" borderId="9" xfId="0" applyFont="1" applyFill="1" applyBorder="1" applyAlignment="1">
      <alignment horizontal="center" vertical="center"/>
    </xf>
    <xf numFmtId="0" fontId="44" fillId="12" borderId="9" xfId="0" applyFont="1" applyFill="1" applyBorder="1" applyAlignment="1" applyProtection="1">
      <alignment horizontal="center" vertical="center" wrapText="1"/>
      <protection locked="0"/>
    </xf>
    <xf numFmtId="0" fontId="44" fillId="12" borderId="9" xfId="0" applyFont="1" applyFill="1" applyBorder="1" applyAlignment="1">
      <alignment horizontal="center" vertical="center"/>
    </xf>
    <xf numFmtId="0" fontId="44" fillId="12" borderId="9" xfId="0" applyFont="1" applyFill="1" applyBorder="1" applyAlignment="1">
      <alignment horizontal="center" vertical="center" wrapText="1"/>
    </xf>
    <xf numFmtId="0" fontId="0" fillId="0" borderId="57" xfId="0" applyFont="1" applyBorder="1" applyAlignment="1">
      <alignment horizontal="center" vertical="center" wrapText="1"/>
    </xf>
    <xf numFmtId="0" fontId="0" fillId="0" borderId="0" xfId="0" applyFont="1" applyBorder="1" applyAlignment="1">
      <alignment horizontal="center" vertical="center" wrapText="1"/>
    </xf>
    <xf numFmtId="0" fontId="0" fillId="0" borderId="46" xfId="0" applyFont="1" applyBorder="1" applyAlignment="1">
      <alignment horizontal="center" vertical="center" wrapText="1"/>
    </xf>
    <xf numFmtId="0" fontId="12" fillId="17" borderId="36" xfId="0" applyFont="1" applyFill="1" applyBorder="1" applyAlignment="1">
      <alignment horizontal="center" vertical="center" wrapText="1"/>
    </xf>
    <xf numFmtId="0" fontId="12" fillId="17" borderId="34" xfId="0" applyFont="1" applyFill="1" applyBorder="1" applyAlignment="1">
      <alignment horizontal="center" vertical="center" wrapText="1"/>
    </xf>
    <xf numFmtId="0" fontId="12" fillId="17" borderId="57" xfId="0" applyFont="1" applyFill="1" applyBorder="1" applyAlignment="1">
      <alignment horizontal="center" vertical="center" wrapText="1"/>
    </xf>
    <xf numFmtId="0" fontId="12" fillId="17" borderId="46" xfId="0" applyFont="1" applyFill="1" applyBorder="1" applyAlignment="1">
      <alignment horizontal="center" vertical="center" wrapText="1"/>
    </xf>
    <xf numFmtId="9" fontId="12" fillId="12" borderId="9" xfId="1" applyFont="1" applyFill="1" applyBorder="1" applyAlignment="1">
      <alignment horizontal="center" vertical="center" wrapText="1"/>
    </xf>
    <xf numFmtId="165" fontId="12" fillId="12" borderId="9" xfId="1" applyNumberFormat="1" applyFont="1" applyFill="1" applyBorder="1" applyAlignment="1">
      <alignment horizontal="center" vertical="center"/>
    </xf>
    <xf numFmtId="0" fontId="12" fillId="12" borderId="9" xfId="0" applyFont="1" applyFill="1" applyBorder="1" applyAlignment="1">
      <alignment horizontal="center" vertical="center"/>
    </xf>
    <xf numFmtId="9" fontId="36" fillId="12" borderId="9" xfId="1"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9" xfId="0" applyFont="1" applyFill="1" applyBorder="1" applyAlignment="1">
      <alignment horizontal="center" vertical="center"/>
    </xf>
    <xf numFmtId="0" fontId="4" fillId="0" borderId="9" xfId="0" applyFont="1" applyFill="1" applyBorder="1" applyAlignment="1">
      <alignment horizontal="center" vertical="center"/>
    </xf>
    <xf numFmtId="0" fontId="18" fillId="12" borderId="9" xfId="0" applyFont="1" applyFill="1" applyBorder="1" applyAlignment="1">
      <alignment vertical="center"/>
    </xf>
    <xf numFmtId="0" fontId="12" fillId="17" borderId="44" xfId="0" applyFont="1" applyFill="1" applyBorder="1" applyAlignment="1">
      <alignment horizontal="center" vertical="center" wrapText="1"/>
    </xf>
    <xf numFmtId="0" fontId="12" fillId="17" borderId="22" xfId="0" applyFont="1" applyFill="1" applyBorder="1" applyAlignment="1">
      <alignment horizontal="center" vertical="center" wrapText="1"/>
    </xf>
    <xf numFmtId="0" fontId="1" fillId="0" borderId="9" xfId="0" applyFont="1" applyBorder="1" applyAlignment="1">
      <alignment horizontal="justify" vertical="center" wrapText="1"/>
    </xf>
  </cellXfs>
  <cellStyles count="4">
    <cellStyle name="Hipervínculo" xfId="2" builtinId="8"/>
    <cellStyle name="Millares" xfId="3" builtinId="3"/>
    <cellStyle name="Normal" xfId="0" builtinId="0"/>
    <cellStyle name="Porcentaje" xfId="1" builtinId="5"/>
  </cellStyles>
  <dxfs count="0"/>
  <tableStyles count="0" defaultTableStyle="TableStyleMedium2" defaultPivotStyle="PivotStyleLight16"/>
  <colors>
    <mruColors>
      <color rgb="FFCCECFF"/>
      <color rgb="FF66FF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lumMod val="50000"/>
              </a:schemeClr>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AVANCES!$B$6:$B$10</c:f>
              <c:strCache>
                <c:ptCount val="5"/>
                <c:pt idx="0">
                  <c:v>Gestión Riesgo de Corrupción</c:v>
                </c:pt>
                <c:pt idx="1">
                  <c:v>Racionalización de Trámites</c:v>
                </c:pt>
                <c:pt idx="2">
                  <c:v>Rendición de Cuentas</c:v>
                </c:pt>
                <c:pt idx="3">
                  <c:v>Atención al Ciudadano</c:v>
                </c:pt>
                <c:pt idx="4">
                  <c:v>Transparencias y Acceso a la Información</c:v>
                </c:pt>
              </c:strCache>
            </c:strRef>
          </c:cat>
          <c:val>
            <c:numRef>
              <c:f>AVANCES!$C$6:$C$10</c:f>
              <c:numCache>
                <c:formatCode>0.0%</c:formatCode>
                <c:ptCount val="5"/>
                <c:pt idx="0">
                  <c:v>0.99980000000000002</c:v>
                </c:pt>
                <c:pt idx="1">
                  <c:v>0</c:v>
                </c:pt>
                <c:pt idx="2">
                  <c:v>0.57825000000000004</c:v>
                </c:pt>
                <c:pt idx="3">
                  <c:v>0.95177819999999991</c:v>
                </c:pt>
                <c:pt idx="4">
                  <c:v>1</c:v>
                </c:pt>
              </c:numCache>
            </c:numRef>
          </c:val>
        </c:ser>
        <c:dLbls>
          <c:showLegendKey val="0"/>
          <c:showVal val="0"/>
          <c:showCatName val="0"/>
          <c:showSerName val="0"/>
          <c:showPercent val="0"/>
          <c:showBubbleSize val="0"/>
        </c:dLbls>
        <c:gapWidth val="150"/>
        <c:axId val="122423880"/>
        <c:axId val="122424664"/>
      </c:barChart>
      <c:catAx>
        <c:axId val="122423880"/>
        <c:scaling>
          <c:orientation val="minMax"/>
        </c:scaling>
        <c:delete val="0"/>
        <c:axPos val="b"/>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424664"/>
        <c:crosses val="autoZero"/>
        <c:auto val="1"/>
        <c:lblAlgn val="ctr"/>
        <c:lblOffset val="100"/>
        <c:noMultiLvlLbl val="0"/>
      </c:catAx>
      <c:valAx>
        <c:axId val="122424664"/>
        <c:scaling>
          <c:orientation val="minMax"/>
        </c:scaling>
        <c:delete val="0"/>
        <c:axPos val="l"/>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2423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r>
              <a:rPr lang="es-CO" b="0" cap="none" spc="0">
                <a:ln w="0"/>
                <a:solidFill>
                  <a:schemeClr val="tx1"/>
                </a:solidFill>
                <a:effectLst>
                  <a:outerShdw blurRad="38100" dist="19050" dir="2700000" algn="tl" rotWithShape="0">
                    <a:schemeClr val="dk1">
                      <a:alpha val="40000"/>
                    </a:schemeClr>
                  </a:outerShdw>
                </a:effectLst>
              </a:rPr>
              <a:t>AVANCE</a:t>
            </a:r>
            <a:r>
              <a:rPr lang="es-CO" b="0" cap="none" spc="0" baseline="0">
                <a:ln w="0"/>
                <a:solidFill>
                  <a:schemeClr val="tx1"/>
                </a:solidFill>
                <a:effectLst>
                  <a:outerShdw blurRad="38100" dist="19050" dir="2700000" algn="tl" rotWithShape="0">
                    <a:schemeClr val="dk1">
                      <a:alpha val="40000"/>
                    </a:schemeClr>
                  </a:outerShdw>
                </a:effectLst>
              </a:rPr>
              <a:t> PLAN ANTICORRUPCION  Y DE ATENCION AL CUIDADANO</a:t>
            </a:r>
            <a:endParaRPr lang="es-CO" b="0" cap="none" spc="0">
              <a:ln w="0"/>
              <a:solidFill>
                <a:schemeClr val="tx1"/>
              </a:solidFill>
              <a:effectLst>
                <a:outerShdw blurRad="38100" dist="19050" dir="2700000" algn="tl" rotWithShape="0">
                  <a:schemeClr val="dk1">
                    <a:alpha val="40000"/>
                  </a:schemeClr>
                </a:outerShdw>
              </a:effectLst>
            </a:endParaRPr>
          </a:p>
        </c:rich>
      </c:tx>
      <c:overlay val="0"/>
      <c:spPr>
        <a:noFill/>
        <a:ln>
          <a:noFill/>
        </a:ln>
        <a:effectLst/>
      </c:spPr>
      <c:txPr>
        <a:bodyPr rot="0" spcFirstLastPara="1" vertOverflow="ellipsis" vert="horz" wrap="square" anchor="ctr" anchorCtr="1"/>
        <a:lstStyle/>
        <a:p>
          <a:pPr>
            <a:defRPr sz="14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rgbClr val="C00000"/>
            </a:solidFill>
            <a:ln>
              <a:noFill/>
            </a:ln>
            <a:effectLst/>
            <a:sp3d/>
          </c:spPr>
          <c:invertIfNegative val="0"/>
          <c:dLbls>
            <c:dLbl>
              <c:idx val="0"/>
              <c:layout>
                <c:manualLayout>
                  <c:x val="1.5927189988623434E-2"/>
                  <c:y val="-1.2288784500520599E-2"/>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AVANCES!$B$6:$B$10</c:f>
              <c:strCache>
                <c:ptCount val="5"/>
                <c:pt idx="0">
                  <c:v>Gestión Riesgo de Corrupción</c:v>
                </c:pt>
                <c:pt idx="1">
                  <c:v>Racionalización de Trámites</c:v>
                </c:pt>
                <c:pt idx="2">
                  <c:v>Rendición de Cuentas</c:v>
                </c:pt>
                <c:pt idx="3">
                  <c:v>Atención al Ciudadano</c:v>
                </c:pt>
                <c:pt idx="4">
                  <c:v>Transparencias y Acceso a la Información</c:v>
                </c:pt>
              </c:strCache>
            </c:strRef>
          </c:cat>
          <c:val>
            <c:numRef>
              <c:f>AVANCES!$D$6:$D$10</c:f>
              <c:numCache>
                <c:formatCode>0.0%</c:formatCode>
                <c:ptCount val="5"/>
                <c:pt idx="0">
                  <c:v>0.19996000000000003</c:v>
                </c:pt>
                <c:pt idx="1">
                  <c:v>0</c:v>
                </c:pt>
                <c:pt idx="2">
                  <c:v>0.11565000000000002</c:v>
                </c:pt>
                <c:pt idx="3">
                  <c:v>0.19035563999999999</c:v>
                </c:pt>
                <c:pt idx="4">
                  <c:v>0.2</c:v>
                </c:pt>
              </c:numCache>
            </c:numRef>
          </c:val>
        </c:ser>
        <c:dLbls>
          <c:showLegendKey val="0"/>
          <c:showVal val="0"/>
          <c:showCatName val="0"/>
          <c:showSerName val="0"/>
          <c:showPercent val="0"/>
          <c:showBubbleSize val="0"/>
        </c:dLbls>
        <c:gapWidth val="150"/>
        <c:shape val="box"/>
        <c:axId val="158822368"/>
        <c:axId val="158817664"/>
        <c:axId val="0"/>
      </c:bar3DChart>
      <c:catAx>
        <c:axId val="1588223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817664"/>
        <c:crosses val="autoZero"/>
        <c:auto val="1"/>
        <c:lblAlgn val="ctr"/>
        <c:lblOffset val="100"/>
        <c:noMultiLvlLbl val="0"/>
      </c:catAx>
      <c:valAx>
        <c:axId val="15881766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88223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742949</xdr:colOff>
      <xdr:row>12</xdr:row>
      <xdr:rowOff>80961</xdr:rowOff>
    </xdr:from>
    <xdr:to>
      <xdr:col>4</xdr:col>
      <xdr:colOff>609600</xdr:colOff>
      <xdr:row>28</xdr:row>
      <xdr:rowOff>142874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676275</xdr:colOff>
      <xdr:row>6</xdr:row>
      <xdr:rowOff>71437</xdr:rowOff>
    </xdr:from>
    <xdr:to>
      <xdr:col>13</xdr:col>
      <xdr:colOff>161925</xdr:colOff>
      <xdr:row>22</xdr:row>
      <xdr:rowOff>104775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609600</xdr:colOff>
      <xdr:row>10</xdr:row>
      <xdr:rowOff>114300</xdr:rowOff>
    </xdr:from>
    <xdr:to>
      <xdr:col>12</xdr:col>
      <xdr:colOff>38100</xdr:colOff>
      <xdr:row>13</xdr:row>
      <xdr:rowOff>19050</xdr:rowOff>
    </xdr:to>
    <xdr:sp macro="" textlink="">
      <xdr:nvSpPr>
        <xdr:cNvPr id="4" name="CuadroTexto 3"/>
        <xdr:cNvSpPr txBox="1"/>
      </xdr:nvSpPr>
      <xdr:spPr>
        <a:xfrm>
          <a:off x="10620375" y="2428875"/>
          <a:ext cx="952500" cy="485775"/>
        </a:xfrm>
        <a:prstGeom prst="rect">
          <a:avLst/>
        </a:prstGeom>
        <a:ln/>
      </xdr:spPr>
      <xdr:style>
        <a:lnRef idx="0">
          <a:schemeClr val="accent6"/>
        </a:lnRef>
        <a:fillRef idx="3">
          <a:schemeClr val="accent6"/>
        </a:fillRef>
        <a:effectRef idx="3">
          <a:schemeClr val="accent6"/>
        </a:effectRef>
        <a:fontRef idx="minor">
          <a:schemeClr val="lt1"/>
        </a:fontRef>
      </xdr:style>
      <xdr:txBody>
        <a:bodyPr vertOverflow="clip" horzOverflow="clip" wrap="square" rtlCol="0" anchor="t"/>
        <a:lstStyle/>
        <a:p>
          <a:pPr algn="ctr"/>
          <a:r>
            <a:rPr lang="es-CO" sz="2400" b="1"/>
            <a:t>14,8%</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ESTION%202016\1.%20Pensamiento%20y%20%20direccionamiento\Plan%20Anticorrupci&#243;n\Publicacion%20y%20socializaci&#243;n\Documentos%20finales\2%20-%20Racionalizaci&#243;n%20tr&#225;mi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E2">
            <v>2015</v>
          </cell>
          <cell r="G2" t="str">
            <v>Normativas</v>
          </cell>
        </row>
        <row r="3">
          <cell r="A3" t="str">
            <v>Nacional</v>
          </cell>
          <cell r="B3" t="str">
            <v>Ambiente y Desarrollo Sostenible</v>
          </cell>
          <cell r="C3" t="str">
            <v>Descentralizado</v>
          </cell>
          <cell r="E3">
            <v>2016</v>
          </cell>
          <cell r="G3" t="str">
            <v>Administrativas</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4">
          <cell r="B14">
            <v>0</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jcuy@orgsolidarias.gov.co"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6"/>
  <sheetViews>
    <sheetView tabSelected="1" view="pageBreakPreview" zoomScale="80" zoomScaleNormal="100" zoomScaleSheetLayoutView="80" workbookViewId="0">
      <pane xSplit="2" ySplit="3" topLeftCell="Q4" activePane="bottomRight" state="frozen"/>
      <selection pane="topRight" activeCell="C1" sqref="C1"/>
      <selection pane="bottomLeft" activeCell="A4" sqref="A4"/>
      <selection pane="bottomRight" activeCell="AC14" sqref="AC14"/>
    </sheetView>
  </sheetViews>
  <sheetFormatPr baseColWidth="10" defaultRowHeight="15" x14ac:dyDescent="0.25"/>
  <cols>
    <col min="1" max="1" width="47.85546875" style="1" customWidth="1"/>
    <col min="3" max="5" width="20.7109375" customWidth="1"/>
    <col min="6" max="6" width="11.140625" customWidth="1"/>
    <col min="7" max="17" width="7" customWidth="1"/>
    <col min="18" max="18" width="6.5703125" style="13" customWidth="1"/>
    <col min="19" max="23" width="10.5703125" style="13" customWidth="1"/>
    <col min="24" max="24" width="39.140625" customWidth="1"/>
    <col min="25" max="26" width="6.7109375" style="1" customWidth="1"/>
    <col min="27" max="27" width="10" style="103" customWidth="1"/>
    <col min="28" max="28" width="26.85546875" customWidth="1"/>
    <col min="29" max="30" width="58.140625" customWidth="1"/>
  </cols>
  <sheetData>
    <row r="1" spans="1:30" ht="19.5" thickBot="1" x14ac:dyDescent="0.3">
      <c r="A1" s="295" t="s">
        <v>31</v>
      </c>
      <c r="B1" s="296"/>
      <c r="C1" s="296"/>
      <c r="D1" s="296"/>
      <c r="E1" s="296"/>
      <c r="F1" s="297"/>
    </row>
    <row r="2" spans="1:30" ht="18.75" customHeight="1" x14ac:dyDescent="0.25">
      <c r="A2" s="298" t="s">
        <v>30</v>
      </c>
      <c r="B2" s="299"/>
      <c r="C2" s="299"/>
      <c r="D2" s="299"/>
      <c r="E2" s="299"/>
      <c r="F2" s="299"/>
      <c r="G2" s="116" t="s">
        <v>314</v>
      </c>
      <c r="H2" s="116"/>
      <c r="I2" s="116"/>
      <c r="J2" s="116"/>
      <c r="K2" s="116"/>
      <c r="L2" s="116"/>
      <c r="M2" s="116"/>
      <c r="N2" s="116"/>
      <c r="O2" s="116"/>
      <c r="P2" s="116"/>
      <c r="Q2" s="116"/>
      <c r="R2" s="287" t="s">
        <v>316</v>
      </c>
      <c r="S2" s="289" t="s">
        <v>350</v>
      </c>
      <c r="T2" s="289" t="s">
        <v>351</v>
      </c>
      <c r="U2" s="289" t="s">
        <v>352</v>
      </c>
      <c r="V2" s="289" t="s">
        <v>353</v>
      </c>
      <c r="W2" s="289" t="s">
        <v>354</v>
      </c>
      <c r="X2" s="302" t="s">
        <v>382</v>
      </c>
      <c r="Y2" s="283" t="s">
        <v>379</v>
      </c>
      <c r="Z2" s="283" t="s">
        <v>380</v>
      </c>
      <c r="AA2" s="285" t="s">
        <v>381</v>
      </c>
      <c r="AB2" s="281" t="s">
        <v>442</v>
      </c>
      <c r="AC2" s="281" t="s">
        <v>418</v>
      </c>
      <c r="AD2" s="281" t="s">
        <v>471</v>
      </c>
    </row>
    <row r="3" spans="1:30" s="1" customFormat="1" ht="47.25" x14ac:dyDescent="0.25">
      <c r="A3" s="146" t="s">
        <v>29</v>
      </c>
      <c r="B3" s="300" t="s">
        <v>28</v>
      </c>
      <c r="C3" s="300"/>
      <c r="D3" s="142" t="s">
        <v>27</v>
      </c>
      <c r="E3" s="141" t="s">
        <v>26</v>
      </c>
      <c r="F3" s="142" t="s">
        <v>25</v>
      </c>
      <c r="G3" s="143" t="s">
        <v>302</v>
      </c>
      <c r="H3" s="143" t="s">
        <v>304</v>
      </c>
      <c r="I3" s="143" t="s">
        <v>305</v>
      </c>
      <c r="J3" s="143" t="s">
        <v>303</v>
      </c>
      <c r="K3" s="143" t="s">
        <v>306</v>
      </c>
      <c r="L3" s="143" t="s">
        <v>307</v>
      </c>
      <c r="M3" s="143" t="s">
        <v>308</v>
      </c>
      <c r="N3" s="143" t="s">
        <v>309</v>
      </c>
      <c r="O3" s="143" t="s">
        <v>310</v>
      </c>
      <c r="P3" s="143" t="s">
        <v>311</v>
      </c>
      <c r="Q3" s="144" t="s">
        <v>317</v>
      </c>
      <c r="R3" s="288"/>
      <c r="S3" s="290"/>
      <c r="T3" s="290"/>
      <c r="U3" s="290"/>
      <c r="V3" s="290"/>
      <c r="W3" s="290"/>
      <c r="X3" s="303"/>
      <c r="Y3" s="284"/>
      <c r="Z3" s="284"/>
      <c r="AA3" s="286"/>
      <c r="AB3" s="282"/>
      <c r="AC3" s="282"/>
      <c r="AD3" s="282"/>
    </row>
    <row r="4" spans="1:30" ht="140.25" x14ac:dyDescent="0.25">
      <c r="A4" s="135" t="s">
        <v>42</v>
      </c>
      <c r="B4" s="105" t="s">
        <v>24</v>
      </c>
      <c r="C4" s="106" t="s">
        <v>23</v>
      </c>
      <c r="D4" s="106" t="s">
        <v>22</v>
      </c>
      <c r="E4" s="106" t="s">
        <v>34</v>
      </c>
      <c r="F4" s="107">
        <v>42447</v>
      </c>
      <c r="G4" s="136">
        <v>1</v>
      </c>
      <c r="H4" s="16"/>
      <c r="I4" s="16"/>
      <c r="J4" s="16"/>
      <c r="K4" s="16"/>
      <c r="L4" s="16"/>
      <c r="M4" s="16"/>
      <c r="N4" s="16"/>
      <c r="O4" s="16"/>
      <c r="P4" s="16"/>
      <c r="Q4" s="66">
        <f>SUM(G4:P4)</f>
        <v>1</v>
      </c>
      <c r="R4" s="136">
        <v>1</v>
      </c>
      <c r="S4" s="136">
        <v>8.3299999999999999E-2</v>
      </c>
      <c r="T4" s="136">
        <f>+S4</f>
        <v>8.3299999999999999E-2</v>
      </c>
      <c r="U4" s="136">
        <f>+Q4/R4</f>
        <v>1</v>
      </c>
      <c r="V4" s="136">
        <f>+U4*S4</f>
        <v>8.3299999999999999E-2</v>
      </c>
      <c r="W4" s="136">
        <f>+V4</f>
        <v>8.3299999999999999E-2</v>
      </c>
      <c r="X4" s="106" t="s">
        <v>321</v>
      </c>
      <c r="Y4" s="139">
        <v>1</v>
      </c>
      <c r="Z4" s="139">
        <v>1</v>
      </c>
      <c r="AA4" s="140">
        <f>Z4/Y4</f>
        <v>1</v>
      </c>
      <c r="AB4" s="110" t="s">
        <v>386</v>
      </c>
      <c r="AC4" s="110" t="s">
        <v>386</v>
      </c>
      <c r="AD4" s="110" t="s">
        <v>386</v>
      </c>
    </row>
    <row r="5" spans="1:30" ht="207" customHeight="1" x14ac:dyDescent="0.25">
      <c r="A5" s="291" t="s">
        <v>41</v>
      </c>
      <c r="B5" s="105" t="s">
        <v>21</v>
      </c>
      <c r="C5" s="106" t="s">
        <v>384</v>
      </c>
      <c r="D5" s="106" t="s">
        <v>20</v>
      </c>
      <c r="E5" s="108" t="s">
        <v>37</v>
      </c>
      <c r="F5" s="107">
        <v>42447</v>
      </c>
      <c r="G5" s="136">
        <v>1</v>
      </c>
      <c r="H5" s="15"/>
      <c r="I5" s="15"/>
      <c r="J5" s="15"/>
      <c r="K5" s="15"/>
      <c r="L5" s="15"/>
      <c r="M5" s="15"/>
      <c r="N5" s="15"/>
      <c r="O5" s="15"/>
      <c r="P5" s="15"/>
      <c r="Q5" s="66">
        <f t="shared" ref="Q5:Q15" si="0">SUM(G5:P5)</f>
        <v>1</v>
      </c>
      <c r="R5" s="136">
        <v>1</v>
      </c>
      <c r="S5" s="136">
        <v>8.3299999999999999E-2</v>
      </c>
      <c r="T5" s="301">
        <f>+S5+S6</f>
        <v>0.1666</v>
      </c>
      <c r="U5" s="136">
        <f t="shared" ref="U5:U15" si="1">+Q5/R5</f>
        <v>1</v>
      </c>
      <c r="V5" s="136">
        <f t="shared" ref="V5:V15" si="2">+U5*S5</f>
        <v>8.3299999999999999E-2</v>
      </c>
      <c r="W5" s="301">
        <f>+V5+V6</f>
        <v>0.1666</v>
      </c>
      <c r="X5" s="145" t="s">
        <v>322</v>
      </c>
      <c r="Y5" s="139">
        <v>1</v>
      </c>
      <c r="Z5" s="139">
        <v>1</v>
      </c>
      <c r="AA5" s="140">
        <f>Z5/Y5</f>
        <v>1</v>
      </c>
      <c r="AB5" s="110" t="s">
        <v>385</v>
      </c>
      <c r="AC5" s="110" t="s">
        <v>385</v>
      </c>
      <c r="AD5" s="110" t="s">
        <v>385</v>
      </c>
    </row>
    <row r="6" spans="1:30" ht="89.25" x14ac:dyDescent="0.25">
      <c r="A6" s="292"/>
      <c r="B6" s="105" t="s">
        <v>19</v>
      </c>
      <c r="C6" s="106" t="s">
        <v>35</v>
      </c>
      <c r="D6" s="106" t="s">
        <v>18</v>
      </c>
      <c r="E6" s="109" t="s">
        <v>34</v>
      </c>
      <c r="F6" s="107">
        <v>42447</v>
      </c>
      <c r="G6" s="136">
        <v>1</v>
      </c>
      <c r="H6" s="15"/>
      <c r="I6" s="15"/>
      <c r="J6" s="15"/>
      <c r="K6" s="15"/>
      <c r="L6" s="15"/>
      <c r="M6" s="15"/>
      <c r="N6" s="15"/>
      <c r="O6" s="15"/>
      <c r="P6" s="15"/>
      <c r="Q6" s="66">
        <f t="shared" si="0"/>
        <v>1</v>
      </c>
      <c r="R6" s="136">
        <v>1</v>
      </c>
      <c r="S6" s="136">
        <v>8.3299999999999999E-2</v>
      </c>
      <c r="T6" s="301"/>
      <c r="U6" s="136">
        <f t="shared" si="1"/>
        <v>1</v>
      </c>
      <c r="V6" s="136">
        <f t="shared" si="2"/>
        <v>8.3299999999999999E-2</v>
      </c>
      <c r="W6" s="301"/>
      <c r="X6" s="106" t="s">
        <v>323</v>
      </c>
      <c r="Y6" s="139">
        <v>1</v>
      </c>
      <c r="Z6" s="139">
        <v>1</v>
      </c>
      <c r="AA6" s="140">
        <f>Z6/Y6</f>
        <v>1</v>
      </c>
      <c r="AB6" s="110" t="s">
        <v>387</v>
      </c>
      <c r="AC6" s="110" t="s">
        <v>387</v>
      </c>
      <c r="AD6" s="110" t="s">
        <v>387</v>
      </c>
    </row>
    <row r="7" spans="1:30" ht="89.25" x14ac:dyDescent="0.25">
      <c r="A7" s="291" t="s">
        <v>38</v>
      </c>
      <c r="B7" s="105" t="s">
        <v>17</v>
      </c>
      <c r="C7" s="106" t="s">
        <v>16</v>
      </c>
      <c r="D7" s="106" t="s">
        <v>15</v>
      </c>
      <c r="E7" s="109" t="s">
        <v>34</v>
      </c>
      <c r="F7" s="107">
        <v>42457</v>
      </c>
      <c r="G7" s="136">
        <v>1</v>
      </c>
      <c r="H7" s="15"/>
      <c r="I7" s="15"/>
      <c r="J7" s="15"/>
      <c r="K7" s="15"/>
      <c r="L7" s="15"/>
      <c r="M7" s="15"/>
      <c r="N7" s="15"/>
      <c r="O7" s="15"/>
      <c r="P7" s="15"/>
      <c r="Q7" s="66">
        <f t="shared" si="0"/>
        <v>1</v>
      </c>
      <c r="R7" s="136">
        <v>1</v>
      </c>
      <c r="S7" s="136">
        <v>8.3299999999999999E-2</v>
      </c>
      <c r="T7" s="301">
        <f>+S7+S8+S9</f>
        <v>0.24990000000000001</v>
      </c>
      <c r="U7" s="136">
        <f t="shared" si="1"/>
        <v>1</v>
      </c>
      <c r="V7" s="136">
        <f t="shared" si="2"/>
        <v>8.3299999999999999E-2</v>
      </c>
      <c r="W7" s="301">
        <f>+V7+V8+V9</f>
        <v>0.24990000000000001</v>
      </c>
      <c r="X7" s="106" t="s">
        <v>324</v>
      </c>
      <c r="Y7" s="139">
        <v>1</v>
      </c>
      <c r="Z7" s="139">
        <v>1</v>
      </c>
      <c r="AA7" s="140">
        <f t="shared" ref="AA7:AA15" si="3">Z7/Y7</f>
        <v>1</v>
      </c>
      <c r="AB7" s="110" t="s">
        <v>443</v>
      </c>
      <c r="AC7" s="110" t="s">
        <v>443</v>
      </c>
      <c r="AD7" s="110" t="s">
        <v>443</v>
      </c>
    </row>
    <row r="8" spans="1:30" ht="63.75" x14ac:dyDescent="0.25">
      <c r="A8" s="292"/>
      <c r="B8" s="105" t="s">
        <v>14</v>
      </c>
      <c r="C8" s="106" t="s">
        <v>13</v>
      </c>
      <c r="D8" s="106" t="s">
        <v>12</v>
      </c>
      <c r="E8" s="109" t="s">
        <v>34</v>
      </c>
      <c r="F8" s="107">
        <v>42457</v>
      </c>
      <c r="G8" s="136">
        <v>1</v>
      </c>
      <c r="H8" s="15"/>
      <c r="I8" s="15"/>
      <c r="J8" s="15"/>
      <c r="K8" s="15"/>
      <c r="L8" s="15"/>
      <c r="M8" s="15"/>
      <c r="N8" s="15"/>
      <c r="O8" s="15"/>
      <c r="P8" s="15"/>
      <c r="Q8" s="66">
        <f t="shared" si="0"/>
        <v>1</v>
      </c>
      <c r="R8" s="136">
        <v>1</v>
      </c>
      <c r="S8" s="136">
        <v>8.3299999999999999E-2</v>
      </c>
      <c r="T8" s="301"/>
      <c r="U8" s="136">
        <f t="shared" si="1"/>
        <v>1</v>
      </c>
      <c r="V8" s="136">
        <f t="shared" si="2"/>
        <v>8.3299999999999999E-2</v>
      </c>
      <c r="W8" s="301"/>
      <c r="X8" s="106" t="s">
        <v>326</v>
      </c>
      <c r="Y8" s="139">
        <v>1</v>
      </c>
      <c r="Z8" s="139">
        <v>1</v>
      </c>
      <c r="AA8" s="140">
        <f t="shared" si="3"/>
        <v>1</v>
      </c>
      <c r="AB8" s="110" t="s">
        <v>388</v>
      </c>
      <c r="AC8" s="110" t="s">
        <v>388</v>
      </c>
      <c r="AD8" s="110" t="s">
        <v>388</v>
      </c>
    </row>
    <row r="9" spans="1:30" ht="97.5" customHeight="1" x14ac:dyDescent="0.25">
      <c r="A9" s="292"/>
      <c r="B9" s="105" t="s">
        <v>11</v>
      </c>
      <c r="C9" s="106" t="s">
        <v>36</v>
      </c>
      <c r="D9" s="106" t="s">
        <v>10</v>
      </c>
      <c r="E9" s="109" t="s">
        <v>34</v>
      </c>
      <c r="F9" s="107">
        <v>42460</v>
      </c>
      <c r="G9" s="136">
        <v>1</v>
      </c>
      <c r="H9" s="15"/>
      <c r="I9" s="15"/>
      <c r="J9" s="15"/>
      <c r="K9" s="15"/>
      <c r="L9" s="15"/>
      <c r="M9" s="15"/>
      <c r="N9" s="15"/>
      <c r="O9" s="15"/>
      <c r="P9" s="15"/>
      <c r="Q9" s="66">
        <f t="shared" si="0"/>
        <v>1</v>
      </c>
      <c r="R9" s="136">
        <v>1</v>
      </c>
      <c r="S9" s="136">
        <v>8.3299999999999999E-2</v>
      </c>
      <c r="T9" s="301"/>
      <c r="U9" s="136">
        <f t="shared" si="1"/>
        <v>1</v>
      </c>
      <c r="V9" s="136">
        <f t="shared" si="2"/>
        <v>8.3299999999999999E-2</v>
      </c>
      <c r="W9" s="301"/>
      <c r="X9" s="106" t="s">
        <v>325</v>
      </c>
      <c r="Y9" s="139">
        <v>1</v>
      </c>
      <c r="Z9" s="139">
        <v>1</v>
      </c>
      <c r="AA9" s="140">
        <f t="shared" si="3"/>
        <v>1</v>
      </c>
      <c r="AB9" s="110" t="s">
        <v>390</v>
      </c>
      <c r="AC9" s="110" t="s">
        <v>390</v>
      </c>
      <c r="AD9" s="110" t="s">
        <v>466</v>
      </c>
    </row>
    <row r="10" spans="1:30" ht="72.75" customHeight="1" x14ac:dyDescent="0.25">
      <c r="A10" s="291" t="s">
        <v>39</v>
      </c>
      <c r="B10" s="105" t="s">
        <v>9</v>
      </c>
      <c r="C10" s="106" t="s">
        <v>1</v>
      </c>
      <c r="D10" s="106" t="s">
        <v>32</v>
      </c>
      <c r="E10" s="138" t="s">
        <v>6</v>
      </c>
      <c r="F10" s="107">
        <v>42490</v>
      </c>
      <c r="G10" s="136">
        <v>0</v>
      </c>
      <c r="H10" s="136"/>
      <c r="I10" s="136"/>
      <c r="J10" s="136"/>
      <c r="K10" s="136"/>
      <c r="L10" s="136"/>
      <c r="M10" s="136"/>
      <c r="N10" s="136"/>
      <c r="O10" s="136"/>
      <c r="P10" s="136"/>
      <c r="Q10" s="66">
        <f t="shared" si="0"/>
        <v>0</v>
      </c>
      <c r="R10" s="136">
        <v>1</v>
      </c>
      <c r="S10" s="136">
        <v>8.3299999999999999E-2</v>
      </c>
      <c r="T10" s="301">
        <f>+S10+S11+S12</f>
        <v>0.24990000000000001</v>
      </c>
      <c r="U10" s="263">
        <f t="shared" si="1"/>
        <v>0</v>
      </c>
      <c r="V10" s="136">
        <v>8.3299999999999999E-2</v>
      </c>
      <c r="W10" s="301">
        <v>0.25</v>
      </c>
      <c r="X10" s="305" t="s">
        <v>389</v>
      </c>
      <c r="Y10" s="139">
        <v>1</v>
      </c>
      <c r="Z10" s="139">
        <v>1</v>
      </c>
      <c r="AA10" s="140">
        <f t="shared" si="3"/>
        <v>1</v>
      </c>
      <c r="AB10" s="147" t="s">
        <v>391</v>
      </c>
      <c r="AC10" s="147" t="s">
        <v>391</v>
      </c>
      <c r="AD10" s="147" t="s">
        <v>391</v>
      </c>
    </row>
    <row r="11" spans="1:30" ht="51" x14ac:dyDescent="0.25">
      <c r="A11" s="292"/>
      <c r="B11" s="105" t="s">
        <v>8</v>
      </c>
      <c r="C11" s="106" t="s">
        <v>3</v>
      </c>
      <c r="D11" s="106" t="s">
        <v>32</v>
      </c>
      <c r="E11" s="138" t="s">
        <v>6</v>
      </c>
      <c r="F11" s="107">
        <v>42613</v>
      </c>
      <c r="G11" s="136">
        <v>0</v>
      </c>
      <c r="H11" s="136"/>
      <c r="I11" s="136"/>
      <c r="J11" s="136"/>
      <c r="K11" s="136"/>
      <c r="L11" s="136"/>
      <c r="M11" s="136"/>
      <c r="N11" s="136"/>
      <c r="O11" s="136"/>
      <c r="P11" s="136"/>
      <c r="Q11" s="66">
        <f t="shared" si="0"/>
        <v>0</v>
      </c>
      <c r="R11" s="136">
        <v>1</v>
      </c>
      <c r="S11" s="136">
        <v>8.3299999999999999E-2</v>
      </c>
      <c r="T11" s="301"/>
      <c r="U11" s="136">
        <f t="shared" si="1"/>
        <v>0</v>
      </c>
      <c r="V11" s="136">
        <v>8.3299999999999999E-2</v>
      </c>
      <c r="W11" s="301"/>
      <c r="X11" s="305"/>
      <c r="Y11" s="139" t="s">
        <v>393</v>
      </c>
      <c r="Z11" s="139" t="s">
        <v>393</v>
      </c>
      <c r="AA11" s="140" t="e">
        <f t="shared" si="3"/>
        <v>#VALUE!</v>
      </c>
      <c r="AB11" s="134" t="s">
        <v>392</v>
      </c>
      <c r="AC11" s="134" t="s">
        <v>445</v>
      </c>
      <c r="AD11" s="134" t="s">
        <v>445</v>
      </c>
    </row>
    <row r="12" spans="1:30" ht="51" x14ac:dyDescent="0.25">
      <c r="A12" s="292"/>
      <c r="B12" s="105" t="s">
        <v>7</v>
      </c>
      <c r="C12" s="106" t="s">
        <v>444</v>
      </c>
      <c r="D12" s="106" t="s">
        <v>32</v>
      </c>
      <c r="E12" s="138" t="s">
        <v>6</v>
      </c>
      <c r="F12" s="107">
        <v>42735</v>
      </c>
      <c r="G12" s="136">
        <v>0</v>
      </c>
      <c r="H12" s="136"/>
      <c r="I12" s="136"/>
      <c r="J12" s="136"/>
      <c r="K12" s="136"/>
      <c r="L12" s="136"/>
      <c r="M12" s="136"/>
      <c r="N12" s="136"/>
      <c r="O12" s="136"/>
      <c r="P12" s="136"/>
      <c r="Q12" s="66">
        <f t="shared" si="0"/>
        <v>0</v>
      </c>
      <c r="R12" s="136">
        <v>1</v>
      </c>
      <c r="S12" s="136">
        <v>8.3299999999999999E-2</v>
      </c>
      <c r="T12" s="301"/>
      <c r="U12" s="136">
        <f t="shared" si="1"/>
        <v>0</v>
      </c>
      <c r="V12" s="136">
        <v>8.3299999999999999E-2</v>
      </c>
      <c r="W12" s="301"/>
      <c r="X12" s="305"/>
      <c r="Y12" s="139" t="s">
        <v>393</v>
      </c>
      <c r="Z12" s="139" t="s">
        <v>393</v>
      </c>
      <c r="AA12" s="140" t="e">
        <f t="shared" si="3"/>
        <v>#VALUE!</v>
      </c>
      <c r="AB12" s="134" t="s">
        <v>392</v>
      </c>
      <c r="AC12" s="134" t="s">
        <v>392</v>
      </c>
      <c r="AD12" s="134" t="s">
        <v>504</v>
      </c>
    </row>
    <row r="13" spans="1:30" ht="108.75" customHeight="1" x14ac:dyDescent="0.25">
      <c r="A13" s="291" t="s">
        <v>40</v>
      </c>
      <c r="B13" s="105" t="s">
        <v>5</v>
      </c>
      <c r="C13" s="106" t="s">
        <v>1</v>
      </c>
      <c r="D13" s="106" t="s">
        <v>33</v>
      </c>
      <c r="E13" s="138" t="s">
        <v>0</v>
      </c>
      <c r="F13" s="107">
        <v>42500</v>
      </c>
      <c r="G13" s="136">
        <v>0</v>
      </c>
      <c r="H13" s="136"/>
      <c r="I13" s="136"/>
      <c r="J13" s="136"/>
      <c r="K13" s="136"/>
      <c r="L13" s="136"/>
      <c r="M13" s="136"/>
      <c r="N13" s="136"/>
      <c r="O13" s="136"/>
      <c r="P13" s="136"/>
      <c r="Q13" s="66">
        <f t="shared" si="0"/>
        <v>0</v>
      </c>
      <c r="R13" s="136">
        <v>1</v>
      </c>
      <c r="S13" s="136">
        <v>8.3299999999999999E-2</v>
      </c>
      <c r="T13" s="301">
        <f>+S13+S14+S15</f>
        <v>0.24990000000000001</v>
      </c>
      <c r="U13" s="136">
        <f t="shared" si="1"/>
        <v>0</v>
      </c>
      <c r="V13" s="136">
        <f t="shared" si="2"/>
        <v>0</v>
      </c>
      <c r="W13" s="301">
        <v>0.25</v>
      </c>
      <c r="X13" s="305" t="s">
        <v>368</v>
      </c>
      <c r="Y13" s="139">
        <v>1</v>
      </c>
      <c r="Z13" s="139">
        <v>1</v>
      </c>
      <c r="AA13" s="140">
        <f t="shared" si="3"/>
        <v>1</v>
      </c>
      <c r="AB13" s="147" t="s">
        <v>394</v>
      </c>
      <c r="AC13" s="147" t="s">
        <v>394</v>
      </c>
      <c r="AD13" s="147" t="s">
        <v>394</v>
      </c>
    </row>
    <row r="14" spans="1:30" ht="62.25" customHeight="1" x14ac:dyDescent="0.25">
      <c r="A14" s="293"/>
      <c r="B14" s="105" t="s">
        <v>4</v>
      </c>
      <c r="C14" s="106" t="s">
        <v>3</v>
      </c>
      <c r="D14" s="106" t="s">
        <v>33</v>
      </c>
      <c r="E14" s="138" t="s">
        <v>0</v>
      </c>
      <c r="F14" s="107">
        <v>42623</v>
      </c>
      <c r="G14" s="136">
        <v>0</v>
      </c>
      <c r="H14" s="136"/>
      <c r="I14" s="136"/>
      <c r="J14" s="136"/>
      <c r="K14" s="136"/>
      <c r="L14" s="136"/>
      <c r="M14" s="136"/>
      <c r="N14" s="136"/>
      <c r="O14" s="136"/>
      <c r="P14" s="136"/>
      <c r="Q14" s="66">
        <f t="shared" si="0"/>
        <v>0</v>
      </c>
      <c r="R14" s="136">
        <v>1</v>
      </c>
      <c r="S14" s="136">
        <v>8.3299999999999999E-2</v>
      </c>
      <c r="T14" s="301"/>
      <c r="U14" s="136">
        <f t="shared" si="1"/>
        <v>0</v>
      </c>
      <c r="V14" s="136">
        <f t="shared" si="2"/>
        <v>0</v>
      </c>
      <c r="W14" s="301"/>
      <c r="X14" s="305"/>
      <c r="Y14" s="139" t="s">
        <v>393</v>
      </c>
      <c r="Z14" s="139" t="s">
        <v>393</v>
      </c>
      <c r="AA14" s="140" t="e">
        <f t="shared" si="3"/>
        <v>#VALUE!</v>
      </c>
      <c r="AB14" s="134" t="s">
        <v>392</v>
      </c>
      <c r="AC14" s="134" t="s">
        <v>438</v>
      </c>
      <c r="AD14" s="147" t="s">
        <v>505</v>
      </c>
    </row>
    <row r="15" spans="1:30" ht="62.25" customHeight="1" thickBot="1" x14ac:dyDescent="0.3">
      <c r="A15" s="294"/>
      <c r="B15" s="111" t="s">
        <v>2</v>
      </c>
      <c r="C15" s="112" t="s">
        <v>1</v>
      </c>
      <c r="D15" s="112" t="s">
        <v>33</v>
      </c>
      <c r="E15" s="113" t="s">
        <v>0</v>
      </c>
      <c r="F15" s="114">
        <v>42745</v>
      </c>
      <c r="G15" s="137">
        <v>0</v>
      </c>
      <c r="H15" s="137"/>
      <c r="I15" s="137"/>
      <c r="J15" s="137"/>
      <c r="K15" s="137"/>
      <c r="L15" s="137"/>
      <c r="M15" s="137"/>
      <c r="N15" s="137"/>
      <c r="O15" s="137"/>
      <c r="P15" s="137"/>
      <c r="Q15" s="115">
        <f t="shared" si="0"/>
        <v>0</v>
      </c>
      <c r="R15" s="137">
        <v>1</v>
      </c>
      <c r="S15" s="137">
        <v>8.3299999999999999E-2</v>
      </c>
      <c r="T15" s="304"/>
      <c r="U15" s="137">
        <f t="shared" si="1"/>
        <v>0</v>
      </c>
      <c r="V15" s="137">
        <f t="shared" si="2"/>
        <v>0</v>
      </c>
      <c r="W15" s="304"/>
      <c r="X15" s="306"/>
      <c r="Y15" s="148" t="s">
        <v>393</v>
      </c>
      <c r="Z15" s="148" t="s">
        <v>393</v>
      </c>
      <c r="AA15" s="140" t="e">
        <f t="shared" si="3"/>
        <v>#VALUE!</v>
      </c>
      <c r="AB15" s="149" t="s">
        <v>392</v>
      </c>
      <c r="AC15" s="149" t="s">
        <v>439</v>
      </c>
      <c r="AD15" s="147" t="s">
        <v>506</v>
      </c>
    </row>
    <row r="16" spans="1:30" x14ac:dyDescent="0.25">
      <c r="S16" s="13">
        <f>SUM(S4:S15)</f>
        <v>0.99960000000000016</v>
      </c>
      <c r="T16" s="13">
        <f>SUM(T4:T13)</f>
        <v>0.99960000000000004</v>
      </c>
      <c r="W16" s="13">
        <f>SUM(W4:W15)</f>
        <v>0.99980000000000002</v>
      </c>
    </row>
  </sheetData>
  <mergeCells count="30">
    <mergeCell ref="T5:T6"/>
    <mergeCell ref="X2:X3"/>
    <mergeCell ref="T7:T9"/>
    <mergeCell ref="T10:T12"/>
    <mergeCell ref="T13:T15"/>
    <mergeCell ref="W2:W3"/>
    <mergeCell ref="W5:W6"/>
    <mergeCell ref="W7:W9"/>
    <mergeCell ref="W10:W12"/>
    <mergeCell ref="W13:W15"/>
    <mergeCell ref="X10:X12"/>
    <mergeCell ref="X13:X15"/>
    <mergeCell ref="A10:A12"/>
    <mergeCell ref="A13:A15"/>
    <mergeCell ref="A1:F1"/>
    <mergeCell ref="A2:F2"/>
    <mergeCell ref="B3:C3"/>
    <mergeCell ref="A5:A6"/>
    <mergeCell ref="A7:A9"/>
    <mergeCell ref="R2:R3"/>
    <mergeCell ref="S2:S3"/>
    <mergeCell ref="T2:T3"/>
    <mergeCell ref="U2:U3"/>
    <mergeCell ref="V2:V3"/>
    <mergeCell ref="AD2:AD3"/>
    <mergeCell ref="AC2:AC3"/>
    <mergeCell ref="AB2:AB3"/>
    <mergeCell ref="Y2:Y3"/>
    <mergeCell ref="Z2:Z3"/>
    <mergeCell ref="AA2:AA3"/>
  </mergeCells>
  <printOptions horizontalCentered="1"/>
  <pageMargins left="0.70866141732283472" right="0.70866141732283472" top="0.74803149606299213" bottom="0.74803149606299213" header="0.31496062992125984" footer="0.31496062992125984"/>
  <pageSetup paperSize="41" scale="31" fitToHeight="3" orientation="landscape"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236"/>
  <sheetViews>
    <sheetView view="pageBreakPreview" topLeftCell="G4" zoomScale="80" zoomScaleNormal="70" zoomScaleSheetLayoutView="80" workbookViewId="0">
      <selection activeCell="Z15" sqref="Z15"/>
    </sheetView>
  </sheetViews>
  <sheetFormatPr baseColWidth="10" defaultColWidth="11.42578125" defaultRowHeight="12" zeroHeight="1" x14ac:dyDescent="0.2"/>
  <cols>
    <col min="1" max="1" width="5.7109375" style="60" customWidth="1"/>
    <col min="2" max="4" width="27.5703125" style="60" customWidth="1"/>
    <col min="5" max="5" width="30.140625" style="60" customWidth="1"/>
    <col min="6" max="6" width="36.85546875" style="60" customWidth="1"/>
    <col min="7" max="7" width="21.42578125" style="60" customWidth="1"/>
    <col min="8" max="8" width="21.5703125" style="60" customWidth="1"/>
    <col min="9" max="9" width="13.7109375" style="60" customWidth="1"/>
    <col min="10" max="10" width="13" style="60" customWidth="1"/>
    <col min="11" max="21" width="11.42578125" style="20" customWidth="1"/>
    <col min="22" max="22" width="11.7109375" style="20" customWidth="1"/>
    <col min="23" max="23" width="13.7109375" style="20" customWidth="1"/>
    <col min="24" max="25" width="11.42578125" style="20" customWidth="1"/>
    <col min="26" max="27" width="21" style="20" customWidth="1"/>
    <col min="28" max="28" width="12.7109375" style="20" customWidth="1"/>
    <col min="29" max="30" width="11.42578125" style="20"/>
    <col min="31" max="31" width="26.85546875" style="20" customWidth="1"/>
    <col min="32" max="33" width="34.85546875" style="20" customWidth="1"/>
    <col min="34" max="16384" width="11.42578125" style="20"/>
  </cols>
  <sheetData>
    <row r="1" spans="1:34" x14ac:dyDescent="0.2">
      <c r="A1" s="17"/>
      <c r="B1" s="18"/>
      <c r="C1" s="18"/>
      <c r="D1" s="18"/>
      <c r="E1" s="18"/>
      <c r="F1" s="18"/>
      <c r="G1" s="18"/>
      <c r="H1" s="18"/>
      <c r="I1" s="18"/>
      <c r="J1" s="19"/>
      <c r="K1" s="161"/>
      <c r="L1" s="161"/>
      <c r="M1" s="161"/>
      <c r="N1" s="161"/>
      <c r="O1" s="161"/>
      <c r="P1" s="161"/>
      <c r="Q1" s="161"/>
      <c r="R1" s="161"/>
      <c r="S1" s="161"/>
      <c r="T1" s="161"/>
      <c r="U1" s="161"/>
      <c r="V1" s="161"/>
      <c r="W1" s="161"/>
      <c r="X1" s="161"/>
      <c r="Y1" s="161"/>
      <c r="Z1" s="161"/>
      <c r="AA1" s="161"/>
      <c r="AB1" s="161"/>
      <c r="AC1" s="161"/>
      <c r="AD1" s="161"/>
      <c r="AE1" s="162"/>
    </row>
    <row r="2" spans="1:34" ht="18.75" customHeight="1" x14ac:dyDescent="0.2">
      <c r="A2" s="342" t="s">
        <v>43</v>
      </c>
      <c r="B2" s="343"/>
      <c r="C2" s="343"/>
      <c r="D2" s="343"/>
      <c r="E2" s="343"/>
      <c r="F2" s="343"/>
      <c r="G2" s="343"/>
      <c r="H2" s="343"/>
      <c r="I2" s="343"/>
      <c r="J2" s="344"/>
      <c r="K2" s="65"/>
      <c r="L2" s="65"/>
      <c r="M2" s="65"/>
      <c r="N2" s="65"/>
      <c r="O2" s="65"/>
      <c r="P2" s="65"/>
      <c r="Q2" s="65"/>
      <c r="R2" s="65"/>
      <c r="S2" s="65"/>
      <c r="T2" s="65"/>
      <c r="U2" s="65"/>
      <c r="V2" s="65"/>
      <c r="W2" s="65"/>
      <c r="X2" s="65"/>
      <c r="Y2" s="65"/>
      <c r="Z2" s="65"/>
      <c r="AA2" s="65"/>
      <c r="AB2" s="65"/>
      <c r="AC2" s="65"/>
      <c r="AD2" s="65"/>
      <c r="AE2" s="163"/>
    </row>
    <row r="3" spans="1:34" ht="18.75" customHeight="1" x14ac:dyDescent="0.2">
      <c r="A3" s="158"/>
      <c r="B3" s="159"/>
      <c r="C3" s="159"/>
      <c r="D3" s="159"/>
      <c r="E3" s="159"/>
      <c r="F3" s="159"/>
      <c r="G3" s="159"/>
      <c r="H3" s="159"/>
      <c r="I3" s="159"/>
      <c r="J3" s="160"/>
      <c r="K3" s="65"/>
      <c r="L3" s="65"/>
      <c r="M3" s="65"/>
      <c r="N3" s="65"/>
      <c r="O3" s="65"/>
      <c r="P3" s="65"/>
      <c r="Q3" s="65"/>
      <c r="R3" s="65"/>
      <c r="S3" s="65"/>
      <c r="T3" s="65"/>
      <c r="U3" s="65"/>
      <c r="V3" s="65"/>
      <c r="W3" s="65"/>
      <c r="X3" s="65"/>
      <c r="Y3" s="65"/>
      <c r="Z3" s="65"/>
      <c r="AA3" s="65"/>
      <c r="AB3" s="65"/>
      <c r="AC3" s="65"/>
      <c r="AD3" s="65"/>
      <c r="AE3" s="163"/>
    </row>
    <row r="4" spans="1:34" ht="29.25" customHeight="1" x14ac:dyDescent="0.2">
      <c r="A4" s="21"/>
      <c r="B4" s="2" t="s">
        <v>44</v>
      </c>
      <c r="C4" s="345" t="s">
        <v>45</v>
      </c>
      <c r="D4" s="319"/>
      <c r="E4" s="320"/>
      <c r="F4" s="2"/>
      <c r="G4" s="159"/>
      <c r="H4" s="22"/>
      <c r="I4" s="22"/>
      <c r="J4" s="160"/>
      <c r="K4" s="65"/>
      <c r="L4" s="65"/>
      <c r="M4" s="65"/>
      <c r="N4" s="65"/>
      <c r="O4" s="65"/>
      <c r="P4" s="65"/>
      <c r="Q4" s="65"/>
      <c r="R4" s="65"/>
      <c r="S4" s="65"/>
      <c r="T4" s="65"/>
      <c r="U4" s="65"/>
      <c r="V4" s="65"/>
      <c r="W4" s="65"/>
      <c r="X4" s="65"/>
      <c r="Y4" s="65"/>
      <c r="Z4" s="65"/>
      <c r="AA4" s="65"/>
      <c r="AB4" s="65"/>
      <c r="AC4" s="65"/>
      <c r="AD4" s="65"/>
      <c r="AE4" s="163"/>
    </row>
    <row r="5" spans="1:34" ht="7.5" customHeight="1" x14ac:dyDescent="0.2">
      <c r="A5" s="23"/>
      <c r="B5" s="24"/>
      <c r="C5" s="24"/>
      <c r="D5" s="24"/>
      <c r="E5" s="24"/>
      <c r="F5" s="24"/>
      <c r="G5" s="24"/>
      <c r="H5" s="24"/>
      <c r="I5" s="24"/>
      <c r="J5" s="25"/>
      <c r="K5" s="65"/>
      <c r="L5" s="65"/>
      <c r="M5" s="65"/>
      <c r="N5" s="65"/>
      <c r="O5" s="65"/>
      <c r="P5" s="65"/>
      <c r="Q5" s="65"/>
      <c r="R5" s="65"/>
      <c r="S5" s="65"/>
      <c r="T5" s="65"/>
      <c r="U5" s="65"/>
      <c r="V5" s="65"/>
      <c r="W5" s="65"/>
      <c r="X5" s="65"/>
      <c r="Y5" s="65"/>
      <c r="Z5" s="65"/>
      <c r="AA5" s="65"/>
      <c r="AB5" s="65"/>
      <c r="AC5" s="65"/>
      <c r="AD5" s="65"/>
      <c r="AE5" s="163"/>
    </row>
    <row r="6" spans="1:34" ht="18" customHeight="1" x14ac:dyDescent="0.2">
      <c r="A6" s="21"/>
      <c r="B6" s="26" t="s">
        <v>46</v>
      </c>
      <c r="C6" s="346" t="s">
        <v>47</v>
      </c>
      <c r="D6" s="347"/>
      <c r="E6" s="348"/>
      <c r="F6" s="22"/>
      <c r="G6" s="27" t="s">
        <v>48</v>
      </c>
      <c r="H6" s="28" t="s">
        <v>49</v>
      </c>
      <c r="I6" s="22"/>
      <c r="J6" s="29"/>
      <c r="K6" s="65"/>
      <c r="L6" s="65"/>
      <c r="M6" s="65"/>
      <c r="N6" s="65"/>
      <c r="O6" s="65"/>
      <c r="P6" s="65"/>
      <c r="Q6" s="65"/>
      <c r="R6" s="65"/>
      <c r="S6" s="65"/>
      <c r="T6" s="65"/>
      <c r="U6" s="65"/>
      <c r="V6" s="65"/>
      <c r="W6" s="65"/>
      <c r="X6" s="65"/>
      <c r="Y6" s="65"/>
      <c r="Z6" s="65"/>
      <c r="AA6" s="65"/>
      <c r="AB6" s="65"/>
      <c r="AC6" s="65"/>
      <c r="AD6" s="65"/>
      <c r="AE6" s="163"/>
    </row>
    <row r="7" spans="1:34" ht="7.5" customHeight="1" x14ac:dyDescent="0.2">
      <c r="A7" s="30"/>
      <c r="B7" s="31"/>
      <c r="C7" s="31"/>
      <c r="D7" s="31"/>
      <c r="E7" s="31"/>
      <c r="F7" s="32"/>
      <c r="G7" s="32"/>
      <c r="H7" s="32"/>
      <c r="I7" s="33"/>
      <c r="J7" s="34"/>
      <c r="K7" s="65"/>
      <c r="L7" s="65"/>
      <c r="M7" s="65"/>
      <c r="N7" s="65"/>
      <c r="O7" s="65"/>
      <c r="P7" s="65"/>
      <c r="Q7" s="65"/>
      <c r="R7" s="65"/>
      <c r="S7" s="65"/>
      <c r="T7" s="65"/>
      <c r="U7" s="65"/>
      <c r="V7" s="65"/>
      <c r="W7" s="65"/>
      <c r="X7" s="65"/>
      <c r="Y7" s="65"/>
      <c r="Z7" s="65"/>
      <c r="AA7" s="65"/>
      <c r="AB7" s="65"/>
      <c r="AC7" s="65"/>
      <c r="AD7" s="65"/>
      <c r="AE7" s="163"/>
    </row>
    <row r="8" spans="1:34" ht="18" customHeight="1" x14ac:dyDescent="0.2">
      <c r="A8" s="21"/>
      <c r="B8" s="26" t="s">
        <v>50</v>
      </c>
      <c r="C8" s="346" t="s">
        <v>51</v>
      </c>
      <c r="D8" s="347"/>
      <c r="E8" s="348"/>
      <c r="F8" s="35"/>
      <c r="G8" s="27" t="s">
        <v>52</v>
      </c>
      <c r="H8" s="28">
        <v>2016</v>
      </c>
      <c r="I8" s="36"/>
      <c r="J8" s="29"/>
      <c r="K8" s="65"/>
      <c r="L8" s="65"/>
      <c r="M8" s="65"/>
      <c r="N8" s="65"/>
      <c r="O8" s="65"/>
      <c r="P8" s="65"/>
      <c r="Q8" s="65"/>
      <c r="R8" s="65"/>
      <c r="S8" s="65"/>
      <c r="T8" s="65"/>
      <c r="U8" s="65"/>
      <c r="V8" s="65"/>
      <c r="W8" s="65"/>
      <c r="X8" s="65"/>
      <c r="Y8" s="65"/>
      <c r="Z8" s="65"/>
      <c r="AA8" s="65"/>
      <c r="AB8" s="65"/>
      <c r="AC8" s="65"/>
      <c r="AD8" s="65"/>
      <c r="AE8" s="163"/>
    </row>
    <row r="9" spans="1:34" ht="7.5" customHeight="1" x14ac:dyDescent="0.2">
      <c r="A9" s="37"/>
      <c r="B9" s="38"/>
      <c r="C9" s="38"/>
      <c r="D9" s="38"/>
      <c r="E9" s="38"/>
      <c r="F9" s="35"/>
      <c r="G9" s="22"/>
      <c r="H9" s="27"/>
      <c r="I9" s="36"/>
      <c r="J9" s="29"/>
      <c r="K9" s="65"/>
      <c r="L9" s="65"/>
      <c r="M9" s="65"/>
      <c r="N9" s="65"/>
      <c r="O9" s="65"/>
      <c r="P9" s="65"/>
      <c r="Q9" s="65"/>
      <c r="R9" s="65"/>
      <c r="S9" s="65"/>
      <c r="T9" s="65"/>
      <c r="U9" s="65"/>
      <c r="V9" s="65"/>
      <c r="W9" s="65"/>
      <c r="X9" s="65"/>
      <c r="Y9" s="65"/>
      <c r="Z9" s="65"/>
      <c r="AA9" s="65"/>
      <c r="AB9" s="65"/>
      <c r="AC9" s="65"/>
      <c r="AD9" s="65"/>
      <c r="AE9" s="163"/>
    </row>
    <row r="10" spans="1:34" ht="18" customHeight="1" x14ac:dyDescent="0.2">
      <c r="A10" s="21"/>
      <c r="B10" s="39" t="s">
        <v>53</v>
      </c>
      <c r="C10" s="349" t="s">
        <v>54</v>
      </c>
      <c r="D10" s="350"/>
      <c r="E10" s="351"/>
      <c r="F10" s="35"/>
      <c r="G10" s="40"/>
      <c r="H10" s="27"/>
      <c r="I10" s="36"/>
      <c r="J10" s="29"/>
      <c r="K10" s="65"/>
      <c r="L10" s="65"/>
      <c r="M10" s="65"/>
      <c r="N10" s="65"/>
      <c r="O10" s="65"/>
      <c r="P10" s="65"/>
      <c r="Q10" s="65"/>
      <c r="R10" s="65"/>
      <c r="S10" s="65"/>
      <c r="T10" s="65"/>
      <c r="U10" s="65"/>
      <c r="V10" s="65"/>
      <c r="W10" s="65"/>
      <c r="X10" s="65"/>
      <c r="Y10" s="65"/>
      <c r="Z10" s="65"/>
      <c r="AA10" s="65"/>
      <c r="AB10" s="65"/>
      <c r="AC10" s="65"/>
      <c r="AD10" s="65"/>
      <c r="AE10" s="163"/>
    </row>
    <row r="11" spans="1:34" ht="15" customHeight="1" x14ac:dyDescent="0.2">
      <c r="A11" s="21"/>
      <c r="B11" s="22"/>
      <c r="C11" s="22"/>
      <c r="D11" s="22"/>
      <c r="E11" s="22"/>
      <c r="F11" s="22"/>
      <c r="G11" s="41"/>
      <c r="H11" s="42"/>
      <c r="I11" s="43"/>
      <c r="J11" s="44"/>
      <c r="K11" s="65"/>
      <c r="L11" s="65"/>
      <c r="M11" s="65"/>
      <c r="N11" s="65"/>
      <c r="O11" s="65"/>
      <c r="P11" s="65"/>
      <c r="Q11" s="65"/>
      <c r="R11" s="65"/>
      <c r="S11" s="65"/>
      <c r="T11" s="65"/>
      <c r="U11" s="65"/>
      <c r="V11" s="65"/>
      <c r="W11" s="65"/>
      <c r="X11" s="65"/>
      <c r="Y11" s="65"/>
      <c r="Z11" s="65"/>
      <c r="AA11" s="65"/>
      <c r="AB11" s="65"/>
      <c r="AC11" s="65"/>
      <c r="AD11" s="65"/>
      <c r="AE11" s="163"/>
    </row>
    <row r="12" spans="1:34" ht="13.5" customHeight="1" thickBot="1" x14ac:dyDescent="0.25">
      <c r="A12" s="309" t="s">
        <v>55</v>
      </c>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row>
    <row r="13" spans="1:34" ht="12.75" customHeight="1" thickBot="1" x14ac:dyDescent="0.25">
      <c r="A13" s="327" t="s">
        <v>56</v>
      </c>
      <c r="B13" s="329" t="s">
        <v>57</v>
      </c>
      <c r="C13" s="331" t="s">
        <v>58</v>
      </c>
      <c r="D13" s="331" t="s">
        <v>59</v>
      </c>
      <c r="E13" s="331" t="s">
        <v>60</v>
      </c>
      <c r="F13" s="329" t="s">
        <v>61</v>
      </c>
      <c r="G13" s="331" t="s">
        <v>62</v>
      </c>
      <c r="H13" s="329" t="s">
        <v>63</v>
      </c>
      <c r="I13" s="329" t="s">
        <v>64</v>
      </c>
      <c r="J13" s="341"/>
      <c r="K13" s="74" t="s">
        <v>314</v>
      </c>
      <c r="L13" s="75"/>
      <c r="M13" s="75"/>
      <c r="N13" s="75"/>
      <c r="O13" s="75"/>
      <c r="P13" s="75"/>
      <c r="Q13" s="75"/>
      <c r="R13" s="75"/>
      <c r="S13" s="75"/>
      <c r="T13" s="76"/>
      <c r="U13" s="335" t="s">
        <v>317</v>
      </c>
      <c r="V13" s="337" t="s">
        <v>315</v>
      </c>
      <c r="W13" s="339" t="s">
        <v>350</v>
      </c>
      <c r="X13" s="325" t="s">
        <v>352</v>
      </c>
      <c r="Y13" s="325" t="s">
        <v>353</v>
      </c>
      <c r="Z13" s="333" t="s">
        <v>354</v>
      </c>
      <c r="AA13" s="333" t="s">
        <v>319</v>
      </c>
      <c r="AB13" s="283" t="s">
        <v>379</v>
      </c>
      <c r="AC13" s="283" t="s">
        <v>380</v>
      </c>
      <c r="AD13" s="285" t="s">
        <v>381</v>
      </c>
      <c r="AE13" s="281" t="s">
        <v>446</v>
      </c>
      <c r="AF13" s="352" t="s">
        <v>412</v>
      </c>
      <c r="AG13" s="352" t="s">
        <v>467</v>
      </c>
    </row>
    <row r="14" spans="1:34" ht="48.75" customHeight="1" thickBot="1" x14ac:dyDescent="0.25">
      <c r="A14" s="328"/>
      <c r="B14" s="330"/>
      <c r="C14" s="332"/>
      <c r="D14" s="332"/>
      <c r="E14" s="332"/>
      <c r="F14" s="330"/>
      <c r="G14" s="332"/>
      <c r="H14" s="330"/>
      <c r="I14" s="157" t="s">
        <v>65</v>
      </c>
      <c r="J14" s="77" t="s">
        <v>66</v>
      </c>
      <c r="K14" s="78" t="s">
        <v>302</v>
      </c>
      <c r="L14" s="156" t="s">
        <v>304</v>
      </c>
      <c r="M14" s="156" t="s">
        <v>305</v>
      </c>
      <c r="N14" s="156" t="s">
        <v>303</v>
      </c>
      <c r="O14" s="156" t="s">
        <v>306</v>
      </c>
      <c r="P14" s="156" t="s">
        <v>307</v>
      </c>
      <c r="Q14" s="156" t="s">
        <v>308</v>
      </c>
      <c r="R14" s="156" t="s">
        <v>309</v>
      </c>
      <c r="S14" s="156" t="s">
        <v>310</v>
      </c>
      <c r="T14" s="79" t="s">
        <v>311</v>
      </c>
      <c r="U14" s="336"/>
      <c r="V14" s="338"/>
      <c r="W14" s="340"/>
      <c r="X14" s="326"/>
      <c r="Y14" s="326"/>
      <c r="Z14" s="334"/>
      <c r="AA14" s="334"/>
      <c r="AB14" s="284"/>
      <c r="AC14" s="284"/>
      <c r="AD14" s="286"/>
      <c r="AE14" s="282"/>
      <c r="AF14" s="353"/>
      <c r="AG14" s="353"/>
    </row>
    <row r="15" spans="1:34" s="230" customFormat="1" ht="150.75" customHeight="1" thickBot="1" x14ac:dyDescent="0.3">
      <c r="A15" s="80">
        <v>1</v>
      </c>
      <c r="B15" s="81" t="s">
        <v>67</v>
      </c>
      <c r="C15" s="81" t="s">
        <v>68</v>
      </c>
      <c r="D15" s="81" t="s">
        <v>69</v>
      </c>
      <c r="E15" s="81" t="s">
        <v>70</v>
      </c>
      <c r="F15" s="81" t="s">
        <v>71</v>
      </c>
      <c r="G15" s="81" t="s">
        <v>72</v>
      </c>
      <c r="H15" s="81" t="s">
        <v>73</v>
      </c>
      <c r="I15" s="82">
        <v>42522</v>
      </c>
      <c r="J15" s="82">
        <v>42735</v>
      </c>
      <c r="K15" s="83">
        <v>0</v>
      </c>
      <c r="L15" s="83"/>
      <c r="M15" s="83"/>
      <c r="N15" s="83"/>
      <c r="O15" s="83"/>
      <c r="P15" s="83"/>
      <c r="Q15" s="83"/>
      <c r="R15" s="83"/>
      <c r="S15" s="83"/>
      <c r="T15" s="83"/>
      <c r="U15" s="101">
        <f>SUM(K15:T15)</f>
        <v>0</v>
      </c>
      <c r="V15" s="83">
        <v>1</v>
      </c>
      <c r="W15" s="83">
        <v>0.5</v>
      </c>
      <c r="X15" s="83">
        <f>U15/V15%</f>
        <v>0</v>
      </c>
      <c r="Y15" s="83">
        <f>+X15*W15</f>
        <v>0</v>
      </c>
      <c r="Z15" s="69">
        <f>+Y15</f>
        <v>0</v>
      </c>
      <c r="AA15" s="323" t="s">
        <v>355</v>
      </c>
      <c r="AB15" s="171" t="s">
        <v>393</v>
      </c>
      <c r="AC15" s="171" t="s">
        <v>393</v>
      </c>
      <c r="AD15" s="171" t="s">
        <v>393</v>
      </c>
      <c r="AE15" s="134" t="s">
        <v>392</v>
      </c>
      <c r="AF15" s="243" t="s">
        <v>414</v>
      </c>
      <c r="AG15" s="243" t="s">
        <v>414</v>
      </c>
    </row>
    <row r="16" spans="1:34" s="230" customFormat="1" ht="125.25" customHeight="1" thickBot="1" x14ac:dyDescent="0.3">
      <c r="A16" s="84">
        <v>2</v>
      </c>
      <c r="B16" s="85" t="s">
        <v>67</v>
      </c>
      <c r="C16" s="85" t="s">
        <v>68</v>
      </c>
      <c r="D16" s="85" t="s">
        <v>74</v>
      </c>
      <c r="E16" s="85" t="s">
        <v>75</v>
      </c>
      <c r="F16" s="85" t="s">
        <v>76</v>
      </c>
      <c r="G16" s="85" t="s">
        <v>77</v>
      </c>
      <c r="H16" s="104" t="s">
        <v>78</v>
      </c>
      <c r="I16" s="86">
        <v>42583</v>
      </c>
      <c r="J16" s="86">
        <v>42704</v>
      </c>
      <c r="K16" s="87">
        <v>0</v>
      </c>
      <c r="L16" s="87"/>
      <c r="M16" s="87"/>
      <c r="N16" s="87"/>
      <c r="O16" s="87"/>
      <c r="P16" s="87"/>
      <c r="Q16" s="87"/>
      <c r="R16" s="87"/>
      <c r="S16" s="87"/>
      <c r="T16" s="87"/>
      <c r="U16" s="101">
        <f>SUM(K16:T16)</f>
        <v>0</v>
      </c>
      <c r="V16" s="87">
        <v>1</v>
      </c>
      <c r="W16" s="87">
        <v>0.5</v>
      </c>
      <c r="X16" s="83">
        <f>U16/V16%</f>
        <v>0</v>
      </c>
      <c r="Y16" s="87">
        <f t="shared" ref="Y16" si="0">+X16*W16</f>
        <v>0</v>
      </c>
      <c r="Z16" s="88">
        <f>+Y16</f>
        <v>0</v>
      </c>
      <c r="AA16" s="324"/>
      <c r="AB16" s="171" t="s">
        <v>393</v>
      </c>
      <c r="AC16" s="171" t="s">
        <v>393</v>
      </c>
      <c r="AD16" s="171" t="s">
        <v>393</v>
      </c>
      <c r="AE16" s="134" t="s">
        <v>392</v>
      </c>
      <c r="AF16" s="243" t="s">
        <v>413</v>
      </c>
      <c r="AG16" s="243" t="s">
        <v>413</v>
      </c>
    </row>
    <row r="17" spans="1:33" ht="13.5" hidden="1" customHeight="1" thickBot="1" x14ac:dyDescent="0.25">
      <c r="A17" s="309" t="s">
        <v>79</v>
      </c>
      <c r="B17" s="310"/>
      <c r="C17" s="310"/>
      <c r="D17" s="310"/>
      <c r="E17" s="310"/>
      <c r="F17" s="310"/>
      <c r="G17" s="310"/>
      <c r="H17" s="310"/>
      <c r="I17" s="310"/>
      <c r="J17" s="310"/>
      <c r="K17" s="64"/>
      <c r="L17" s="64"/>
      <c r="M17" s="64"/>
      <c r="N17" s="64"/>
      <c r="O17" s="64"/>
      <c r="P17" s="64"/>
      <c r="Q17" s="64"/>
      <c r="R17" s="64"/>
      <c r="S17" s="64"/>
      <c r="T17" s="64"/>
      <c r="U17" s="65"/>
      <c r="V17" s="64"/>
      <c r="W17" s="65"/>
      <c r="X17" s="65"/>
      <c r="Y17" s="73"/>
      <c r="Z17" s="65"/>
      <c r="AA17" s="65"/>
      <c r="AB17" s="65"/>
      <c r="AC17" s="65"/>
      <c r="AD17" s="65"/>
      <c r="AE17" s="163"/>
    </row>
    <row r="18" spans="1:33" ht="36" hidden="1" customHeight="1" thickBot="1" x14ac:dyDescent="0.25">
      <c r="A18" s="70">
        <v>1</v>
      </c>
      <c r="B18" s="89" t="s">
        <v>80</v>
      </c>
      <c r="C18" s="90"/>
      <c r="D18" s="90"/>
      <c r="E18" s="89" t="s">
        <v>80</v>
      </c>
      <c r="F18" s="89" t="s">
        <v>80</v>
      </c>
      <c r="G18" s="89" t="s">
        <v>80</v>
      </c>
      <c r="H18" s="89" t="s">
        <v>80</v>
      </c>
      <c r="I18" s="89" t="s">
        <v>80</v>
      </c>
      <c r="J18" s="91" t="s">
        <v>80</v>
      </c>
      <c r="K18" s="92"/>
      <c r="L18" s="92"/>
      <c r="M18" s="92"/>
      <c r="N18" s="92"/>
      <c r="O18" s="92"/>
      <c r="P18" s="92"/>
      <c r="Q18" s="92"/>
      <c r="R18" s="92"/>
      <c r="S18" s="92"/>
      <c r="T18" s="92"/>
      <c r="U18" s="65"/>
      <c r="V18" s="92"/>
      <c r="W18" s="65"/>
      <c r="X18" s="65"/>
      <c r="Y18" s="73"/>
      <c r="Z18" s="65"/>
      <c r="AA18" s="65"/>
      <c r="AB18" s="65"/>
      <c r="AC18" s="65"/>
      <c r="AD18" s="65"/>
      <c r="AE18" s="163"/>
    </row>
    <row r="19" spans="1:33" ht="19.5" customHeight="1" thickBot="1" x14ac:dyDescent="0.25">
      <c r="A19" s="93"/>
      <c r="B19" s="94"/>
      <c r="C19" s="94"/>
      <c r="D19" s="94"/>
      <c r="E19" s="94"/>
      <c r="F19" s="95"/>
      <c r="G19" s="95"/>
      <c r="H19" s="95"/>
      <c r="I19" s="96"/>
      <c r="J19" s="97"/>
      <c r="K19" s="98"/>
      <c r="L19" s="98"/>
      <c r="M19" s="98"/>
      <c r="N19" s="98"/>
      <c r="O19" s="98"/>
      <c r="P19" s="98"/>
      <c r="Q19" s="98"/>
      <c r="R19" s="98"/>
      <c r="S19" s="98"/>
      <c r="T19" s="98"/>
      <c r="U19" s="98"/>
      <c r="V19" s="98"/>
      <c r="W19" s="168">
        <f>SUM(W14:W18)</f>
        <v>1</v>
      </c>
      <c r="X19" s="98"/>
      <c r="Y19" s="98"/>
      <c r="Z19" s="99">
        <f>SUM(Z14:Z18)</f>
        <v>0</v>
      </c>
      <c r="AA19" s="100"/>
      <c r="AB19" s="172"/>
      <c r="AC19" s="98"/>
      <c r="AD19" s="98"/>
      <c r="AE19" s="98"/>
      <c r="AF19" s="98"/>
      <c r="AG19" s="100"/>
    </row>
    <row r="20" spans="1:33" ht="18" customHeight="1" x14ac:dyDescent="0.2">
      <c r="A20" s="23"/>
      <c r="B20" s="31" t="s">
        <v>81</v>
      </c>
      <c r="C20" s="311" t="s">
        <v>82</v>
      </c>
      <c r="D20" s="312"/>
      <c r="E20" s="313"/>
      <c r="F20" s="45"/>
      <c r="G20" s="314" t="s">
        <v>83</v>
      </c>
      <c r="H20" s="315"/>
      <c r="I20" s="316" t="s">
        <v>84</v>
      </c>
      <c r="J20" s="317"/>
      <c r="K20" s="65"/>
      <c r="L20" s="65"/>
      <c r="M20" s="65"/>
      <c r="N20" s="65"/>
      <c r="O20" s="65"/>
      <c r="P20" s="65"/>
      <c r="Q20" s="65"/>
      <c r="R20" s="65"/>
      <c r="S20" s="65"/>
      <c r="T20" s="65"/>
      <c r="U20" s="65"/>
      <c r="V20" s="65"/>
      <c r="W20" s="164"/>
      <c r="X20" s="165"/>
      <c r="Y20" s="165"/>
      <c r="Z20" s="164"/>
      <c r="AA20" s="65"/>
      <c r="AB20" s="65"/>
      <c r="AC20" s="65"/>
      <c r="AD20" s="65"/>
      <c r="AE20" s="163"/>
      <c r="AF20" s="173"/>
      <c r="AG20" s="162"/>
    </row>
    <row r="21" spans="1:33" ht="3" customHeight="1" x14ac:dyDescent="0.2">
      <c r="A21" s="23"/>
      <c r="B21" s="2"/>
      <c r="C21" s="2"/>
      <c r="D21" s="2"/>
      <c r="E21" s="2"/>
      <c r="F21" s="46"/>
      <c r="G21" s="46"/>
      <c r="H21" s="46"/>
      <c r="I21" s="47"/>
      <c r="J21" s="48"/>
      <c r="K21" s="65"/>
      <c r="L21" s="65"/>
      <c r="M21" s="65"/>
      <c r="N21" s="65"/>
      <c r="O21" s="65"/>
      <c r="P21" s="65"/>
      <c r="Q21" s="65"/>
      <c r="R21" s="65"/>
      <c r="S21" s="65"/>
      <c r="T21" s="65"/>
      <c r="U21" s="65"/>
      <c r="V21" s="65"/>
      <c r="W21" s="65"/>
      <c r="X21" s="65"/>
      <c r="Y21" s="65"/>
      <c r="Z21" s="65"/>
      <c r="AA21" s="65"/>
      <c r="AB21" s="65"/>
      <c r="AC21" s="65"/>
      <c r="AD21" s="65"/>
      <c r="AE21" s="163"/>
      <c r="AF21" s="174"/>
      <c r="AG21" s="163"/>
    </row>
    <row r="22" spans="1:33" ht="18" customHeight="1" x14ac:dyDescent="0.2">
      <c r="A22" s="49"/>
      <c r="B22" s="31" t="s">
        <v>85</v>
      </c>
      <c r="C22" s="318" t="s">
        <v>86</v>
      </c>
      <c r="D22" s="319"/>
      <c r="E22" s="320"/>
      <c r="F22" s="45"/>
      <c r="G22" s="314" t="s">
        <v>87</v>
      </c>
      <c r="H22" s="315"/>
      <c r="I22" s="321">
        <v>42459</v>
      </c>
      <c r="J22" s="322"/>
      <c r="K22" s="65"/>
      <c r="L22" s="65"/>
      <c r="M22" s="65"/>
      <c r="N22" s="65"/>
      <c r="O22" s="65"/>
      <c r="P22" s="65"/>
      <c r="Q22" s="65"/>
      <c r="R22" s="65"/>
      <c r="S22" s="65"/>
      <c r="T22" s="65"/>
      <c r="U22" s="65"/>
      <c r="V22" s="65"/>
      <c r="W22" s="65"/>
      <c r="X22" s="65"/>
      <c r="Y22" s="65"/>
      <c r="Z22" s="65"/>
      <c r="AA22" s="65"/>
      <c r="AB22" s="65"/>
      <c r="AC22" s="65"/>
      <c r="AD22" s="65"/>
      <c r="AE22" s="163"/>
      <c r="AF22" s="174"/>
      <c r="AG22" s="163"/>
    </row>
    <row r="23" spans="1:33" ht="8.25" customHeight="1" thickBot="1" x14ac:dyDescent="0.25">
      <c r="A23" s="50"/>
      <c r="B23" s="51"/>
      <c r="C23" s="51"/>
      <c r="D23" s="51"/>
      <c r="E23" s="51"/>
      <c r="F23" s="52"/>
      <c r="G23" s="52"/>
      <c r="H23" s="53"/>
      <c r="I23" s="53"/>
      <c r="J23" s="54"/>
      <c r="K23" s="65"/>
      <c r="L23" s="65"/>
      <c r="M23" s="65"/>
      <c r="N23" s="65"/>
      <c r="O23" s="65"/>
      <c r="P23" s="65"/>
      <c r="Q23" s="65"/>
      <c r="R23" s="65"/>
      <c r="S23" s="65"/>
      <c r="T23" s="65"/>
      <c r="U23" s="65"/>
      <c r="V23" s="65"/>
      <c r="W23" s="65"/>
      <c r="X23" s="65"/>
      <c r="Y23" s="65"/>
      <c r="Z23" s="65"/>
      <c r="AA23" s="65"/>
      <c r="AB23" s="65"/>
      <c r="AC23" s="65"/>
      <c r="AD23" s="65"/>
      <c r="AE23" s="163"/>
      <c r="AF23" s="174"/>
      <c r="AG23" s="163"/>
    </row>
    <row r="24" spans="1:33" x14ac:dyDescent="0.2">
      <c r="A24" s="307"/>
      <c r="B24" s="308"/>
      <c r="C24" s="155"/>
      <c r="D24" s="155"/>
      <c r="E24" s="155"/>
      <c r="F24" s="55"/>
      <c r="G24" s="56"/>
      <c r="H24" s="55"/>
      <c r="I24" s="57"/>
      <c r="J24" s="58"/>
      <c r="K24" s="65"/>
      <c r="L24" s="65"/>
      <c r="M24" s="65"/>
      <c r="N24" s="65"/>
      <c r="O24" s="65"/>
      <c r="P24" s="65"/>
      <c r="Q24" s="65"/>
      <c r="R24" s="65"/>
      <c r="S24" s="65"/>
      <c r="T24" s="65"/>
      <c r="U24" s="65"/>
      <c r="V24" s="65"/>
      <c r="W24" s="65"/>
      <c r="X24" s="65"/>
      <c r="Y24" s="65"/>
      <c r="Z24" s="65"/>
      <c r="AA24" s="65"/>
      <c r="AB24" s="65"/>
      <c r="AC24" s="65"/>
      <c r="AD24" s="65"/>
      <c r="AE24" s="163"/>
      <c r="AF24" s="174"/>
      <c r="AG24" s="163"/>
    </row>
    <row r="25" spans="1:33" ht="4.5" customHeight="1" x14ac:dyDescent="0.2">
      <c r="A25" s="21"/>
      <c r="B25" s="22"/>
      <c r="C25" s="22"/>
      <c r="D25" s="22"/>
      <c r="E25" s="22"/>
      <c r="F25" s="22"/>
      <c r="G25" s="22"/>
      <c r="H25" s="22"/>
      <c r="I25" s="22"/>
      <c r="J25" s="29"/>
      <c r="K25" s="65"/>
      <c r="L25" s="65"/>
      <c r="M25" s="65"/>
      <c r="N25" s="65"/>
      <c r="O25" s="65"/>
      <c r="P25" s="65"/>
      <c r="Q25" s="65"/>
      <c r="R25" s="65"/>
      <c r="S25" s="65"/>
      <c r="T25" s="65"/>
      <c r="U25" s="65"/>
      <c r="V25" s="65"/>
      <c r="W25" s="65"/>
      <c r="X25" s="65"/>
      <c r="Y25" s="65"/>
      <c r="Z25" s="65"/>
      <c r="AA25" s="65"/>
      <c r="AB25" s="65"/>
      <c r="AC25" s="65"/>
      <c r="AD25" s="65"/>
      <c r="AE25" s="163"/>
      <c r="AF25" s="174"/>
      <c r="AG25" s="163"/>
    </row>
    <row r="26" spans="1:33" x14ac:dyDescent="0.2">
      <c r="A26" s="21"/>
      <c r="B26" s="22"/>
      <c r="C26" s="22"/>
      <c r="D26" s="22"/>
      <c r="E26" s="22"/>
      <c r="F26" s="22"/>
      <c r="G26" s="22"/>
      <c r="H26" s="22"/>
      <c r="I26" s="22"/>
      <c r="J26" s="29"/>
      <c r="K26" s="65"/>
      <c r="L26" s="65"/>
      <c r="M26" s="65"/>
      <c r="N26" s="65"/>
      <c r="O26" s="65"/>
      <c r="P26" s="65"/>
      <c r="Q26" s="65"/>
      <c r="R26" s="65"/>
      <c r="S26" s="65"/>
      <c r="T26" s="65"/>
      <c r="U26" s="65"/>
      <c r="V26" s="65"/>
      <c r="W26" s="65"/>
      <c r="X26" s="65"/>
      <c r="Y26" s="65"/>
      <c r="Z26" s="65"/>
      <c r="AA26" s="65"/>
      <c r="AB26" s="65"/>
      <c r="AC26" s="65"/>
      <c r="AD26" s="65"/>
      <c r="AE26" s="163"/>
      <c r="AF26" s="174"/>
      <c r="AG26" s="163"/>
    </row>
    <row r="27" spans="1:33" ht="12.75" thickBot="1" x14ac:dyDescent="0.25">
      <c r="A27" s="59"/>
      <c r="B27" s="53"/>
      <c r="C27" s="53"/>
      <c r="D27" s="53"/>
      <c r="E27" s="53"/>
      <c r="F27" s="53"/>
      <c r="G27" s="53"/>
      <c r="H27" s="53"/>
      <c r="I27" s="53"/>
      <c r="J27" s="54"/>
      <c r="K27" s="166"/>
      <c r="L27" s="166"/>
      <c r="M27" s="166"/>
      <c r="N27" s="166"/>
      <c r="O27" s="166"/>
      <c r="P27" s="166"/>
      <c r="Q27" s="166"/>
      <c r="R27" s="166"/>
      <c r="S27" s="166"/>
      <c r="T27" s="166"/>
      <c r="U27" s="166"/>
      <c r="V27" s="166"/>
      <c r="W27" s="166"/>
      <c r="X27" s="166"/>
      <c r="Y27" s="166"/>
      <c r="Z27" s="166"/>
      <c r="AA27" s="166"/>
      <c r="AB27" s="166"/>
      <c r="AC27" s="166"/>
      <c r="AD27" s="166"/>
      <c r="AE27" s="167"/>
      <c r="AF27" s="175"/>
      <c r="AG27" s="167"/>
    </row>
    <row r="28" spans="1:33" ht="12.75" x14ac:dyDescent="0.2">
      <c r="L28" s="67"/>
    </row>
    <row r="29" spans="1:33" x14ac:dyDescent="0.2">
      <c r="B29" s="61"/>
    </row>
    <row r="30" spans="1:33" x14ac:dyDescent="0.2">
      <c r="B30" s="61"/>
      <c r="F30" s="61"/>
    </row>
    <row r="31" spans="1:33" x14ac:dyDescent="0.2">
      <c r="B31" s="62"/>
      <c r="E31" s="62"/>
      <c r="F31" s="62"/>
    </row>
    <row r="32" spans="1:33" x14ac:dyDescent="0.2">
      <c r="B32" s="61"/>
      <c r="E32" s="61"/>
      <c r="F32" s="61"/>
    </row>
    <row r="33" spans="2:6" x14ac:dyDescent="0.2">
      <c r="B33" s="63"/>
      <c r="E33" s="63"/>
      <c r="F33" s="63"/>
    </row>
    <row r="34" spans="2:6" x14ac:dyDescent="0.2"/>
    <row r="35" spans="2:6" x14ac:dyDescent="0.2"/>
    <row r="36" spans="2:6" x14ac:dyDescent="0.2"/>
    <row r="37" spans="2:6" x14ac:dyDescent="0.2"/>
    <row r="38" spans="2:6" x14ac:dyDescent="0.2"/>
    <row r="39" spans="2:6" x14ac:dyDescent="0.2"/>
    <row r="40" spans="2:6" x14ac:dyDescent="0.2"/>
    <row r="41" spans="2:6" x14ac:dyDescent="0.2"/>
    <row r="42" spans="2:6" x14ac:dyDescent="0.2"/>
    <row r="43" spans="2:6" x14ac:dyDescent="0.2"/>
    <row r="44" spans="2:6" x14ac:dyDescent="0.2"/>
    <row r="45" spans="2:6" x14ac:dyDescent="0.2"/>
    <row r="46" spans="2:6" x14ac:dyDescent="0.2"/>
    <row r="47" spans="2:6" x14ac:dyDescent="0.2"/>
    <row r="48" spans="2:6"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sheetData>
  <mergeCells count="37">
    <mergeCell ref="AA13:AA14"/>
    <mergeCell ref="A12:AH12"/>
    <mergeCell ref="A2:J2"/>
    <mergeCell ref="C4:E4"/>
    <mergeCell ref="C6:E6"/>
    <mergeCell ref="C8:E8"/>
    <mergeCell ref="C10:E10"/>
    <mergeCell ref="AF13:AF14"/>
    <mergeCell ref="AG13:AG14"/>
    <mergeCell ref="AB13:AB14"/>
    <mergeCell ref="AC13:AC14"/>
    <mergeCell ref="AD13:AD14"/>
    <mergeCell ref="AE13:AE14"/>
    <mergeCell ref="AA15:AA16"/>
    <mergeCell ref="X13:X14"/>
    <mergeCell ref="Y13:Y14"/>
    <mergeCell ref="A13:A14"/>
    <mergeCell ref="B13:B14"/>
    <mergeCell ref="C13:C14"/>
    <mergeCell ref="D13:D14"/>
    <mergeCell ref="E13:E14"/>
    <mergeCell ref="Z13:Z14"/>
    <mergeCell ref="U13:U14"/>
    <mergeCell ref="V13:V14"/>
    <mergeCell ref="W13:W14"/>
    <mergeCell ref="F13:F14"/>
    <mergeCell ref="G13:G14"/>
    <mergeCell ref="H13:H14"/>
    <mergeCell ref="I13:J13"/>
    <mergeCell ref="A24:B24"/>
    <mergeCell ref="A17:J17"/>
    <mergeCell ref="C20:E20"/>
    <mergeCell ref="G20:H20"/>
    <mergeCell ref="I20:J20"/>
    <mergeCell ref="C22:E22"/>
    <mergeCell ref="G22:H22"/>
    <mergeCell ref="I22:J22"/>
  </mergeCells>
  <dataValidations count="11">
    <dataValidation type="list" allowBlank="1" showInputMessage="1" showErrorMessage="1" sqref="C8:E8">
      <formula1>Departamentos</formula1>
    </dataValidation>
    <dataValidation type="list" allowBlank="1" showInputMessage="1" showErrorMessage="1" sqref="C6:E6">
      <formula1>sector</formula1>
    </dataValidation>
    <dataValidation type="list" allowBlank="1" showInputMessage="1" showErrorMessage="1" sqref="H6">
      <formula1>orden</formula1>
    </dataValidation>
    <dataValidation type="list" allowBlank="1" showInputMessage="1" showErrorMessage="1" sqref="I8:I10">
      <formula1>nivel</formula1>
    </dataValidation>
    <dataValidation type="list" allowBlank="1" showDropDown="1" showErrorMessage="1" promptTitle="Departamento" prompt="Seleccione eldepartamenton de acuerdo a las opciones relacionadas." sqref="H11">
      <formula1>#REF!</formula1>
    </dataValidation>
    <dataValidation type="list" showInputMessage="1" showErrorMessage="1" sqref="D18 D15:D16">
      <formula1>INDIRECT(C15)</formula1>
    </dataValidation>
    <dataValidation type="list" showInputMessage="1" showErrorMessage="1" sqref="C18 C15:C16">
      <formula1>Tipos</formula1>
    </dataValidation>
    <dataValidation type="list" allowBlank="1" showInputMessage="1" showErrorMessage="1" sqref="H8">
      <formula1>vigencias</formula1>
    </dataValidation>
    <dataValidation showInputMessage="1" showErrorMessage="1" sqref="E15:E16 B18 E18:J18 B15:B16"/>
    <dataValidation type="date" operator="greaterThan" allowBlank="1" showInputMessage="1" showErrorMessage="1" sqref="I15:J16">
      <formula1>41275</formula1>
    </dataValidation>
    <dataValidation type="date" operator="greaterThanOrEqual" allowBlank="1" showInputMessage="1" showErrorMessage="1" sqref="I22">
      <formula1>41275</formula1>
    </dataValidation>
  </dataValidations>
  <hyperlinks>
    <hyperlink ref="C22" r:id="rId1"/>
  </hyperlinks>
  <pageMargins left="0.70866141732283472" right="0.70866141732283472" top="0.74803149606299213" bottom="0.74803149606299213" header="0.31496062992125984" footer="0.31496062992125984"/>
  <pageSetup scale="21" orientation="landscape"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3"/>
  <sheetViews>
    <sheetView view="pageBreakPreview" topLeftCell="J10" zoomScale="85" zoomScaleNormal="85" zoomScaleSheetLayoutView="85" workbookViewId="0">
      <selection activeCell="AD11" sqref="AD11"/>
    </sheetView>
  </sheetViews>
  <sheetFormatPr baseColWidth="10" defaultRowHeight="12.75" x14ac:dyDescent="0.2"/>
  <cols>
    <col min="1" max="1" width="33.140625" style="181" customWidth="1"/>
    <col min="2" max="2" width="11.42578125" style="181"/>
    <col min="3" max="3" width="38.42578125" style="181" customWidth="1"/>
    <col min="4" max="4" width="13.42578125" style="181" customWidth="1"/>
    <col min="5" max="5" width="15.28515625" style="181" customWidth="1"/>
    <col min="6" max="6" width="11.42578125" style="181"/>
    <col min="7" max="7" width="11.42578125" style="224" customWidth="1"/>
    <col min="8" max="16" width="11.42578125" style="181" customWidth="1"/>
    <col min="17" max="18" width="6.42578125" style="224" customWidth="1"/>
    <col min="19" max="20" width="6.42578125" style="225" customWidth="1"/>
    <col min="21" max="21" width="6.42578125" style="226" customWidth="1"/>
    <col min="22" max="23" width="6.42578125" style="225" customWidth="1"/>
    <col min="24" max="24" width="31.85546875" style="181" customWidth="1"/>
    <col min="25" max="25" width="13.5703125" style="181" customWidth="1"/>
    <col min="26" max="26" width="14" style="181" customWidth="1"/>
    <col min="27" max="27" width="11.42578125" style="181"/>
    <col min="28" max="28" width="36.5703125" style="181" customWidth="1"/>
    <col min="29" max="30" width="37.28515625" style="181" customWidth="1"/>
    <col min="31" max="16384" width="11.42578125" style="181"/>
  </cols>
  <sheetData>
    <row r="1" spans="1:30" ht="19.5" customHeight="1" thickBot="1" x14ac:dyDescent="0.25">
      <c r="A1" s="371" t="s">
        <v>88</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row>
    <row r="2" spans="1:30" ht="35.25" customHeight="1" x14ac:dyDescent="0.2">
      <c r="A2" s="373" t="s">
        <v>89</v>
      </c>
      <c r="B2" s="374"/>
      <c r="C2" s="374"/>
      <c r="D2" s="374"/>
      <c r="E2" s="374"/>
      <c r="F2" s="374"/>
      <c r="G2" s="182" t="s">
        <v>312</v>
      </c>
      <c r="H2" s="183"/>
      <c r="I2" s="183"/>
      <c r="J2" s="183"/>
      <c r="K2" s="183"/>
      <c r="L2" s="183"/>
      <c r="M2" s="183"/>
      <c r="N2" s="183"/>
      <c r="O2" s="183"/>
      <c r="P2" s="183"/>
      <c r="Q2" s="184"/>
      <c r="R2" s="185"/>
      <c r="S2" s="289" t="s">
        <v>350</v>
      </c>
      <c r="T2" s="289" t="s">
        <v>356</v>
      </c>
      <c r="U2" s="289" t="s">
        <v>352</v>
      </c>
      <c r="V2" s="289" t="s">
        <v>353</v>
      </c>
      <c r="W2" s="289" t="s">
        <v>354</v>
      </c>
      <c r="X2" s="186"/>
      <c r="Y2" s="361" t="s">
        <v>379</v>
      </c>
      <c r="Z2" s="361" t="s">
        <v>380</v>
      </c>
      <c r="AA2" s="363" t="s">
        <v>381</v>
      </c>
      <c r="AB2" s="380" t="s">
        <v>383</v>
      </c>
      <c r="AC2" s="354" t="s">
        <v>418</v>
      </c>
      <c r="AD2" s="356" t="s">
        <v>468</v>
      </c>
    </row>
    <row r="3" spans="1:30" ht="39" thickBot="1" x14ac:dyDescent="0.25">
      <c r="A3" s="176" t="s">
        <v>90</v>
      </c>
      <c r="B3" s="375" t="s">
        <v>91</v>
      </c>
      <c r="C3" s="375"/>
      <c r="D3" s="177" t="s">
        <v>27</v>
      </c>
      <c r="E3" s="178" t="s">
        <v>26</v>
      </c>
      <c r="F3" s="177" t="s">
        <v>25</v>
      </c>
      <c r="G3" s="187" t="s">
        <v>302</v>
      </c>
      <c r="H3" s="188" t="s">
        <v>304</v>
      </c>
      <c r="I3" s="188" t="s">
        <v>305</v>
      </c>
      <c r="J3" s="188" t="s">
        <v>303</v>
      </c>
      <c r="K3" s="188" t="s">
        <v>306</v>
      </c>
      <c r="L3" s="188" t="s">
        <v>307</v>
      </c>
      <c r="M3" s="188" t="s">
        <v>308</v>
      </c>
      <c r="N3" s="188" t="s">
        <v>309</v>
      </c>
      <c r="O3" s="188" t="s">
        <v>310</v>
      </c>
      <c r="P3" s="188" t="s">
        <v>311</v>
      </c>
      <c r="Q3" s="189" t="s">
        <v>317</v>
      </c>
      <c r="R3" s="190" t="s">
        <v>313</v>
      </c>
      <c r="S3" s="382"/>
      <c r="T3" s="382"/>
      <c r="U3" s="382"/>
      <c r="V3" s="382"/>
      <c r="W3" s="382"/>
      <c r="X3" s="191" t="s">
        <v>319</v>
      </c>
      <c r="Y3" s="362"/>
      <c r="Z3" s="362"/>
      <c r="AA3" s="364"/>
      <c r="AB3" s="381"/>
      <c r="AC3" s="355"/>
      <c r="AD3" s="357"/>
    </row>
    <row r="4" spans="1:30" ht="178.5" customHeight="1" x14ac:dyDescent="0.2">
      <c r="A4" s="376" t="s">
        <v>92</v>
      </c>
      <c r="B4" s="192" t="s">
        <v>24</v>
      </c>
      <c r="C4" s="193" t="s">
        <v>93</v>
      </c>
      <c r="D4" s="377" t="s">
        <v>94</v>
      </c>
      <c r="E4" s="365" t="s">
        <v>95</v>
      </c>
      <c r="F4" s="378" t="s">
        <v>96</v>
      </c>
      <c r="G4" s="194">
        <v>0.249</v>
      </c>
      <c r="H4" s="194"/>
      <c r="I4" s="194"/>
      <c r="J4" s="194"/>
      <c r="K4" s="194"/>
      <c r="L4" s="194"/>
      <c r="M4" s="194"/>
      <c r="N4" s="194"/>
      <c r="O4" s="194"/>
      <c r="P4" s="194"/>
      <c r="Q4" s="194">
        <f>SUM(G4:P4)</f>
        <v>0.249</v>
      </c>
      <c r="R4" s="194">
        <v>1</v>
      </c>
      <c r="S4" s="195">
        <v>0.111</v>
      </c>
      <c r="T4" s="383">
        <f>+S4+S5+S6+S7</f>
        <v>0.44400000000000001</v>
      </c>
      <c r="U4" s="195">
        <f>+Q4/R4</f>
        <v>0.249</v>
      </c>
      <c r="V4" s="196">
        <f>+U4*S4</f>
        <v>2.7639E-2</v>
      </c>
      <c r="W4" s="359">
        <v>0.44</v>
      </c>
      <c r="X4" s="197" t="s">
        <v>320</v>
      </c>
      <c r="Y4" s="198">
        <v>12</v>
      </c>
      <c r="Z4" s="198">
        <v>4</v>
      </c>
      <c r="AA4" s="199">
        <f>Z4/Y4</f>
        <v>0.33333333333333331</v>
      </c>
      <c r="AB4" s="244" t="s">
        <v>409</v>
      </c>
      <c r="AC4" s="246" t="s">
        <v>447</v>
      </c>
      <c r="AD4" s="246" t="s">
        <v>469</v>
      </c>
    </row>
    <row r="5" spans="1:30" ht="177.75" customHeight="1" x14ac:dyDescent="0.2">
      <c r="A5" s="369"/>
      <c r="B5" s="200" t="s">
        <v>97</v>
      </c>
      <c r="C5" s="201" t="s">
        <v>98</v>
      </c>
      <c r="D5" s="365"/>
      <c r="E5" s="365"/>
      <c r="F5" s="379"/>
      <c r="G5" s="202">
        <v>0.25</v>
      </c>
      <c r="H5" s="202"/>
      <c r="I5" s="202"/>
      <c r="J5" s="202"/>
      <c r="K5" s="202"/>
      <c r="L5" s="202"/>
      <c r="M5" s="202"/>
      <c r="N5" s="202"/>
      <c r="O5" s="202"/>
      <c r="P5" s="202"/>
      <c r="Q5" s="202">
        <f t="shared" ref="Q5:Q12" si="0">SUM(G5:P5)</f>
        <v>0.25</v>
      </c>
      <c r="R5" s="202">
        <v>1</v>
      </c>
      <c r="S5" s="203">
        <v>0.111</v>
      </c>
      <c r="T5" s="358"/>
      <c r="U5" s="203">
        <f t="shared" ref="U5:U12" si="1">+Q5/R5</f>
        <v>0.25</v>
      </c>
      <c r="V5" s="204">
        <f t="shared" ref="V5:V12" si="2">+U5*S5</f>
        <v>2.775E-2</v>
      </c>
      <c r="W5" s="360"/>
      <c r="X5" s="205" t="s">
        <v>334</v>
      </c>
      <c r="Y5" s="198">
        <v>2</v>
      </c>
      <c r="Z5" s="198">
        <v>0</v>
      </c>
      <c r="AA5" s="206">
        <v>0</v>
      </c>
      <c r="AB5" s="244" t="s">
        <v>408</v>
      </c>
      <c r="AC5" s="247" t="s">
        <v>448</v>
      </c>
      <c r="AD5" s="247" t="s">
        <v>448</v>
      </c>
    </row>
    <row r="6" spans="1:30" ht="264" customHeight="1" x14ac:dyDescent="0.2">
      <c r="A6" s="369"/>
      <c r="B6" s="200" t="s">
        <v>99</v>
      </c>
      <c r="C6" s="201" t="s">
        <v>100</v>
      </c>
      <c r="D6" s="365"/>
      <c r="E6" s="365"/>
      <c r="F6" s="379"/>
      <c r="G6" s="202">
        <v>0</v>
      </c>
      <c r="H6" s="202"/>
      <c r="I6" s="202"/>
      <c r="J6" s="202"/>
      <c r="K6" s="202"/>
      <c r="L6" s="202"/>
      <c r="M6" s="202"/>
      <c r="N6" s="202"/>
      <c r="O6" s="202"/>
      <c r="P6" s="202"/>
      <c r="Q6" s="202">
        <f t="shared" si="0"/>
        <v>0</v>
      </c>
      <c r="R6" s="202">
        <v>1</v>
      </c>
      <c r="S6" s="203">
        <v>0.111</v>
      </c>
      <c r="T6" s="358"/>
      <c r="U6" s="203">
        <f t="shared" si="1"/>
        <v>0</v>
      </c>
      <c r="V6" s="204">
        <f t="shared" si="2"/>
        <v>0</v>
      </c>
      <c r="W6" s="360"/>
      <c r="X6" s="207" t="s">
        <v>328</v>
      </c>
      <c r="Y6" s="170" t="s">
        <v>393</v>
      </c>
      <c r="Z6" s="170" t="s">
        <v>393</v>
      </c>
      <c r="AA6" s="170" t="s">
        <v>393</v>
      </c>
      <c r="AB6" s="245" t="s">
        <v>392</v>
      </c>
      <c r="AC6" s="247" t="s">
        <v>449</v>
      </c>
      <c r="AD6" s="247" t="s">
        <v>449</v>
      </c>
    </row>
    <row r="7" spans="1:30" ht="179.25" customHeight="1" x14ac:dyDescent="0.2">
      <c r="A7" s="369"/>
      <c r="B7" s="200" t="s">
        <v>101</v>
      </c>
      <c r="C7" s="201" t="s">
        <v>102</v>
      </c>
      <c r="D7" s="365"/>
      <c r="E7" s="365"/>
      <c r="F7" s="379"/>
      <c r="G7" s="202">
        <v>0</v>
      </c>
      <c r="H7" s="202"/>
      <c r="I7" s="202"/>
      <c r="J7" s="202"/>
      <c r="K7" s="202"/>
      <c r="L7" s="202"/>
      <c r="M7" s="202"/>
      <c r="N7" s="202"/>
      <c r="O7" s="202"/>
      <c r="P7" s="202"/>
      <c r="Q7" s="202">
        <f t="shared" si="0"/>
        <v>0</v>
      </c>
      <c r="R7" s="202">
        <v>1</v>
      </c>
      <c r="S7" s="203">
        <v>0.111</v>
      </c>
      <c r="T7" s="358"/>
      <c r="U7" s="203">
        <f t="shared" si="1"/>
        <v>0</v>
      </c>
      <c r="V7" s="204">
        <f t="shared" si="2"/>
        <v>0</v>
      </c>
      <c r="W7" s="360"/>
      <c r="X7" s="207" t="s">
        <v>333</v>
      </c>
      <c r="Y7" s="170" t="s">
        <v>393</v>
      </c>
      <c r="Z7" s="170" t="s">
        <v>393</v>
      </c>
      <c r="AA7" s="170" t="s">
        <v>393</v>
      </c>
      <c r="AB7" s="245" t="s">
        <v>392</v>
      </c>
      <c r="AC7" s="247" t="s">
        <v>450</v>
      </c>
      <c r="AD7" s="247" t="s">
        <v>450</v>
      </c>
    </row>
    <row r="8" spans="1:30" ht="51.75" customHeight="1" x14ac:dyDescent="0.2">
      <c r="A8" s="368" t="s">
        <v>103</v>
      </c>
      <c r="B8" s="200" t="s">
        <v>21</v>
      </c>
      <c r="C8" s="201" t="s">
        <v>104</v>
      </c>
      <c r="D8" s="365" t="s">
        <v>105</v>
      </c>
      <c r="E8" s="365" t="s">
        <v>106</v>
      </c>
      <c r="F8" s="179" t="s">
        <v>107</v>
      </c>
      <c r="G8" s="202">
        <v>0</v>
      </c>
      <c r="H8" s="202"/>
      <c r="I8" s="202"/>
      <c r="J8" s="202"/>
      <c r="K8" s="202"/>
      <c r="L8" s="202"/>
      <c r="M8" s="202"/>
      <c r="N8" s="202"/>
      <c r="O8" s="202"/>
      <c r="P8" s="202"/>
      <c r="Q8" s="202">
        <f t="shared" si="0"/>
        <v>0</v>
      </c>
      <c r="R8" s="202">
        <v>1</v>
      </c>
      <c r="S8" s="203">
        <v>0.111</v>
      </c>
      <c r="T8" s="358">
        <f>+S8+S9</f>
        <v>0.224</v>
      </c>
      <c r="U8" s="203">
        <f t="shared" si="1"/>
        <v>0</v>
      </c>
      <c r="V8" s="204">
        <f t="shared" si="2"/>
        <v>0</v>
      </c>
      <c r="W8" s="360">
        <f>+V8+V9</f>
        <v>2.8250000000000001E-2</v>
      </c>
      <c r="X8" s="207" t="s">
        <v>332</v>
      </c>
      <c r="Y8" s="170" t="s">
        <v>393</v>
      </c>
      <c r="Z8" s="170" t="s">
        <v>393</v>
      </c>
      <c r="AA8" s="170" t="s">
        <v>393</v>
      </c>
      <c r="AB8" s="245" t="s">
        <v>392</v>
      </c>
      <c r="AC8" s="248" t="s">
        <v>415</v>
      </c>
      <c r="AD8" s="280" t="s">
        <v>507</v>
      </c>
    </row>
    <row r="9" spans="1:30" ht="89.25" x14ac:dyDescent="0.2">
      <c r="A9" s="369"/>
      <c r="B9" s="200" t="s">
        <v>19</v>
      </c>
      <c r="C9" s="201" t="s">
        <v>108</v>
      </c>
      <c r="D9" s="365"/>
      <c r="E9" s="365"/>
      <c r="F9" s="179" t="s">
        <v>109</v>
      </c>
      <c r="G9" s="202">
        <v>0.25</v>
      </c>
      <c r="H9" s="202"/>
      <c r="I9" s="202"/>
      <c r="J9" s="202"/>
      <c r="K9" s="202"/>
      <c r="L9" s="202"/>
      <c r="M9" s="202"/>
      <c r="N9" s="202"/>
      <c r="O9" s="202"/>
      <c r="P9" s="202"/>
      <c r="Q9" s="202">
        <f t="shared" si="0"/>
        <v>0.25</v>
      </c>
      <c r="R9" s="202">
        <v>1</v>
      </c>
      <c r="S9" s="203">
        <v>0.113</v>
      </c>
      <c r="T9" s="358"/>
      <c r="U9" s="203">
        <f t="shared" si="1"/>
        <v>0.25</v>
      </c>
      <c r="V9" s="204">
        <f t="shared" si="2"/>
        <v>2.8250000000000001E-2</v>
      </c>
      <c r="W9" s="360"/>
      <c r="X9" s="207" t="s">
        <v>327</v>
      </c>
      <c r="Y9" s="170" t="s">
        <v>393</v>
      </c>
      <c r="Z9" s="170" t="s">
        <v>393</v>
      </c>
      <c r="AA9" s="170" t="s">
        <v>393</v>
      </c>
      <c r="AB9" s="245" t="s">
        <v>392</v>
      </c>
      <c r="AC9" s="248" t="s">
        <v>415</v>
      </c>
      <c r="AD9" s="280" t="s">
        <v>507</v>
      </c>
    </row>
    <row r="10" spans="1:30" ht="97.5" customHeight="1" x14ac:dyDescent="0.2">
      <c r="A10" s="368" t="s">
        <v>110</v>
      </c>
      <c r="B10" s="200" t="s">
        <v>17</v>
      </c>
      <c r="C10" s="201" t="s">
        <v>111</v>
      </c>
      <c r="D10" s="365" t="s">
        <v>112</v>
      </c>
      <c r="E10" s="365" t="s">
        <v>113</v>
      </c>
      <c r="F10" s="365" t="s">
        <v>114</v>
      </c>
      <c r="G10" s="367">
        <v>0</v>
      </c>
      <c r="H10" s="367"/>
      <c r="I10" s="367"/>
      <c r="J10" s="367"/>
      <c r="K10" s="367"/>
      <c r="L10" s="367"/>
      <c r="M10" s="367"/>
      <c r="N10" s="367"/>
      <c r="O10" s="367"/>
      <c r="P10" s="367"/>
      <c r="Q10" s="202">
        <f t="shared" si="0"/>
        <v>0</v>
      </c>
      <c r="R10" s="208">
        <v>1</v>
      </c>
      <c r="S10" s="203">
        <v>0.111</v>
      </c>
      <c r="T10" s="358">
        <f>+S10+S11</f>
        <v>0.222</v>
      </c>
      <c r="U10" s="203">
        <f t="shared" si="1"/>
        <v>0</v>
      </c>
      <c r="V10" s="204">
        <f t="shared" si="2"/>
        <v>0</v>
      </c>
      <c r="W10" s="360">
        <v>0.11</v>
      </c>
      <c r="X10" s="207" t="s">
        <v>331</v>
      </c>
      <c r="Y10" s="170" t="s">
        <v>393</v>
      </c>
      <c r="Z10" s="170" t="s">
        <v>393</v>
      </c>
      <c r="AA10" s="170" t="s">
        <v>393</v>
      </c>
      <c r="AB10" s="245" t="s">
        <v>392</v>
      </c>
      <c r="AC10" s="248" t="s">
        <v>416</v>
      </c>
      <c r="AD10" s="280" t="s">
        <v>507</v>
      </c>
    </row>
    <row r="11" spans="1:30" ht="221.25" customHeight="1" x14ac:dyDescent="0.2">
      <c r="A11" s="370"/>
      <c r="B11" s="200" t="s">
        <v>14</v>
      </c>
      <c r="C11" s="201" t="s">
        <v>115</v>
      </c>
      <c r="D11" s="366"/>
      <c r="E11" s="366"/>
      <c r="F11" s="366"/>
      <c r="G11" s="367"/>
      <c r="H11" s="367"/>
      <c r="I11" s="367"/>
      <c r="J11" s="367"/>
      <c r="K11" s="367"/>
      <c r="L11" s="367"/>
      <c r="M11" s="367"/>
      <c r="N11" s="367"/>
      <c r="O11" s="367"/>
      <c r="P11" s="367"/>
      <c r="Q11" s="202">
        <f t="shared" si="0"/>
        <v>0</v>
      </c>
      <c r="R11" s="208">
        <v>1</v>
      </c>
      <c r="S11" s="203">
        <v>0.111</v>
      </c>
      <c r="T11" s="358"/>
      <c r="U11" s="203">
        <f t="shared" si="1"/>
        <v>0</v>
      </c>
      <c r="V11" s="204">
        <f t="shared" si="2"/>
        <v>0</v>
      </c>
      <c r="W11" s="360"/>
      <c r="X11" s="207" t="s">
        <v>330</v>
      </c>
      <c r="Y11" s="170" t="s">
        <v>393</v>
      </c>
      <c r="Z11" s="170" t="s">
        <v>393</v>
      </c>
      <c r="AA11" s="170" t="s">
        <v>393</v>
      </c>
      <c r="AB11" s="245" t="s">
        <v>392</v>
      </c>
      <c r="AC11" s="247" t="s">
        <v>451</v>
      </c>
      <c r="AD11" s="247" t="s">
        <v>451</v>
      </c>
    </row>
    <row r="12" spans="1:30" ht="75.75" customHeight="1" thickBot="1" x14ac:dyDescent="0.25">
      <c r="A12" s="209" t="s">
        <v>116</v>
      </c>
      <c r="B12" s="210">
        <v>4</v>
      </c>
      <c r="C12" s="211" t="s">
        <v>117</v>
      </c>
      <c r="D12" s="180" t="s">
        <v>118</v>
      </c>
      <c r="E12" s="180" t="s">
        <v>119</v>
      </c>
      <c r="F12" s="180" t="s">
        <v>120</v>
      </c>
      <c r="G12" s="212">
        <v>0</v>
      </c>
      <c r="H12" s="212"/>
      <c r="I12" s="212"/>
      <c r="J12" s="212"/>
      <c r="K12" s="212"/>
      <c r="L12" s="212"/>
      <c r="M12" s="212"/>
      <c r="N12" s="212"/>
      <c r="O12" s="212"/>
      <c r="P12" s="212"/>
      <c r="Q12" s="212">
        <f t="shared" si="0"/>
        <v>0</v>
      </c>
      <c r="R12" s="212">
        <v>1</v>
      </c>
      <c r="S12" s="213">
        <v>0.111</v>
      </c>
      <c r="T12" s="213">
        <f>+S12</f>
        <v>0.111</v>
      </c>
      <c r="U12" s="213">
        <f t="shared" si="1"/>
        <v>0</v>
      </c>
      <c r="V12" s="214">
        <f t="shared" si="2"/>
        <v>0</v>
      </c>
      <c r="W12" s="214">
        <f>+V12*S12</f>
        <v>0</v>
      </c>
      <c r="X12" s="215" t="s">
        <v>329</v>
      </c>
      <c r="Y12" s="170" t="s">
        <v>393</v>
      </c>
      <c r="Z12" s="170" t="s">
        <v>393</v>
      </c>
      <c r="AA12" s="170" t="s">
        <v>393</v>
      </c>
      <c r="AB12" s="245" t="s">
        <v>392</v>
      </c>
      <c r="AC12" s="248" t="s">
        <v>417</v>
      </c>
      <c r="AD12" s="280" t="s">
        <v>507</v>
      </c>
    </row>
    <row r="13" spans="1:30" ht="13.5" thickBot="1" x14ac:dyDescent="0.25">
      <c r="A13" s="216"/>
      <c r="B13" s="217"/>
      <c r="C13" s="217"/>
      <c r="D13" s="217"/>
      <c r="E13" s="217"/>
      <c r="F13" s="217"/>
      <c r="G13" s="218"/>
      <c r="H13" s="217"/>
      <c r="I13" s="217"/>
      <c r="J13" s="217"/>
      <c r="K13" s="217"/>
      <c r="L13" s="217"/>
      <c r="M13" s="217"/>
      <c r="N13" s="217"/>
      <c r="O13" s="217"/>
      <c r="P13" s="217"/>
      <c r="Q13" s="218"/>
      <c r="R13" s="218"/>
      <c r="S13" s="219">
        <f>SUM(S4:S12)</f>
        <v>1.0010000000000001</v>
      </c>
      <c r="T13" s="220"/>
      <c r="U13" s="221">
        <f>SUM(U4:U12)</f>
        <v>0.749</v>
      </c>
      <c r="V13" s="222"/>
      <c r="W13" s="222">
        <f>SUM(W4:W12)</f>
        <v>0.57825000000000004</v>
      </c>
      <c r="X13" s="223"/>
      <c r="Y13" s="217"/>
      <c r="Z13" s="217"/>
      <c r="AA13" s="217"/>
      <c r="AB13" s="223"/>
      <c r="AC13" s="223"/>
      <c r="AD13" s="223"/>
    </row>
  </sheetData>
  <mergeCells count="41">
    <mergeCell ref="A1:AB1"/>
    <mergeCell ref="A2:F2"/>
    <mergeCell ref="B3:C3"/>
    <mergeCell ref="A4:A7"/>
    <mergeCell ref="D4:D7"/>
    <mergeCell ref="E4:E7"/>
    <mergeCell ref="F4:F7"/>
    <mergeCell ref="Y2:Y3"/>
    <mergeCell ref="AB2:AB3"/>
    <mergeCell ref="S2:S3"/>
    <mergeCell ref="U2:U3"/>
    <mergeCell ref="V2:V3"/>
    <mergeCell ref="W2:W3"/>
    <mergeCell ref="T2:T3"/>
    <mergeCell ref="T4:T7"/>
    <mergeCell ref="A8:A9"/>
    <mergeCell ref="D8:D9"/>
    <mergeCell ref="E8:E9"/>
    <mergeCell ref="A10:A11"/>
    <mergeCell ref="D10:D11"/>
    <mergeCell ref="E10:E11"/>
    <mergeCell ref="F10:F11"/>
    <mergeCell ref="W10:W11"/>
    <mergeCell ref="K10:K11"/>
    <mergeCell ref="L10:L11"/>
    <mergeCell ref="M10:M11"/>
    <mergeCell ref="G10:G11"/>
    <mergeCell ref="H10:H11"/>
    <mergeCell ref="I10:I11"/>
    <mergeCell ref="J10:J11"/>
    <mergeCell ref="N10:N11"/>
    <mergeCell ref="O10:O11"/>
    <mergeCell ref="P10:P11"/>
    <mergeCell ref="AC2:AC3"/>
    <mergeCell ref="AD2:AD3"/>
    <mergeCell ref="T8:T9"/>
    <mergeCell ref="T10:T11"/>
    <mergeCell ref="W4:W7"/>
    <mergeCell ref="Z2:Z3"/>
    <mergeCell ref="AA2:AA3"/>
    <mergeCell ref="W8:W9"/>
  </mergeCells>
  <printOptions horizontalCentered="1" verticalCentered="1"/>
  <pageMargins left="0.70866141732283472" right="0.70866141732283472" top="0.74803149606299213" bottom="0.74803149606299213" header="0.31496062992125984" footer="0.31496062992125984"/>
  <pageSetup scale="36" fitToHeight="2"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59"/>
  <sheetViews>
    <sheetView view="pageBreakPreview" topLeftCell="E1" zoomScale="70" zoomScaleNormal="100" zoomScaleSheetLayoutView="70" workbookViewId="0">
      <selection activeCell="AB4" sqref="AB4"/>
    </sheetView>
  </sheetViews>
  <sheetFormatPr baseColWidth="10" defaultRowHeight="15" x14ac:dyDescent="0.25"/>
  <cols>
    <col min="1" max="1" width="25.7109375" style="266" customWidth="1"/>
    <col min="2" max="2" width="3.85546875" style="68" bestFit="1" customWidth="1"/>
    <col min="3" max="3" width="41.42578125" style="267" customWidth="1"/>
    <col min="4" max="4" width="21.140625" style="267" customWidth="1"/>
    <col min="5" max="5" width="20.85546875" style="267" customWidth="1"/>
    <col min="6" max="6" width="21" style="268" customWidth="1"/>
    <col min="7" max="7" width="35" style="269" customWidth="1"/>
    <col min="8" max="8" width="13.5703125" style="270" customWidth="1"/>
    <col min="9" max="9" width="14.140625" style="270" customWidth="1"/>
    <col min="10" max="10" width="11.42578125" style="262" customWidth="1"/>
    <col min="11" max="19" width="11.42578125" style="262" hidden="1" customWidth="1"/>
    <col min="20" max="20" width="12.140625" style="262" customWidth="1"/>
    <col min="21" max="21" width="11.42578125" style="267" customWidth="1"/>
    <col min="22" max="22" width="14.140625" style="262" customWidth="1"/>
    <col min="23" max="23" width="13.28515625" style="262" customWidth="1"/>
    <col min="24" max="24" width="12.5703125" style="262" customWidth="1"/>
    <col min="25" max="25" width="12.140625" style="262" customWidth="1"/>
    <col min="26" max="26" width="11.42578125" style="262" customWidth="1"/>
    <col min="27" max="27" width="27.5703125" style="267" hidden="1" customWidth="1"/>
    <col min="28" max="30" width="11.42578125" style="267"/>
    <col min="31" max="33" width="37.7109375" style="267" customWidth="1"/>
    <col min="34" max="16384" width="11.42578125" style="68"/>
  </cols>
  <sheetData>
    <row r="2" spans="1:33" ht="37.5" customHeight="1" x14ac:dyDescent="0.25">
      <c r="A2" s="398" t="s">
        <v>29</v>
      </c>
      <c r="B2" s="398" t="s">
        <v>91</v>
      </c>
      <c r="C2" s="398"/>
      <c r="D2" s="401" t="s">
        <v>27</v>
      </c>
      <c r="E2" s="400" t="s">
        <v>26</v>
      </c>
      <c r="F2" s="399" t="s">
        <v>25</v>
      </c>
      <c r="G2" s="400" t="s">
        <v>121</v>
      </c>
      <c r="H2" s="400" t="s">
        <v>122</v>
      </c>
      <c r="I2" s="400" t="s">
        <v>123</v>
      </c>
      <c r="J2" s="389" t="s">
        <v>302</v>
      </c>
      <c r="K2" s="389" t="s">
        <v>304</v>
      </c>
      <c r="L2" s="389" t="s">
        <v>305</v>
      </c>
      <c r="M2" s="389" t="s">
        <v>303</v>
      </c>
      <c r="N2" s="389" t="s">
        <v>306</v>
      </c>
      <c r="O2" s="389" t="s">
        <v>307</v>
      </c>
      <c r="P2" s="389" t="s">
        <v>308</v>
      </c>
      <c r="Q2" s="389" t="s">
        <v>309</v>
      </c>
      <c r="R2" s="389" t="s">
        <v>310</v>
      </c>
      <c r="S2" s="389" t="s">
        <v>311</v>
      </c>
      <c r="T2" s="388" t="s">
        <v>318</v>
      </c>
      <c r="U2" s="389" t="s">
        <v>315</v>
      </c>
      <c r="V2" s="290" t="s">
        <v>350</v>
      </c>
      <c r="W2" s="290" t="s">
        <v>356</v>
      </c>
      <c r="X2" s="290" t="s">
        <v>352</v>
      </c>
      <c r="Y2" s="290" t="s">
        <v>353</v>
      </c>
      <c r="Z2" s="290" t="s">
        <v>354</v>
      </c>
      <c r="AA2" s="386" t="s">
        <v>319</v>
      </c>
      <c r="AB2" s="284" t="s">
        <v>379</v>
      </c>
      <c r="AC2" s="284" t="s">
        <v>380</v>
      </c>
      <c r="AD2" s="286" t="s">
        <v>381</v>
      </c>
      <c r="AE2" s="284" t="s">
        <v>383</v>
      </c>
      <c r="AF2" s="405" t="s">
        <v>419</v>
      </c>
      <c r="AG2" s="407" t="s">
        <v>472</v>
      </c>
    </row>
    <row r="3" spans="1:33" ht="37.5" customHeight="1" x14ac:dyDescent="0.25">
      <c r="A3" s="398"/>
      <c r="B3" s="398"/>
      <c r="C3" s="398"/>
      <c r="D3" s="401"/>
      <c r="E3" s="400"/>
      <c r="F3" s="399"/>
      <c r="G3" s="400"/>
      <c r="H3" s="400"/>
      <c r="I3" s="400"/>
      <c r="J3" s="389"/>
      <c r="K3" s="389"/>
      <c r="L3" s="389"/>
      <c r="M3" s="389"/>
      <c r="N3" s="389"/>
      <c r="O3" s="389"/>
      <c r="P3" s="389"/>
      <c r="Q3" s="389"/>
      <c r="R3" s="389"/>
      <c r="S3" s="389"/>
      <c r="T3" s="388"/>
      <c r="U3" s="389"/>
      <c r="V3" s="290"/>
      <c r="W3" s="290"/>
      <c r="X3" s="290"/>
      <c r="Y3" s="290"/>
      <c r="Z3" s="290"/>
      <c r="AA3" s="386"/>
      <c r="AB3" s="284"/>
      <c r="AC3" s="284"/>
      <c r="AD3" s="286"/>
      <c r="AE3" s="284"/>
      <c r="AF3" s="406"/>
      <c r="AG3" s="408"/>
    </row>
    <row r="4" spans="1:33" ht="105" x14ac:dyDescent="0.25">
      <c r="A4" s="396" t="s">
        <v>124</v>
      </c>
      <c r="B4" s="391" t="s">
        <v>24</v>
      </c>
      <c r="C4" s="392" t="s">
        <v>125</v>
      </c>
      <c r="D4" s="393" t="s">
        <v>126</v>
      </c>
      <c r="E4" s="393" t="s">
        <v>127</v>
      </c>
      <c r="F4" s="385">
        <v>42614</v>
      </c>
      <c r="G4" s="252" t="s">
        <v>481</v>
      </c>
      <c r="H4" s="253" t="s">
        <v>128</v>
      </c>
      <c r="I4" s="253" t="s">
        <v>129</v>
      </c>
      <c r="J4" s="255">
        <v>0.25</v>
      </c>
      <c r="K4" s="255"/>
      <c r="L4" s="255"/>
      <c r="M4" s="255"/>
      <c r="N4" s="255"/>
      <c r="O4" s="255"/>
      <c r="P4" s="255"/>
      <c r="Q4" s="255"/>
      <c r="R4" s="255"/>
      <c r="S4" s="255"/>
      <c r="T4" s="255">
        <f>SUM(J4:S4)</f>
        <v>0.25</v>
      </c>
      <c r="U4" s="254">
        <v>1</v>
      </c>
      <c r="V4" s="255">
        <v>2.64E-2</v>
      </c>
      <c r="W4" s="387">
        <f>+V4+V5+V6+V7+V8</f>
        <v>0.13159999999999999</v>
      </c>
      <c r="X4" s="255">
        <f>+T4/U4</f>
        <v>0.25</v>
      </c>
      <c r="Y4" s="255">
        <f>+X4*V4</f>
        <v>6.6E-3</v>
      </c>
      <c r="Z4" s="387">
        <f>W4*(AVERAGE(AD4:AD8)/100)</f>
        <v>9.2383199999999999E-2</v>
      </c>
      <c r="AA4" s="256" t="s">
        <v>337</v>
      </c>
      <c r="AB4" s="257">
        <v>1</v>
      </c>
      <c r="AC4" s="257">
        <v>1</v>
      </c>
      <c r="AD4" s="254">
        <v>1</v>
      </c>
      <c r="AE4" s="264" t="s">
        <v>395</v>
      </c>
      <c r="AF4" s="249" t="s">
        <v>415</v>
      </c>
      <c r="AG4" s="250" t="s">
        <v>482</v>
      </c>
    </row>
    <row r="5" spans="1:33" ht="45" customHeight="1" x14ac:dyDescent="0.25">
      <c r="A5" s="396"/>
      <c r="B5" s="391"/>
      <c r="C5" s="392"/>
      <c r="D5" s="393"/>
      <c r="E5" s="393"/>
      <c r="F5" s="385"/>
      <c r="G5" s="252" t="s">
        <v>452</v>
      </c>
      <c r="H5" s="253" t="s">
        <v>130</v>
      </c>
      <c r="I5" s="253" t="s">
        <v>131</v>
      </c>
      <c r="J5" s="255">
        <v>0</v>
      </c>
      <c r="K5" s="255"/>
      <c r="L5" s="255"/>
      <c r="M5" s="255"/>
      <c r="N5" s="255"/>
      <c r="O5" s="255"/>
      <c r="P5" s="255"/>
      <c r="Q5" s="255"/>
      <c r="R5" s="255"/>
      <c r="S5" s="255"/>
      <c r="T5" s="255">
        <f t="shared" ref="T5:T41" si="0">SUM(J5:S5)</f>
        <v>0</v>
      </c>
      <c r="U5" s="254">
        <v>1</v>
      </c>
      <c r="V5" s="255">
        <v>2.63E-2</v>
      </c>
      <c r="W5" s="387"/>
      <c r="X5" s="255">
        <f t="shared" ref="X5:X41" si="1">+T5/U5</f>
        <v>0</v>
      </c>
      <c r="Y5" s="255">
        <f t="shared" ref="Y5:Y41" si="2">+X5*V5</f>
        <v>0</v>
      </c>
      <c r="Z5" s="387"/>
      <c r="AA5" s="256" t="s">
        <v>366</v>
      </c>
      <c r="AB5" s="241" t="s">
        <v>393</v>
      </c>
      <c r="AC5" s="241" t="s">
        <v>393</v>
      </c>
      <c r="AD5" s="241">
        <v>90</v>
      </c>
      <c r="AE5" s="241" t="s">
        <v>392</v>
      </c>
      <c r="AF5" s="249" t="s">
        <v>415</v>
      </c>
      <c r="AG5" s="402" t="s">
        <v>483</v>
      </c>
    </row>
    <row r="6" spans="1:33" ht="45" customHeight="1" x14ac:dyDescent="0.25">
      <c r="A6" s="396"/>
      <c r="B6" s="391"/>
      <c r="C6" s="392"/>
      <c r="D6" s="393"/>
      <c r="E6" s="393"/>
      <c r="F6" s="385"/>
      <c r="G6" s="252" t="s">
        <v>132</v>
      </c>
      <c r="H6" s="253" t="s">
        <v>133</v>
      </c>
      <c r="I6" s="253" t="s">
        <v>134</v>
      </c>
      <c r="J6" s="255">
        <v>0</v>
      </c>
      <c r="K6" s="255"/>
      <c r="L6" s="255"/>
      <c r="M6" s="255"/>
      <c r="N6" s="255"/>
      <c r="O6" s="255"/>
      <c r="P6" s="255"/>
      <c r="Q6" s="255"/>
      <c r="R6" s="255"/>
      <c r="S6" s="255"/>
      <c r="T6" s="255">
        <f t="shared" si="0"/>
        <v>0</v>
      </c>
      <c r="U6" s="254">
        <v>1</v>
      </c>
      <c r="V6" s="255">
        <v>2.63E-2</v>
      </c>
      <c r="W6" s="387"/>
      <c r="X6" s="255">
        <f t="shared" si="1"/>
        <v>0</v>
      </c>
      <c r="Y6" s="255">
        <f t="shared" si="2"/>
        <v>0</v>
      </c>
      <c r="Z6" s="387"/>
      <c r="AA6" s="256" t="s">
        <v>366</v>
      </c>
      <c r="AB6" s="241" t="s">
        <v>393</v>
      </c>
      <c r="AC6" s="241" t="s">
        <v>393</v>
      </c>
      <c r="AD6" s="241">
        <v>90</v>
      </c>
      <c r="AE6" s="241" t="s">
        <v>392</v>
      </c>
      <c r="AF6" s="249" t="s">
        <v>415</v>
      </c>
      <c r="AG6" s="403"/>
    </row>
    <row r="7" spans="1:33" ht="45" customHeight="1" x14ac:dyDescent="0.25">
      <c r="A7" s="396"/>
      <c r="B7" s="391"/>
      <c r="C7" s="392"/>
      <c r="D7" s="393"/>
      <c r="E7" s="393"/>
      <c r="F7" s="385"/>
      <c r="G7" s="252" t="s">
        <v>453</v>
      </c>
      <c r="H7" s="253" t="s">
        <v>135</v>
      </c>
      <c r="I7" s="253" t="s">
        <v>129</v>
      </c>
      <c r="J7" s="255">
        <v>0</v>
      </c>
      <c r="K7" s="255"/>
      <c r="L7" s="255"/>
      <c r="M7" s="255"/>
      <c r="N7" s="255"/>
      <c r="O7" s="255"/>
      <c r="P7" s="255"/>
      <c r="Q7" s="255"/>
      <c r="R7" s="255"/>
      <c r="S7" s="255"/>
      <c r="T7" s="255">
        <f t="shared" si="0"/>
        <v>0</v>
      </c>
      <c r="U7" s="254">
        <v>1</v>
      </c>
      <c r="V7" s="255">
        <v>2.63E-2</v>
      </c>
      <c r="W7" s="387"/>
      <c r="X7" s="255">
        <f t="shared" si="1"/>
        <v>0</v>
      </c>
      <c r="Y7" s="255">
        <f t="shared" si="2"/>
        <v>0</v>
      </c>
      <c r="Z7" s="387"/>
      <c r="AA7" s="256" t="s">
        <v>338</v>
      </c>
      <c r="AB7" s="241" t="s">
        <v>393</v>
      </c>
      <c r="AC7" s="241" t="s">
        <v>393</v>
      </c>
      <c r="AD7" s="241">
        <v>90</v>
      </c>
      <c r="AE7" s="241" t="s">
        <v>392</v>
      </c>
      <c r="AF7" s="249" t="s">
        <v>415</v>
      </c>
      <c r="AG7" s="404"/>
    </row>
    <row r="8" spans="1:33" ht="153.75" customHeight="1" x14ac:dyDescent="0.25">
      <c r="A8" s="396"/>
      <c r="B8" s="242" t="s">
        <v>97</v>
      </c>
      <c r="C8" s="252" t="s">
        <v>136</v>
      </c>
      <c r="D8" s="253" t="s">
        <v>137</v>
      </c>
      <c r="E8" s="253" t="s">
        <v>138</v>
      </c>
      <c r="F8" s="258">
        <v>42643</v>
      </c>
      <c r="G8" s="252" t="s">
        <v>139</v>
      </c>
      <c r="H8" s="259" t="s">
        <v>140</v>
      </c>
      <c r="I8" s="253" t="s">
        <v>134</v>
      </c>
      <c r="J8" s="255">
        <v>0</v>
      </c>
      <c r="K8" s="255"/>
      <c r="L8" s="255"/>
      <c r="M8" s="255"/>
      <c r="N8" s="255"/>
      <c r="O8" s="255"/>
      <c r="P8" s="255"/>
      <c r="Q8" s="255"/>
      <c r="R8" s="255"/>
      <c r="S8" s="255"/>
      <c r="T8" s="255">
        <f t="shared" si="0"/>
        <v>0</v>
      </c>
      <c r="U8" s="254">
        <v>1</v>
      </c>
      <c r="V8" s="255">
        <v>2.63E-2</v>
      </c>
      <c r="W8" s="387"/>
      <c r="X8" s="255">
        <f t="shared" si="1"/>
        <v>0</v>
      </c>
      <c r="Y8" s="255">
        <f t="shared" si="2"/>
        <v>0</v>
      </c>
      <c r="Z8" s="387"/>
      <c r="AA8" s="256" t="s">
        <v>366</v>
      </c>
      <c r="AB8" s="241" t="s">
        <v>393</v>
      </c>
      <c r="AC8" s="241" t="s">
        <v>393</v>
      </c>
      <c r="AD8" s="241">
        <v>80</v>
      </c>
      <c r="AE8" s="241" t="s">
        <v>392</v>
      </c>
      <c r="AF8" s="249" t="s">
        <v>415</v>
      </c>
      <c r="AG8" s="250" t="s">
        <v>484</v>
      </c>
    </row>
    <row r="9" spans="1:33" ht="126" customHeight="1" x14ac:dyDescent="0.25">
      <c r="A9" s="397" t="s">
        <v>141</v>
      </c>
      <c r="B9" s="242" t="s">
        <v>21</v>
      </c>
      <c r="C9" s="252" t="s">
        <v>142</v>
      </c>
      <c r="D9" s="253" t="s">
        <v>143</v>
      </c>
      <c r="E9" s="253" t="s">
        <v>144</v>
      </c>
      <c r="F9" s="260" t="s">
        <v>145</v>
      </c>
      <c r="G9" s="252" t="s">
        <v>142</v>
      </c>
      <c r="H9" s="253" t="s">
        <v>146</v>
      </c>
      <c r="I9" s="253" t="s">
        <v>73</v>
      </c>
      <c r="J9" s="255">
        <v>0.25</v>
      </c>
      <c r="K9" s="255"/>
      <c r="L9" s="255"/>
      <c r="M9" s="255"/>
      <c r="N9" s="255"/>
      <c r="O9" s="255"/>
      <c r="P9" s="255"/>
      <c r="Q9" s="255"/>
      <c r="R9" s="255"/>
      <c r="S9" s="255"/>
      <c r="T9" s="255">
        <f t="shared" si="0"/>
        <v>0.25</v>
      </c>
      <c r="U9" s="254">
        <v>1</v>
      </c>
      <c r="V9" s="255">
        <v>2.63E-2</v>
      </c>
      <c r="W9" s="387">
        <f>+V9+V10+V11+V12+V13</f>
        <v>0.13150000000000001</v>
      </c>
      <c r="X9" s="255">
        <f t="shared" si="1"/>
        <v>0.25</v>
      </c>
      <c r="Y9" s="255">
        <f t="shared" si="2"/>
        <v>6.5750000000000001E-3</v>
      </c>
      <c r="Z9" s="387">
        <f>W9*((AVERAGE(AD9:AD13)/100))</f>
        <v>0.130185</v>
      </c>
      <c r="AA9" s="256" t="s">
        <v>357</v>
      </c>
      <c r="AB9" s="257">
        <v>4</v>
      </c>
      <c r="AC9" s="257">
        <v>1</v>
      </c>
      <c r="AD9" s="277">
        <v>100</v>
      </c>
      <c r="AE9" s="251" t="s">
        <v>405</v>
      </c>
      <c r="AF9" s="249" t="s">
        <v>420</v>
      </c>
      <c r="AG9" s="250" t="s">
        <v>485</v>
      </c>
    </row>
    <row r="10" spans="1:33" ht="120" customHeight="1" x14ac:dyDescent="0.25">
      <c r="A10" s="397"/>
      <c r="B10" s="391" t="s">
        <v>19</v>
      </c>
      <c r="C10" s="392" t="s">
        <v>147</v>
      </c>
      <c r="D10" s="393" t="s">
        <v>148</v>
      </c>
      <c r="E10" s="393" t="s">
        <v>149</v>
      </c>
      <c r="F10" s="384" t="s">
        <v>150</v>
      </c>
      <c r="G10" s="252" t="s">
        <v>151</v>
      </c>
      <c r="H10" s="253" t="s">
        <v>152</v>
      </c>
      <c r="I10" s="253" t="s">
        <v>73</v>
      </c>
      <c r="J10" s="255">
        <v>0.02</v>
      </c>
      <c r="K10" s="255"/>
      <c r="L10" s="255"/>
      <c r="M10" s="255"/>
      <c r="N10" s="255"/>
      <c r="O10" s="255"/>
      <c r="P10" s="255"/>
      <c r="Q10" s="255"/>
      <c r="R10" s="255"/>
      <c r="S10" s="255"/>
      <c r="T10" s="255">
        <f t="shared" si="0"/>
        <v>0.02</v>
      </c>
      <c r="U10" s="254">
        <v>1</v>
      </c>
      <c r="V10" s="255">
        <v>2.63E-2</v>
      </c>
      <c r="W10" s="387"/>
      <c r="X10" s="255">
        <f t="shared" si="1"/>
        <v>0.02</v>
      </c>
      <c r="Y10" s="255">
        <f t="shared" si="2"/>
        <v>5.2599999999999999E-4</v>
      </c>
      <c r="Z10" s="387"/>
      <c r="AA10" s="256" t="s">
        <v>345</v>
      </c>
      <c r="AB10" s="257">
        <v>11</v>
      </c>
      <c r="AC10" s="257">
        <v>2</v>
      </c>
      <c r="AD10" s="277">
        <v>100</v>
      </c>
      <c r="AE10" s="251" t="s">
        <v>406</v>
      </c>
      <c r="AF10" s="249" t="s">
        <v>454</v>
      </c>
      <c r="AG10" s="250" t="s">
        <v>486</v>
      </c>
    </row>
    <row r="11" spans="1:33" ht="75" customHeight="1" x14ac:dyDescent="0.25">
      <c r="A11" s="397"/>
      <c r="B11" s="391"/>
      <c r="C11" s="392"/>
      <c r="D11" s="393"/>
      <c r="E11" s="393"/>
      <c r="F11" s="384"/>
      <c r="G11" s="252" t="s">
        <v>153</v>
      </c>
      <c r="H11" s="253" t="s">
        <v>154</v>
      </c>
      <c r="I11" s="253" t="s">
        <v>73</v>
      </c>
      <c r="J11" s="255">
        <v>0.25</v>
      </c>
      <c r="K11" s="255"/>
      <c r="L11" s="255"/>
      <c r="M11" s="255"/>
      <c r="N11" s="255"/>
      <c r="O11" s="255"/>
      <c r="P11" s="255"/>
      <c r="Q11" s="255"/>
      <c r="R11" s="255"/>
      <c r="S11" s="255"/>
      <c r="T11" s="255">
        <f t="shared" si="0"/>
        <v>0.25</v>
      </c>
      <c r="U11" s="254">
        <v>1</v>
      </c>
      <c r="V11" s="255">
        <v>2.63E-2</v>
      </c>
      <c r="W11" s="387"/>
      <c r="X11" s="255">
        <f t="shared" si="1"/>
        <v>0.25</v>
      </c>
      <c r="Y11" s="255">
        <f t="shared" si="2"/>
        <v>6.5750000000000001E-3</v>
      </c>
      <c r="Z11" s="387"/>
      <c r="AA11" s="256" t="s">
        <v>346</v>
      </c>
      <c r="AB11" s="257">
        <v>2</v>
      </c>
      <c r="AC11" s="257">
        <v>1</v>
      </c>
      <c r="AD11" s="277">
        <v>100</v>
      </c>
      <c r="AE11" s="251" t="s">
        <v>407</v>
      </c>
      <c r="AF11" s="249" t="s">
        <v>421</v>
      </c>
      <c r="AG11" s="250" t="s">
        <v>487</v>
      </c>
    </row>
    <row r="12" spans="1:33" ht="107.25" customHeight="1" x14ac:dyDescent="0.25">
      <c r="A12" s="397"/>
      <c r="B12" s="391"/>
      <c r="C12" s="392"/>
      <c r="D12" s="393"/>
      <c r="E12" s="393"/>
      <c r="F12" s="384"/>
      <c r="G12" s="252" t="s">
        <v>155</v>
      </c>
      <c r="H12" s="253" t="s">
        <v>154</v>
      </c>
      <c r="I12" s="253" t="s">
        <v>156</v>
      </c>
      <c r="J12" s="255">
        <v>0</v>
      </c>
      <c r="K12" s="255"/>
      <c r="L12" s="255"/>
      <c r="M12" s="255"/>
      <c r="N12" s="255"/>
      <c r="O12" s="255"/>
      <c r="P12" s="255"/>
      <c r="Q12" s="255"/>
      <c r="R12" s="255"/>
      <c r="S12" s="255"/>
      <c r="T12" s="255">
        <f t="shared" si="0"/>
        <v>0</v>
      </c>
      <c r="U12" s="254">
        <v>1</v>
      </c>
      <c r="V12" s="255">
        <v>2.63E-2</v>
      </c>
      <c r="W12" s="387"/>
      <c r="X12" s="255">
        <f t="shared" si="1"/>
        <v>0</v>
      </c>
      <c r="Y12" s="255">
        <f t="shared" si="2"/>
        <v>0</v>
      </c>
      <c r="Z12" s="387"/>
      <c r="AA12" s="256" t="s">
        <v>366</v>
      </c>
      <c r="AB12" s="241" t="s">
        <v>393</v>
      </c>
      <c r="AC12" s="241" t="s">
        <v>393</v>
      </c>
      <c r="AD12" s="276">
        <v>95</v>
      </c>
      <c r="AE12" s="241" t="s">
        <v>392</v>
      </c>
      <c r="AF12" s="249" t="s">
        <v>422</v>
      </c>
      <c r="AG12" s="250" t="s">
        <v>488</v>
      </c>
    </row>
    <row r="13" spans="1:33" ht="102" customHeight="1" x14ac:dyDescent="0.25">
      <c r="A13" s="397"/>
      <c r="B13" s="391"/>
      <c r="C13" s="392"/>
      <c r="D13" s="393"/>
      <c r="E13" s="393"/>
      <c r="F13" s="384"/>
      <c r="G13" s="252" t="s">
        <v>157</v>
      </c>
      <c r="H13" s="253" t="s">
        <v>154</v>
      </c>
      <c r="I13" s="253" t="s">
        <v>73</v>
      </c>
      <c r="J13" s="255">
        <v>0</v>
      </c>
      <c r="K13" s="255"/>
      <c r="L13" s="255"/>
      <c r="M13" s="255"/>
      <c r="N13" s="255"/>
      <c r="O13" s="255"/>
      <c r="P13" s="255"/>
      <c r="Q13" s="255"/>
      <c r="R13" s="255"/>
      <c r="S13" s="255"/>
      <c r="T13" s="255">
        <f t="shared" si="0"/>
        <v>0</v>
      </c>
      <c r="U13" s="254">
        <v>1</v>
      </c>
      <c r="V13" s="255">
        <v>2.63E-2</v>
      </c>
      <c r="W13" s="387"/>
      <c r="X13" s="255">
        <f t="shared" si="1"/>
        <v>0</v>
      </c>
      <c r="Y13" s="255">
        <f t="shared" si="2"/>
        <v>0</v>
      </c>
      <c r="Z13" s="387"/>
      <c r="AA13" s="256" t="s">
        <v>339</v>
      </c>
      <c r="AB13" s="241" t="s">
        <v>393</v>
      </c>
      <c r="AC13" s="241" t="s">
        <v>393</v>
      </c>
      <c r="AD13" s="276">
        <v>100</v>
      </c>
      <c r="AE13" s="241" t="s">
        <v>392</v>
      </c>
      <c r="AF13" s="249" t="s">
        <v>455</v>
      </c>
      <c r="AG13" s="250" t="s">
        <v>489</v>
      </c>
    </row>
    <row r="14" spans="1:33" ht="220.5" customHeight="1" x14ac:dyDescent="0.25">
      <c r="A14" s="395" t="s">
        <v>158</v>
      </c>
      <c r="B14" s="242" t="s">
        <v>17</v>
      </c>
      <c r="C14" s="252" t="s">
        <v>159</v>
      </c>
      <c r="D14" s="253" t="s">
        <v>160</v>
      </c>
      <c r="E14" s="253" t="s">
        <v>144</v>
      </c>
      <c r="F14" s="260" t="s">
        <v>161</v>
      </c>
      <c r="G14" s="252" t="s">
        <v>162</v>
      </c>
      <c r="H14" s="253" t="s">
        <v>154</v>
      </c>
      <c r="I14" s="253" t="s">
        <v>73</v>
      </c>
      <c r="J14" s="255">
        <v>0</v>
      </c>
      <c r="K14" s="255"/>
      <c r="L14" s="255"/>
      <c r="M14" s="255"/>
      <c r="N14" s="255"/>
      <c r="O14" s="255"/>
      <c r="P14" s="255"/>
      <c r="Q14" s="255"/>
      <c r="R14" s="255"/>
      <c r="S14" s="255"/>
      <c r="T14" s="255">
        <f t="shared" si="0"/>
        <v>0</v>
      </c>
      <c r="U14" s="254">
        <v>1</v>
      </c>
      <c r="V14" s="255">
        <v>2.63E-2</v>
      </c>
      <c r="W14" s="387">
        <f>+V14+V15+V16+V17+V18</f>
        <v>0.13150000000000001</v>
      </c>
      <c r="X14" s="255">
        <f t="shared" si="1"/>
        <v>0</v>
      </c>
      <c r="Y14" s="255">
        <f t="shared" si="2"/>
        <v>0</v>
      </c>
      <c r="Z14" s="387">
        <v>0.13</v>
      </c>
      <c r="AA14" s="256" t="s">
        <v>339</v>
      </c>
      <c r="AB14" s="241" t="s">
        <v>393</v>
      </c>
      <c r="AC14" s="241" t="s">
        <v>393</v>
      </c>
      <c r="AD14" s="241">
        <v>100</v>
      </c>
      <c r="AE14" s="241" t="s">
        <v>392</v>
      </c>
      <c r="AF14" s="249" t="s">
        <v>456</v>
      </c>
      <c r="AG14" s="249" t="s">
        <v>456</v>
      </c>
    </row>
    <row r="15" spans="1:33" ht="114" customHeight="1" x14ac:dyDescent="0.25">
      <c r="A15" s="395"/>
      <c r="B15" s="242" t="s">
        <v>14</v>
      </c>
      <c r="C15" s="252" t="s">
        <v>163</v>
      </c>
      <c r="D15" s="261" t="s">
        <v>164</v>
      </c>
      <c r="E15" s="253" t="s">
        <v>165</v>
      </c>
      <c r="F15" s="260" t="s">
        <v>166</v>
      </c>
      <c r="G15" s="252" t="s">
        <v>167</v>
      </c>
      <c r="H15" s="253" t="s">
        <v>168</v>
      </c>
      <c r="I15" s="253" t="s">
        <v>165</v>
      </c>
      <c r="J15" s="255">
        <v>0</v>
      </c>
      <c r="K15" s="255"/>
      <c r="L15" s="255"/>
      <c r="M15" s="255"/>
      <c r="N15" s="255"/>
      <c r="O15" s="255"/>
      <c r="P15" s="255"/>
      <c r="Q15" s="255"/>
      <c r="R15" s="255"/>
      <c r="S15" s="255"/>
      <c r="T15" s="255">
        <f t="shared" si="0"/>
        <v>0</v>
      </c>
      <c r="U15" s="254">
        <v>1</v>
      </c>
      <c r="V15" s="255">
        <v>2.63E-2</v>
      </c>
      <c r="W15" s="387"/>
      <c r="X15" s="255">
        <f t="shared" si="1"/>
        <v>0</v>
      </c>
      <c r="Y15" s="255">
        <f t="shared" si="2"/>
        <v>0</v>
      </c>
      <c r="Z15" s="387"/>
      <c r="AA15" s="256" t="s">
        <v>366</v>
      </c>
      <c r="AB15" s="241" t="s">
        <v>393</v>
      </c>
      <c r="AC15" s="241" t="s">
        <v>393</v>
      </c>
      <c r="AD15" s="241">
        <v>100</v>
      </c>
      <c r="AE15" s="241" t="s">
        <v>392</v>
      </c>
      <c r="AF15" s="249" t="s">
        <v>457</v>
      </c>
      <c r="AG15" s="249" t="s">
        <v>457</v>
      </c>
    </row>
    <row r="16" spans="1:33" ht="102.75" customHeight="1" x14ac:dyDescent="0.25">
      <c r="A16" s="395"/>
      <c r="B16" s="391" t="s">
        <v>11</v>
      </c>
      <c r="C16" s="392" t="s">
        <v>169</v>
      </c>
      <c r="D16" s="393" t="s">
        <v>470</v>
      </c>
      <c r="E16" s="393" t="s">
        <v>165</v>
      </c>
      <c r="F16" s="384" t="s">
        <v>170</v>
      </c>
      <c r="G16" s="252" t="s">
        <v>171</v>
      </c>
      <c r="H16" s="253" t="s">
        <v>172</v>
      </c>
      <c r="I16" s="253" t="s">
        <v>165</v>
      </c>
      <c r="J16" s="255">
        <v>0</v>
      </c>
      <c r="K16" s="255"/>
      <c r="L16" s="255"/>
      <c r="M16" s="255"/>
      <c r="N16" s="255"/>
      <c r="O16" s="255"/>
      <c r="P16" s="255"/>
      <c r="Q16" s="255"/>
      <c r="R16" s="255"/>
      <c r="S16" s="255"/>
      <c r="T16" s="255">
        <f t="shared" si="0"/>
        <v>0</v>
      </c>
      <c r="U16" s="254">
        <v>1</v>
      </c>
      <c r="V16" s="255">
        <v>2.63E-2</v>
      </c>
      <c r="W16" s="387"/>
      <c r="X16" s="255">
        <f t="shared" si="1"/>
        <v>0</v>
      </c>
      <c r="Y16" s="255">
        <f t="shared" si="2"/>
        <v>0</v>
      </c>
      <c r="Z16" s="387"/>
      <c r="AA16" s="256" t="s">
        <v>366</v>
      </c>
      <c r="AB16" s="241" t="s">
        <v>393</v>
      </c>
      <c r="AC16" s="241" t="s">
        <v>393</v>
      </c>
      <c r="AD16" s="241">
        <v>100</v>
      </c>
      <c r="AE16" s="241" t="s">
        <v>392</v>
      </c>
      <c r="AF16" s="249" t="s">
        <v>458</v>
      </c>
      <c r="AG16" s="249" t="s">
        <v>458</v>
      </c>
    </row>
    <row r="17" spans="1:33" ht="169.5" customHeight="1" x14ac:dyDescent="0.25">
      <c r="A17" s="395"/>
      <c r="B17" s="391"/>
      <c r="C17" s="392"/>
      <c r="D17" s="393"/>
      <c r="E17" s="393"/>
      <c r="F17" s="384"/>
      <c r="G17" s="252" t="s">
        <v>173</v>
      </c>
      <c r="H17" s="253" t="s">
        <v>174</v>
      </c>
      <c r="I17" s="253" t="s">
        <v>165</v>
      </c>
      <c r="J17" s="255">
        <v>0</v>
      </c>
      <c r="K17" s="255"/>
      <c r="L17" s="255"/>
      <c r="M17" s="255"/>
      <c r="N17" s="255"/>
      <c r="O17" s="255"/>
      <c r="P17" s="255"/>
      <c r="Q17" s="255"/>
      <c r="R17" s="255"/>
      <c r="S17" s="255"/>
      <c r="T17" s="255">
        <f t="shared" si="0"/>
        <v>0</v>
      </c>
      <c r="U17" s="254">
        <v>1</v>
      </c>
      <c r="V17" s="255">
        <v>2.63E-2</v>
      </c>
      <c r="W17" s="387"/>
      <c r="X17" s="255">
        <f t="shared" si="1"/>
        <v>0</v>
      </c>
      <c r="Y17" s="255">
        <f t="shared" si="2"/>
        <v>0</v>
      </c>
      <c r="Z17" s="387"/>
      <c r="AA17" s="256" t="s">
        <v>366</v>
      </c>
      <c r="AB17" s="241" t="s">
        <v>393</v>
      </c>
      <c r="AC17" s="241" t="s">
        <v>393</v>
      </c>
      <c r="AD17" s="241">
        <v>100</v>
      </c>
      <c r="AE17" s="241" t="s">
        <v>392</v>
      </c>
      <c r="AF17" s="249" t="s">
        <v>427</v>
      </c>
      <c r="AG17" s="250" t="s">
        <v>490</v>
      </c>
    </row>
    <row r="18" spans="1:33" ht="103.5" customHeight="1" x14ac:dyDescent="0.25">
      <c r="A18" s="395"/>
      <c r="B18" s="391"/>
      <c r="C18" s="392"/>
      <c r="D18" s="393"/>
      <c r="E18" s="393"/>
      <c r="F18" s="384"/>
      <c r="G18" s="252" t="s">
        <v>175</v>
      </c>
      <c r="H18" s="253" t="s">
        <v>154</v>
      </c>
      <c r="I18" s="253" t="s">
        <v>165</v>
      </c>
      <c r="J18" s="255">
        <v>0</v>
      </c>
      <c r="K18" s="255"/>
      <c r="L18" s="255"/>
      <c r="M18" s="255"/>
      <c r="N18" s="255"/>
      <c r="O18" s="255"/>
      <c r="P18" s="255"/>
      <c r="Q18" s="255"/>
      <c r="R18" s="255"/>
      <c r="S18" s="255"/>
      <c r="T18" s="255">
        <f t="shared" si="0"/>
        <v>0</v>
      </c>
      <c r="U18" s="254">
        <v>1</v>
      </c>
      <c r="V18" s="255">
        <v>2.63E-2</v>
      </c>
      <c r="W18" s="387"/>
      <c r="X18" s="255">
        <f t="shared" si="1"/>
        <v>0</v>
      </c>
      <c r="Y18" s="255">
        <f t="shared" si="2"/>
        <v>0</v>
      </c>
      <c r="Z18" s="387"/>
      <c r="AA18" s="256" t="s">
        <v>366</v>
      </c>
      <c r="AB18" s="241" t="s">
        <v>393</v>
      </c>
      <c r="AC18" s="241" t="s">
        <v>393</v>
      </c>
      <c r="AD18" s="241">
        <v>100</v>
      </c>
      <c r="AE18" s="241" t="s">
        <v>392</v>
      </c>
      <c r="AF18" s="249" t="s">
        <v>459</v>
      </c>
      <c r="AG18" s="249" t="s">
        <v>459</v>
      </c>
    </row>
    <row r="19" spans="1:33" ht="45" customHeight="1" x14ac:dyDescent="0.25">
      <c r="A19" s="394" t="s">
        <v>176</v>
      </c>
      <c r="B19" s="391" t="s">
        <v>9</v>
      </c>
      <c r="C19" s="392" t="s">
        <v>177</v>
      </c>
      <c r="D19" s="393" t="s">
        <v>178</v>
      </c>
      <c r="E19" s="393" t="s">
        <v>179</v>
      </c>
      <c r="F19" s="384" t="s">
        <v>423</v>
      </c>
      <c r="G19" s="252" t="s">
        <v>180</v>
      </c>
      <c r="H19" s="253" t="s">
        <v>181</v>
      </c>
      <c r="I19" s="253" t="s">
        <v>73</v>
      </c>
      <c r="J19" s="255">
        <v>0</v>
      </c>
      <c r="K19" s="255"/>
      <c r="L19" s="255"/>
      <c r="M19" s="255"/>
      <c r="N19" s="255"/>
      <c r="O19" s="255"/>
      <c r="P19" s="255"/>
      <c r="Q19" s="255"/>
      <c r="R19" s="255"/>
      <c r="S19" s="255"/>
      <c r="T19" s="255">
        <f t="shared" si="0"/>
        <v>0</v>
      </c>
      <c r="U19" s="254">
        <v>1</v>
      </c>
      <c r="V19" s="255">
        <v>2.63E-2</v>
      </c>
      <c r="W19" s="387">
        <f>SUM(V19:V35)</f>
        <v>0.44709999999999989</v>
      </c>
      <c r="X19" s="255">
        <f t="shared" si="1"/>
        <v>0</v>
      </c>
      <c r="Y19" s="255">
        <f t="shared" si="2"/>
        <v>0</v>
      </c>
      <c r="Z19" s="387">
        <f>W19*(AVERAGE(AD19:AD35)/100)</f>
        <v>0.43920999999999988</v>
      </c>
      <c r="AA19" s="256" t="s">
        <v>340</v>
      </c>
      <c r="AB19" s="241" t="s">
        <v>393</v>
      </c>
      <c r="AC19" s="241" t="s">
        <v>393</v>
      </c>
      <c r="AD19" s="278">
        <v>100</v>
      </c>
      <c r="AE19" s="241" t="s">
        <v>392</v>
      </c>
      <c r="AF19" s="249" t="s">
        <v>415</v>
      </c>
      <c r="AG19" s="250" t="s">
        <v>491</v>
      </c>
    </row>
    <row r="20" spans="1:33" ht="45" customHeight="1" x14ac:dyDescent="0.25">
      <c r="A20" s="394"/>
      <c r="B20" s="391"/>
      <c r="C20" s="392"/>
      <c r="D20" s="393"/>
      <c r="E20" s="393"/>
      <c r="F20" s="384"/>
      <c r="G20" s="252" t="s">
        <v>182</v>
      </c>
      <c r="H20" s="253" t="s">
        <v>183</v>
      </c>
      <c r="I20" s="253" t="s">
        <v>184</v>
      </c>
      <c r="J20" s="255">
        <v>0</v>
      </c>
      <c r="K20" s="255"/>
      <c r="L20" s="255"/>
      <c r="M20" s="255"/>
      <c r="N20" s="255"/>
      <c r="O20" s="255"/>
      <c r="P20" s="255"/>
      <c r="Q20" s="255"/>
      <c r="R20" s="255"/>
      <c r="S20" s="255"/>
      <c r="T20" s="255">
        <f t="shared" si="0"/>
        <v>0</v>
      </c>
      <c r="U20" s="254">
        <v>1</v>
      </c>
      <c r="V20" s="255">
        <v>2.63E-2</v>
      </c>
      <c r="W20" s="387"/>
      <c r="X20" s="255">
        <f t="shared" si="1"/>
        <v>0</v>
      </c>
      <c r="Y20" s="255">
        <f t="shared" si="2"/>
        <v>0</v>
      </c>
      <c r="Z20" s="387"/>
      <c r="AA20" s="256" t="s">
        <v>366</v>
      </c>
      <c r="AB20" s="241" t="s">
        <v>393</v>
      </c>
      <c r="AC20" s="241" t="s">
        <v>393</v>
      </c>
      <c r="AD20" s="278">
        <v>100</v>
      </c>
      <c r="AE20" s="241" t="s">
        <v>392</v>
      </c>
      <c r="AF20" s="249" t="s">
        <v>415</v>
      </c>
      <c r="AG20" s="250" t="s">
        <v>492</v>
      </c>
    </row>
    <row r="21" spans="1:33" ht="127.5" customHeight="1" x14ac:dyDescent="0.25">
      <c r="A21" s="394"/>
      <c r="B21" s="391"/>
      <c r="C21" s="392"/>
      <c r="D21" s="393"/>
      <c r="E21" s="393"/>
      <c r="F21" s="384"/>
      <c r="G21" s="252" t="s">
        <v>185</v>
      </c>
      <c r="H21" s="253" t="s">
        <v>186</v>
      </c>
      <c r="I21" s="253" t="s">
        <v>73</v>
      </c>
      <c r="J21" s="255">
        <v>0</v>
      </c>
      <c r="K21" s="255"/>
      <c r="L21" s="255"/>
      <c r="M21" s="255"/>
      <c r="N21" s="255"/>
      <c r="O21" s="255"/>
      <c r="P21" s="255"/>
      <c r="Q21" s="255"/>
      <c r="R21" s="255"/>
      <c r="S21" s="255"/>
      <c r="T21" s="255">
        <f t="shared" si="0"/>
        <v>0</v>
      </c>
      <c r="U21" s="254">
        <v>1</v>
      </c>
      <c r="V21" s="255">
        <v>2.63E-2</v>
      </c>
      <c r="W21" s="387"/>
      <c r="X21" s="255">
        <f t="shared" si="1"/>
        <v>0</v>
      </c>
      <c r="Y21" s="255">
        <f t="shared" si="2"/>
        <v>0</v>
      </c>
      <c r="Z21" s="387"/>
      <c r="AA21" s="256" t="s">
        <v>341</v>
      </c>
      <c r="AB21" s="241" t="s">
        <v>393</v>
      </c>
      <c r="AC21" s="241" t="s">
        <v>393</v>
      </c>
      <c r="AD21" s="278">
        <v>100</v>
      </c>
      <c r="AE21" s="241" t="s">
        <v>392</v>
      </c>
      <c r="AF21" s="249" t="s">
        <v>415</v>
      </c>
      <c r="AG21" s="250" t="s">
        <v>493</v>
      </c>
    </row>
    <row r="22" spans="1:33" ht="75" customHeight="1" x14ac:dyDescent="0.25">
      <c r="A22" s="394"/>
      <c r="B22" s="242" t="s">
        <v>8</v>
      </c>
      <c r="C22" s="252" t="s">
        <v>187</v>
      </c>
      <c r="D22" s="253" t="s">
        <v>188</v>
      </c>
      <c r="E22" s="253" t="s">
        <v>179</v>
      </c>
      <c r="F22" s="258">
        <v>42612</v>
      </c>
      <c r="G22" s="252" t="s">
        <v>189</v>
      </c>
      <c r="H22" s="253" t="s">
        <v>190</v>
      </c>
      <c r="I22" s="253" t="s">
        <v>73</v>
      </c>
      <c r="J22" s="255">
        <v>0</v>
      </c>
      <c r="K22" s="255"/>
      <c r="L22" s="255"/>
      <c r="M22" s="255"/>
      <c r="N22" s="255"/>
      <c r="O22" s="255"/>
      <c r="P22" s="255"/>
      <c r="Q22" s="255"/>
      <c r="R22" s="255"/>
      <c r="S22" s="255"/>
      <c r="T22" s="255">
        <f t="shared" si="0"/>
        <v>0</v>
      </c>
      <c r="U22" s="254">
        <v>1</v>
      </c>
      <c r="V22" s="255">
        <v>2.63E-2</v>
      </c>
      <c r="W22" s="387"/>
      <c r="X22" s="255">
        <f t="shared" si="1"/>
        <v>0</v>
      </c>
      <c r="Y22" s="255">
        <f t="shared" si="2"/>
        <v>0</v>
      </c>
      <c r="Z22" s="387"/>
      <c r="AA22" s="256" t="s">
        <v>366</v>
      </c>
      <c r="AB22" s="241" t="s">
        <v>393</v>
      </c>
      <c r="AC22" s="241" t="s">
        <v>393</v>
      </c>
      <c r="AD22" s="278">
        <v>90</v>
      </c>
      <c r="AE22" s="241" t="s">
        <v>392</v>
      </c>
      <c r="AF22" s="249" t="s">
        <v>415</v>
      </c>
      <c r="AG22" s="250" t="s">
        <v>494</v>
      </c>
    </row>
    <row r="23" spans="1:33" ht="69" customHeight="1" x14ac:dyDescent="0.25">
      <c r="A23" s="394"/>
      <c r="B23" s="391" t="s">
        <v>7</v>
      </c>
      <c r="C23" s="392" t="s">
        <v>191</v>
      </c>
      <c r="D23" s="393" t="s">
        <v>192</v>
      </c>
      <c r="E23" s="393" t="s">
        <v>193</v>
      </c>
      <c r="F23" s="384" t="s">
        <v>194</v>
      </c>
      <c r="G23" s="252" t="s">
        <v>195</v>
      </c>
      <c r="H23" s="253" t="s">
        <v>196</v>
      </c>
      <c r="I23" s="253" t="s">
        <v>73</v>
      </c>
      <c r="J23" s="255">
        <v>0</v>
      </c>
      <c r="K23" s="255"/>
      <c r="L23" s="255"/>
      <c r="M23" s="255"/>
      <c r="N23" s="255"/>
      <c r="O23" s="255"/>
      <c r="P23" s="255"/>
      <c r="Q23" s="255"/>
      <c r="R23" s="255"/>
      <c r="S23" s="255"/>
      <c r="T23" s="255">
        <f t="shared" si="0"/>
        <v>0</v>
      </c>
      <c r="U23" s="254">
        <v>1</v>
      </c>
      <c r="V23" s="255">
        <v>2.63E-2</v>
      </c>
      <c r="W23" s="387"/>
      <c r="X23" s="255">
        <f t="shared" si="1"/>
        <v>0</v>
      </c>
      <c r="Y23" s="255">
        <f t="shared" si="2"/>
        <v>0</v>
      </c>
      <c r="Z23" s="387"/>
      <c r="AA23" s="256" t="s">
        <v>342</v>
      </c>
      <c r="AB23" s="241" t="s">
        <v>393</v>
      </c>
      <c r="AC23" s="241" t="s">
        <v>393</v>
      </c>
      <c r="AD23" s="278">
        <v>100</v>
      </c>
      <c r="AE23" s="241" t="s">
        <v>392</v>
      </c>
      <c r="AF23" s="249" t="s">
        <v>424</v>
      </c>
      <c r="AG23" s="250" t="s">
        <v>495</v>
      </c>
    </row>
    <row r="24" spans="1:33" ht="118.5" customHeight="1" x14ac:dyDescent="0.25">
      <c r="A24" s="394"/>
      <c r="B24" s="391"/>
      <c r="C24" s="392"/>
      <c r="D24" s="393"/>
      <c r="E24" s="393"/>
      <c r="F24" s="384"/>
      <c r="G24" s="252" t="s">
        <v>197</v>
      </c>
      <c r="H24" s="253" t="s">
        <v>198</v>
      </c>
      <c r="I24" s="253" t="s">
        <v>199</v>
      </c>
      <c r="J24" s="255">
        <v>0</v>
      </c>
      <c r="K24" s="255"/>
      <c r="L24" s="255"/>
      <c r="M24" s="255"/>
      <c r="N24" s="255"/>
      <c r="O24" s="255"/>
      <c r="P24" s="255"/>
      <c r="Q24" s="255"/>
      <c r="R24" s="255"/>
      <c r="S24" s="255"/>
      <c r="T24" s="255">
        <f t="shared" si="0"/>
        <v>0</v>
      </c>
      <c r="U24" s="254">
        <v>1</v>
      </c>
      <c r="V24" s="255">
        <v>2.63E-2</v>
      </c>
      <c r="W24" s="387"/>
      <c r="X24" s="255">
        <f t="shared" si="1"/>
        <v>0</v>
      </c>
      <c r="Y24" s="255">
        <f t="shared" si="2"/>
        <v>0</v>
      </c>
      <c r="Z24" s="387"/>
      <c r="AA24" s="256" t="s">
        <v>342</v>
      </c>
      <c r="AB24" s="241" t="s">
        <v>393</v>
      </c>
      <c r="AC24" s="241" t="s">
        <v>393</v>
      </c>
      <c r="AD24" s="278">
        <v>100</v>
      </c>
      <c r="AE24" s="241" t="s">
        <v>392</v>
      </c>
      <c r="AF24" s="249" t="s">
        <v>429</v>
      </c>
      <c r="AG24" s="250" t="s">
        <v>495</v>
      </c>
    </row>
    <row r="25" spans="1:33" ht="151.5" customHeight="1" x14ac:dyDescent="0.25">
      <c r="A25" s="394"/>
      <c r="B25" s="391"/>
      <c r="C25" s="392"/>
      <c r="D25" s="393"/>
      <c r="E25" s="393"/>
      <c r="F25" s="384"/>
      <c r="G25" s="252" t="s">
        <v>200</v>
      </c>
      <c r="H25" s="253" t="s">
        <v>201</v>
      </c>
      <c r="I25" s="253" t="s">
        <v>199</v>
      </c>
      <c r="J25" s="255">
        <v>0</v>
      </c>
      <c r="K25" s="255"/>
      <c r="L25" s="255"/>
      <c r="M25" s="255"/>
      <c r="N25" s="255"/>
      <c r="O25" s="255"/>
      <c r="P25" s="255"/>
      <c r="Q25" s="255"/>
      <c r="R25" s="255"/>
      <c r="S25" s="255"/>
      <c r="T25" s="255">
        <f t="shared" si="0"/>
        <v>0</v>
      </c>
      <c r="U25" s="254">
        <v>1</v>
      </c>
      <c r="V25" s="255">
        <v>2.63E-2</v>
      </c>
      <c r="W25" s="387"/>
      <c r="X25" s="255">
        <f t="shared" si="1"/>
        <v>0</v>
      </c>
      <c r="Y25" s="255">
        <f t="shared" si="2"/>
        <v>0</v>
      </c>
      <c r="Z25" s="387"/>
      <c r="AA25" s="256" t="s">
        <v>342</v>
      </c>
      <c r="AB25" s="241" t="s">
        <v>393</v>
      </c>
      <c r="AC25" s="241" t="s">
        <v>393</v>
      </c>
      <c r="AD25" s="278">
        <v>100</v>
      </c>
      <c r="AE25" s="241" t="s">
        <v>392</v>
      </c>
      <c r="AF25" s="249" t="s">
        <v>428</v>
      </c>
      <c r="AG25" s="250" t="s">
        <v>495</v>
      </c>
    </row>
    <row r="26" spans="1:33" ht="38.25" customHeight="1" x14ac:dyDescent="0.25">
      <c r="A26" s="394"/>
      <c r="B26" s="391"/>
      <c r="C26" s="392"/>
      <c r="D26" s="393"/>
      <c r="E26" s="393"/>
      <c r="F26" s="384"/>
      <c r="G26" s="252" t="s">
        <v>202</v>
      </c>
      <c r="H26" s="253" t="s">
        <v>203</v>
      </c>
      <c r="I26" s="253" t="s">
        <v>204</v>
      </c>
      <c r="J26" s="255">
        <v>0</v>
      </c>
      <c r="K26" s="255"/>
      <c r="L26" s="255"/>
      <c r="M26" s="255"/>
      <c r="N26" s="255"/>
      <c r="O26" s="255"/>
      <c r="P26" s="255"/>
      <c r="Q26" s="255"/>
      <c r="R26" s="255"/>
      <c r="S26" s="255"/>
      <c r="T26" s="255">
        <f t="shared" si="0"/>
        <v>0</v>
      </c>
      <c r="U26" s="254">
        <v>1</v>
      </c>
      <c r="V26" s="255">
        <v>2.63E-2</v>
      </c>
      <c r="W26" s="387"/>
      <c r="X26" s="255">
        <f t="shared" si="1"/>
        <v>0</v>
      </c>
      <c r="Y26" s="255">
        <f t="shared" si="2"/>
        <v>0</v>
      </c>
      <c r="Z26" s="387"/>
      <c r="AA26" s="256" t="s">
        <v>342</v>
      </c>
      <c r="AB26" s="241" t="s">
        <v>393</v>
      </c>
      <c r="AC26" s="241" t="s">
        <v>393</v>
      </c>
      <c r="AD26" s="278">
        <v>100</v>
      </c>
      <c r="AE26" s="241" t="s">
        <v>392</v>
      </c>
      <c r="AF26" s="249" t="s">
        <v>460</v>
      </c>
      <c r="AG26" s="250" t="s">
        <v>495</v>
      </c>
    </row>
    <row r="27" spans="1:33" ht="150" x14ac:dyDescent="0.25">
      <c r="A27" s="394"/>
      <c r="B27" s="391" t="s">
        <v>205</v>
      </c>
      <c r="C27" s="393" t="s">
        <v>206</v>
      </c>
      <c r="D27" s="393" t="s">
        <v>207</v>
      </c>
      <c r="E27" s="393" t="s">
        <v>208</v>
      </c>
      <c r="F27" s="385">
        <v>42490</v>
      </c>
      <c r="G27" s="252" t="s">
        <v>209</v>
      </c>
      <c r="H27" s="253" t="s">
        <v>210</v>
      </c>
      <c r="I27" s="253" t="s">
        <v>73</v>
      </c>
      <c r="J27" s="255">
        <v>1</v>
      </c>
      <c r="K27" s="255"/>
      <c r="L27" s="255"/>
      <c r="M27" s="255"/>
      <c r="N27" s="255"/>
      <c r="O27" s="255"/>
      <c r="P27" s="255"/>
      <c r="Q27" s="255"/>
      <c r="R27" s="255"/>
      <c r="S27" s="255"/>
      <c r="T27" s="255">
        <f t="shared" si="0"/>
        <v>1</v>
      </c>
      <c r="U27" s="254">
        <v>1</v>
      </c>
      <c r="V27" s="255">
        <v>2.63E-2</v>
      </c>
      <c r="W27" s="387"/>
      <c r="X27" s="255">
        <f t="shared" si="1"/>
        <v>1</v>
      </c>
      <c r="Y27" s="255">
        <f t="shared" si="2"/>
        <v>2.63E-2</v>
      </c>
      <c r="Z27" s="387"/>
      <c r="AA27" s="256" t="s">
        <v>347</v>
      </c>
      <c r="AB27" s="257">
        <v>1</v>
      </c>
      <c r="AC27" s="257">
        <v>1</v>
      </c>
      <c r="AD27" s="279">
        <v>100</v>
      </c>
      <c r="AE27" s="264" t="s">
        <v>397</v>
      </c>
      <c r="AF27" s="249" t="s">
        <v>425</v>
      </c>
      <c r="AG27" s="249" t="s">
        <v>425</v>
      </c>
    </row>
    <row r="28" spans="1:33" ht="195" customHeight="1" x14ac:dyDescent="0.25">
      <c r="A28" s="394"/>
      <c r="B28" s="391"/>
      <c r="C28" s="393"/>
      <c r="D28" s="393"/>
      <c r="E28" s="393"/>
      <c r="F28" s="385"/>
      <c r="G28" s="252" t="s">
        <v>211</v>
      </c>
      <c r="H28" s="253" t="s">
        <v>212</v>
      </c>
      <c r="I28" s="253" t="s">
        <v>199</v>
      </c>
      <c r="J28" s="255">
        <v>1</v>
      </c>
      <c r="K28" s="255"/>
      <c r="L28" s="255"/>
      <c r="M28" s="255"/>
      <c r="N28" s="255"/>
      <c r="O28" s="255"/>
      <c r="P28" s="255"/>
      <c r="Q28" s="255"/>
      <c r="R28" s="255"/>
      <c r="S28" s="255"/>
      <c r="T28" s="255">
        <f t="shared" si="0"/>
        <v>1</v>
      </c>
      <c r="U28" s="254">
        <v>1</v>
      </c>
      <c r="V28" s="255">
        <v>2.63E-2</v>
      </c>
      <c r="W28" s="387"/>
      <c r="X28" s="255">
        <f t="shared" si="1"/>
        <v>1</v>
      </c>
      <c r="Y28" s="255">
        <f t="shared" si="2"/>
        <v>2.63E-2</v>
      </c>
      <c r="Z28" s="387"/>
      <c r="AA28" s="256" t="s">
        <v>348</v>
      </c>
      <c r="AB28" s="257">
        <v>1</v>
      </c>
      <c r="AC28" s="257">
        <v>1</v>
      </c>
      <c r="AD28" s="279">
        <v>100</v>
      </c>
      <c r="AE28" s="264" t="s">
        <v>398</v>
      </c>
      <c r="AF28" s="249" t="s">
        <v>398</v>
      </c>
      <c r="AG28" s="249" t="s">
        <v>398</v>
      </c>
    </row>
    <row r="29" spans="1:33" ht="45" customHeight="1" x14ac:dyDescent="0.25">
      <c r="A29" s="394"/>
      <c r="B29" s="391"/>
      <c r="C29" s="393"/>
      <c r="D29" s="393"/>
      <c r="E29" s="393"/>
      <c r="F29" s="385"/>
      <c r="G29" s="252" t="s">
        <v>213</v>
      </c>
      <c r="H29" s="253" t="s">
        <v>214</v>
      </c>
      <c r="I29" s="253" t="s">
        <v>156</v>
      </c>
      <c r="J29" s="255">
        <v>0</v>
      </c>
      <c r="K29" s="255"/>
      <c r="L29" s="255"/>
      <c r="M29" s="255"/>
      <c r="N29" s="255"/>
      <c r="O29" s="255"/>
      <c r="P29" s="255"/>
      <c r="Q29" s="255"/>
      <c r="R29" s="255"/>
      <c r="S29" s="255"/>
      <c r="T29" s="255">
        <f t="shared" si="0"/>
        <v>0</v>
      </c>
      <c r="U29" s="254">
        <v>1</v>
      </c>
      <c r="V29" s="255">
        <v>2.63E-2</v>
      </c>
      <c r="W29" s="387"/>
      <c r="X29" s="255">
        <f t="shared" si="1"/>
        <v>0</v>
      </c>
      <c r="Y29" s="255">
        <f t="shared" si="2"/>
        <v>0</v>
      </c>
      <c r="Z29" s="387"/>
      <c r="AA29" s="256"/>
      <c r="AB29" s="241" t="s">
        <v>393</v>
      </c>
      <c r="AC29" s="241" t="s">
        <v>393</v>
      </c>
      <c r="AD29" s="278">
        <v>100</v>
      </c>
      <c r="AE29" s="241" t="s">
        <v>392</v>
      </c>
      <c r="AF29" s="249" t="s">
        <v>430</v>
      </c>
      <c r="AG29" s="249" t="s">
        <v>430</v>
      </c>
    </row>
    <row r="30" spans="1:33" ht="75" customHeight="1" x14ac:dyDescent="0.25">
      <c r="A30" s="394"/>
      <c r="B30" s="391"/>
      <c r="C30" s="393"/>
      <c r="D30" s="393"/>
      <c r="E30" s="393"/>
      <c r="F30" s="385"/>
      <c r="G30" s="252" t="s">
        <v>215</v>
      </c>
      <c r="H30" s="253" t="s">
        <v>212</v>
      </c>
      <c r="I30" s="253" t="s">
        <v>73</v>
      </c>
      <c r="J30" s="255">
        <v>0</v>
      </c>
      <c r="K30" s="255"/>
      <c r="L30" s="255"/>
      <c r="M30" s="255"/>
      <c r="N30" s="255"/>
      <c r="O30" s="255"/>
      <c r="P30" s="255"/>
      <c r="Q30" s="255"/>
      <c r="R30" s="255"/>
      <c r="S30" s="255"/>
      <c r="T30" s="255">
        <f t="shared" si="0"/>
        <v>0</v>
      </c>
      <c r="U30" s="254">
        <v>1</v>
      </c>
      <c r="V30" s="255">
        <v>2.63E-2</v>
      </c>
      <c r="W30" s="387"/>
      <c r="X30" s="255">
        <f t="shared" si="1"/>
        <v>0</v>
      </c>
      <c r="Y30" s="255">
        <f t="shared" si="2"/>
        <v>0</v>
      </c>
      <c r="Z30" s="387"/>
      <c r="AA30" s="256" t="s">
        <v>343</v>
      </c>
      <c r="AB30" s="241" t="s">
        <v>393</v>
      </c>
      <c r="AC30" s="241" t="s">
        <v>393</v>
      </c>
      <c r="AD30" s="278">
        <v>100</v>
      </c>
      <c r="AE30" s="241" t="s">
        <v>392</v>
      </c>
      <c r="AF30" s="249" t="s">
        <v>426</v>
      </c>
      <c r="AG30" s="249" t="s">
        <v>426</v>
      </c>
    </row>
    <row r="31" spans="1:33" ht="135" customHeight="1" x14ac:dyDescent="0.25">
      <c r="A31" s="394"/>
      <c r="B31" s="391" t="s">
        <v>216</v>
      </c>
      <c r="C31" s="393" t="s">
        <v>217</v>
      </c>
      <c r="D31" s="393" t="s">
        <v>218</v>
      </c>
      <c r="E31" s="393" t="s">
        <v>219</v>
      </c>
      <c r="F31" s="385">
        <v>42551</v>
      </c>
      <c r="G31" s="252" t="s">
        <v>220</v>
      </c>
      <c r="H31" s="253" t="s">
        <v>221</v>
      </c>
      <c r="I31" s="253" t="s">
        <v>73</v>
      </c>
      <c r="J31" s="255">
        <v>0</v>
      </c>
      <c r="K31" s="255"/>
      <c r="L31" s="255"/>
      <c r="M31" s="255"/>
      <c r="N31" s="255"/>
      <c r="O31" s="255"/>
      <c r="P31" s="255"/>
      <c r="Q31" s="255"/>
      <c r="R31" s="255"/>
      <c r="S31" s="255"/>
      <c r="T31" s="255">
        <f t="shared" si="0"/>
        <v>0</v>
      </c>
      <c r="U31" s="254">
        <v>1</v>
      </c>
      <c r="V31" s="255">
        <v>2.63E-2</v>
      </c>
      <c r="W31" s="387"/>
      <c r="X31" s="255">
        <f t="shared" si="1"/>
        <v>0</v>
      </c>
      <c r="Y31" s="255">
        <f t="shared" si="2"/>
        <v>0</v>
      </c>
      <c r="Z31" s="387"/>
      <c r="AA31" s="256" t="s">
        <v>349</v>
      </c>
      <c r="AB31" s="241" t="s">
        <v>393</v>
      </c>
      <c r="AC31" s="241" t="s">
        <v>393</v>
      </c>
      <c r="AD31" s="278">
        <v>100</v>
      </c>
      <c r="AE31" s="241" t="s">
        <v>392</v>
      </c>
      <c r="AF31" s="265" t="s">
        <v>461</v>
      </c>
      <c r="AG31" s="265" t="s">
        <v>461</v>
      </c>
    </row>
    <row r="32" spans="1:33" ht="144.75" customHeight="1" x14ac:dyDescent="0.25">
      <c r="A32" s="394"/>
      <c r="B32" s="391"/>
      <c r="C32" s="393"/>
      <c r="D32" s="393"/>
      <c r="E32" s="393"/>
      <c r="F32" s="385"/>
      <c r="G32" s="252" t="s">
        <v>222</v>
      </c>
      <c r="H32" s="253" t="s">
        <v>223</v>
      </c>
      <c r="I32" s="253" t="s">
        <v>224</v>
      </c>
      <c r="J32" s="255">
        <v>0</v>
      </c>
      <c r="K32" s="255"/>
      <c r="L32" s="255"/>
      <c r="M32" s="255"/>
      <c r="N32" s="255"/>
      <c r="O32" s="255"/>
      <c r="P32" s="255"/>
      <c r="Q32" s="255"/>
      <c r="R32" s="255"/>
      <c r="S32" s="255"/>
      <c r="T32" s="255">
        <f t="shared" si="0"/>
        <v>0</v>
      </c>
      <c r="U32" s="254">
        <v>1</v>
      </c>
      <c r="V32" s="255">
        <v>2.63E-2</v>
      </c>
      <c r="W32" s="387"/>
      <c r="X32" s="255">
        <f t="shared" si="1"/>
        <v>0</v>
      </c>
      <c r="Y32" s="255">
        <f t="shared" si="2"/>
        <v>0</v>
      </c>
      <c r="Z32" s="387"/>
      <c r="AA32" s="256" t="s">
        <v>367</v>
      </c>
      <c r="AB32" s="241" t="s">
        <v>393</v>
      </c>
      <c r="AC32" s="241" t="s">
        <v>393</v>
      </c>
      <c r="AD32" s="278">
        <v>100</v>
      </c>
      <c r="AE32" s="241" t="s">
        <v>392</v>
      </c>
      <c r="AF32" s="249" t="s">
        <v>440</v>
      </c>
      <c r="AG32" s="250" t="s">
        <v>496</v>
      </c>
    </row>
    <row r="33" spans="1:33" ht="45" customHeight="1" x14ac:dyDescent="0.25">
      <c r="A33" s="394"/>
      <c r="B33" s="391"/>
      <c r="C33" s="393"/>
      <c r="D33" s="393"/>
      <c r="E33" s="393"/>
      <c r="F33" s="385"/>
      <c r="G33" s="252" t="s">
        <v>225</v>
      </c>
      <c r="H33" s="253" t="s">
        <v>226</v>
      </c>
      <c r="I33" s="253" t="s">
        <v>227</v>
      </c>
      <c r="J33" s="255">
        <v>0</v>
      </c>
      <c r="K33" s="255"/>
      <c r="L33" s="255"/>
      <c r="M33" s="255"/>
      <c r="N33" s="255"/>
      <c r="O33" s="255"/>
      <c r="P33" s="255"/>
      <c r="Q33" s="255"/>
      <c r="R33" s="255"/>
      <c r="S33" s="255"/>
      <c r="T33" s="255">
        <f t="shared" si="0"/>
        <v>0</v>
      </c>
      <c r="U33" s="254">
        <v>1</v>
      </c>
      <c r="V33" s="255">
        <v>2.63E-2</v>
      </c>
      <c r="W33" s="387"/>
      <c r="X33" s="255">
        <f t="shared" si="1"/>
        <v>0</v>
      </c>
      <c r="Y33" s="255">
        <f t="shared" si="2"/>
        <v>0</v>
      </c>
      <c r="Z33" s="387"/>
      <c r="AA33" s="256" t="s">
        <v>367</v>
      </c>
      <c r="AB33" s="241" t="s">
        <v>393</v>
      </c>
      <c r="AC33" s="241" t="s">
        <v>393</v>
      </c>
      <c r="AD33" s="278">
        <v>100</v>
      </c>
      <c r="AE33" s="241" t="s">
        <v>392</v>
      </c>
      <c r="AF33" s="249" t="s">
        <v>462</v>
      </c>
      <c r="AG33" s="250" t="s">
        <v>497</v>
      </c>
    </row>
    <row r="34" spans="1:33" ht="60" customHeight="1" x14ac:dyDescent="0.25">
      <c r="A34" s="394"/>
      <c r="B34" s="391"/>
      <c r="C34" s="393"/>
      <c r="D34" s="393"/>
      <c r="E34" s="393"/>
      <c r="F34" s="385"/>
      <c r="G34" s="252" t="s">
        <v>228</v>
      </c>
      <c r="H34" s="253" t="s">
        <v>229</v>
      </c>
      <c r="I34" s="253" t="s">
        <v>199</v>
      </c>
      <c r="J34" s="255">
        <v>0</v>
      </c>
      <c r="K34" s="255"/>
      <c r="L34" s="255"/>
      <c r="M34" s="255"/>
      <c r="N34" s="255"/>
      <c r="O34" s="255"/>
      <c r="P34" s="255"/>
      <c r="Q34" s="255"/>
      <c r="R34" s="255"/>
      <c r="S34" s="255"/>
      <c r="T34" s="255">
        <f t="shared" si="0"/>
        <v>0</v>
      </c>
      <c r="U34" s="254">
        <v>1</v>
      </c>
      <c r="V34" s="255">
        <v>2.63E-2</v>
      </c>
      <c r="W34" s="387"/>
      <c r="X34" s="255">
        <f t="shared" si="1"/>
        <v>0</v>
      </c>
      <c r="Y34" s="255">
        <f t="shared" si="2"/>
        <v>0</v>
      </c>
      <c r="Z34" s="387"/>
      <c r="AA34" s="256"/>
      <c r="AB34" s="241" t="s">
        <v>393</v>
      </c>
      <c r="AC34" s="241" t="s">
        <v>393</v>
      </c>
      <c r="AD34" s="278">
        <v>100</v>
      </c>
      <c r="AE34" s="241" t="s">
        <v>392</v>
      </c>
      <c r="AF34" s="249" t="s">
        <v>462</v>
      </c>
      <c r="AG34" s="250" t="s">
        <v>497</v>
      </c>
    </row>
    <row r="35" spans="1:33" ht="45" customHeight="1" x14ac:dyDescent="0.25">
      <c r="A35" s="394"/>
      <c r="B35" s="391"/>
      <c r="C35" s="393"/>
      <c r="D35" s="393"/>
      <c r="E35" s="393"/>
      <c r="F35" s="385"/>
      <c r="G35" s="252" t="s">
        <v>230</v>
      </c>
      <c r="H35" s="253" t="s">
        <v>231</v>
      </c>
      <c r="I35" s="253" t="s">
        <v>199</v>
      </c>
      <c r="J35" s="255">
        <v>0</v>
      </c>
      <c r="K35" s="255"/>
      <c r="L35" s="255"/>
      <c r="M35" s="255"/>
      <c r="N35" s="255"/>
      <c r="O35" s="255"/>
      <c r="P35" s="255"/>
      <c r="Q35" s="255"/>
      <c r="R35" s="255"/>
      <c r="S35" s="255"/>
      <c r="T35" s="255">
        <f t="shared" si="0"/>
        <v>0</v>
      </c>
      <c r="U35" s="254">
        <v>1</v>
      </c>
      <c r="V35" s="255">
        <v>2.63E-2</v>
      </c>
      <c r="W35" s="387"/>
      <c r="X35" s="255">
        <f t="shared" si="1"/>
        <v>0</v>
      </c>
      <c r="Y35" s="255">
        <f t="shared" si="2"/>
        <v>0</v>
      </c>
      <c r="Z35" s="387"/>
      <c r="AA35" s="256"/>
      <c r="AB35" s="241" t="s">
        <v>393</v>
      </c>
      <c r="AC35" s="241" t="s">
        <v>393</v>
      </c>
      <c r="AD35" s="278">
        <v>80</v>
      </c>
      <c r="AE35" s="241" t="s">
        <v>392</v>
      </c>
      <c r="AF35" s="249" t="s">
        <v>462</v>
      </c>
      <c r="AG35" s="250" t="s">
        <v>497</v>
      </c>
    </row>
    <row r="36" spans="1:33" ht="105.75" customHeight="1" x14ac:dyDescent="0.25">
      <c r="A36" s="390" t="s">
        <v>232</v>
      </c>
      <c r="B36" s="391" t="s">
        <v>233</v>
      </c>
      <c r="C36" s="392" t="s">
        <v>234</v>
      </c>
      <c r="D36" s="393" t="s">
        <v>235</v>
      </c>
      <c r="E36" s="393" t="s">
        <v>236</v>
      </c>
      <c r="F36" s="385">
        <v>42704</v>
      </c>
      <c r="G36" s="252" t="s">
        <v>237</v>
      </c>
      <c r="H36" s="253" t="s">
        <v>238</v>
      </c>
      <c r="I36" s="253" t="s">
        <v>73</v>
      </c>
      <c r="J36" s="255">
        <v>0</v>
      </c>
      <c r="K36" s="255"/>
      <c r="L36" s="255"/>
      <c r="M36" s="255"/>
      <c r="N36" s="255"/>
      <c r="O36" s="255"/>
      <c r="P36" s="255"/>
      <c r="Q36" s="255"/>
      <c r="R36" s="255"/>
      <c r="S36" s="255"/>
      <c r="T36" s="255">
        <f t="shared" si="0"/>
        <v>0</v>
      </c>
      <c r="U36" s="254">
        <v>1</v>
      </c>
      <c r="V36" s="255">
        <v>2.63E-2</v>
      </c>
      <c r="W36" s="387">
        <f>SUM(V36:V41)</f>
        <v>0.1578</v>
      </c>
      <c r="X36" s="255">
        <f t="shared" si="1"/>
        <v>0</v>
      </c>
      <c r="Y36" s="255">
        <f t="shared" si="2"/>
        <v>0</v>
      </c>
      <c r="Z36" s="387">
        <v>0.16</v>
      </c>
      <c r="AA36" s="256" t="s">
        <v>344</v>
      </c>
      <c r="AB36" s="241" t="s">
        <v>393</v>
      </c>
      <c r="AC36" s="241" t="s">
        <v>393</v>
      </c>
      <c r="AD36" s="241">
        <v>100</v>
      </c>
      <c r="AE36" s="241" t="s">
        <v>392</v>
      </c>
      <c r="AF36" s="249" t="s">
        <v>415</v>
      </c>
      <c r="AG36" s="250" t="s">
        <v>498</v>
      </c>
    </row>
    <row r="37" spans="1:33" ht="75" customHeight="1" x14ac:dyDescent="0.25">
      <c r="A37" s="390"/>
      <c r="B37" s="391"/>
      <c r="C37" s="392"/>
      <c r="D37" s="393"/>
      <c r="E37" s="393"/>
      <c r="F37" s="385"/>
      <c r="G37" s="252" t="s">
        <v>239</v>
      </c>
      <c r="H37" s="253" t="s">
        <v>240</v>
      </c>
      <c r="I37" s="253" t="s">
        <v>199</v>
      </c>
      <c r="J37" s="255">
        <v>0</v>
      </c>
      <c r="K37" s="255"/>
      <c r="L37" s="255"/>
      <c r="M37" s="255"/>
      <c r="N37" s="255"/>
      <c r="O37" s="255"/>
      <c r="P37" s="255"/>
      <c r="Q37" s="255"/>
      <c r="R37" s="255"/>
      <c r="S37" s="255"/>
      <c r="T37" s="255">
        <f t="shared" si="0"/>
        <v>0</v>
      </c>
      <c r="U37" s="254">
        <v>1</v>
      </c>
      <c r="V37" s="255">
        <v>2.63E-2</v>
      </c>
      <c r="W37" s="387"/>
      <c r="X37" s="255">
        <f t="shared" si="1"/>
        <v>0</v>
      </c>
      <c r="Y37" s="255">
        <f t="shared" si="2"/>
        <v>0</v>
      </c>
      <c r="Z37" s="387"/>
      <c r="AA37" s="256" t="s">
        <v>344</v>
      </c>
      <c r="AB37" s="241" t="s">
        <v>393</v>
      </c>
      <c r="AC37" s="241" t="s">
        <v>393</v>
      </c>
      <c r="AD37" s="241">
        <v>100</v>
      </c>
      <c r="AE37" s="241" t="s">
        <v>392</v>
      </c>
      <c r="AF37" s="249" t="s">
        <v>415</v>
      </c>
      <c r="AG37" s="250" t="s">
        <v>499</v>
      </c>
    </row>
    <row r="38" spans="1:33" ht="120" x14ac:dyDescent="0.25">
      <c r="A38" s="390"/>
      <c r="B38" s="391"/>
      <c r="C38" s="392"/>
      <c r="D38" s="393"/>
      <c r="E38" s="393"/>
      <c r="F38" s="385"/>
      <c r="G38" s="252" t="s">
        <v>241</v>
      </c>
      <c r="H38" s="253" t="s">
        <v>242</v>
      </c>
      <c r="I38" s="253" t="s">
        <v>204</v>
      </c>
      <c r="J38" s="255">
        <v>0</v>
      </c>
      <c r="K38" s="255"/>
      <c r="L38" s="255"/>
      <c r="M38" s="255"/>
      <c r="N38" s="255"/>
      <c r="O38" s="255"/>
      <c r="P38" s="255"/>
      <c r="Q38" s="255"/>
      <c r="R38" s="255"/>
      <c r="S38" s="255"/>
      <c r="T38" s="255">
        <f t="shared" si="0"/>
        <v>0</v>
      </c>
      <c r="U38" s="254">
        <v>1</v>
      </c>
      <c r="V38" s="255">
        <v>2.63E-2</v>
      </c>
      <c r="W38" s="387"/>
      <c r="X38" s="255">
        <f t="shared" si="1"/>
        <v>0</v>
      </c>
      <c r="Y38" s="255">
        <f t="shared" si="2"/>
        <v>0</v>
      </c>
      <c r="Z38" s="387"/>
      <c r="AA38" s="256" t="s">
        <v>344</v>
      </c>
      <c r="AB38" s="241" t="s">
        <v>393</v>
      </c>
      <c r="AC38" s="241" t="s">
        <v>393</v>
      </c>
      <c r="AD38" s="241">
        <v>100</v>
      </c>
      <c r="AE38" s="241" t="s">
        <v>392</v>
      </c>
      <c r="AF38" s="249" t="s">
        <v>415</v>
      </c>
      <c r="AG38" s="250" t="s">
        <v>499</v>
      </c>
    </row>
    <row r="39" spans="1:33" ht="150" customHeight="1" x14ac:dyDescent="0.25">
      <c r="A39" s="390"/>
      <c r="B39" s="391" t="s">
        <v>243</v>
      </c>
      <c r="C39" s="392" t="s">
        <v>244</v>
      </c>
      <c r="D39" s="393" t="s">
        <v>245</v>
      </c>
      <c r="E39" s="393" t="s">
        <v>246</v>
      </c>
      <c r="F39" s="384" t="s">
        <v>247</v>
      </c>
      <c r="G39" s="252" t="s">
        <v>248</v>
      </c>
      <c r="H39" s="253" t="s">
        <v>249</v>
      </c>
      <c r="I39" s="253" t="s">
        <v>73</v>
      </c>
      <c r="J39" s="255">
        <v>0</v>
      </c>
      <c r="K39" s="255"/>
      <c r="L39" s="255"/>
      <c r="M39" s="255"/>
      <c r="N39" s="255"/>
      <c r="O39" s="255"/>
      <c r="P39" s="255"/>
      <c r="Q39" s="255"/>
      <c r="R39" s="255"/>
      <c r="S39" s="255"/>
      <c r="T39" s="255">
        <f t="shared" si="0"/>
        <v>0</v>
      </c>
      <c r="U39" s="254">
        <v>1</v>
      </c>
      <c r="V39" s="255">
        <v>2.63E-2</v>
      </c>
      <c r="W39" s="387"/>
      <c r="X39" s="255">
        <f t="shared" si="1"/>
        <v>0</v>
      </c>
      <c r="Y39" s="255">
        <f t="shared" si="2"/>
        <v>0</v>
      </c>
      <c r="Z39" s="387"/>
      <c r="AA39" s="256" t="s">
        <v>336</v>
      </c>
      <c r="AB39" s="241" t="s">
        <v>393</v>
      </c>
      <c r="AC39" s="241" t="s">
        <v>393</v>
      </c>
      <c r="AD39" s="241">
        <v>100</v>
      </c>
      <c r="AE39" s="241" t="s">
        <v>392</v>
      </c>
      <c r="AF39" s="249" t="s">
        <v>441</v>
      </c>
      <c r="AG39" s="250" t="s">
        <v>500</v>
      </c>
    </row>
    <row r="40" spans="1:33" ht="60" customHeight="1" x14ac:dyDescent="0.25">
      <c r="A40" s="390"/>
      <c r="B40" s="391"/>
      <c r="C40" s="392"/>
      <c r="D40" s="393"/>
      <c r="E40" s="393"/>
      <c r="F40" s="384"/>
      <c r="G40" s="252" t="s">
        <v>250</v>
      </c>
      <c r="H40" s="253" t="s">
        <v>251</v>
      </c>
      <c r="I40" s="253" t="s">
        <v>199</v>
      </c>
      <c r="J40" s="255">
        <v>0</v>
      </c>
      <c r="K40" s="255"/>
      <c r="L40" s="255"/>
      <c r="M40" s="255"/>
      <c r="N40" s="255"/>
      <c r="O40" s="255"/>
      <c r="P40" s="255"/>
      <c r="Q40" s="255"/>
      <c r="R40" s="255"/>
      <c r="S40" s="255"/>
      <c r="T40" s="255">
        <f t="shared" si="0"/>
        <v>0</v>
      </c>
      <c r="U40" s="254">
        <v>1</v>
      </c>
      <c r="V40" s="255">
        <v>2.63E-2</v>
      </c>
      <c r="W40" s="387"/>
      <c r="X40" s="255">
        <f t="shared" si="1"/>
        <v>0</v>
      </c>
      <c r="Y40" s="255">
        <f t="shared" si="2"/>
        <v>0</v>
      </c>
      <c r="Z40" s="387"/>
      <c r="AA40" s="256"/>
      <c r="AB40" s="241" t="s">
        <v>393</v>
      </c>
      <c r="AC40" s="241" t="s">
        <v>393</v>
      </c>
      <c r="AD40" s="241">
        <v>100</v>
      </c>
      <c r="AE40" s="241" t="s">
        <v>392</v>
      </c>
      <c r="AF40" s="249" t="s">
        <v>415</v>
      </c>
      <c r="AG40" s="250" t="s">
        <v>501</v>
      </c>
    </row>
    <row r="41" spans="1:33" ht="60" customHeight="1" x14ac:dyDescent="0.25">
      <c r="A41" s="390"/>
      <c r="B41" s="391"/>
      <c r="C41" s="392"/>
      <c r="D41" s="393"/>
      <c r="E41" s="393"/>
      <c r="F41" s="384"/>
      <c r="G41" s="252" t="s">
        <v>252</v>
      </c>
      <c r="H41" s="253" t="s">
        <v>253</v>
      </c>
      <c r="I41" s="253" t="s">
        <v>199</v>
      </c>
      <c r="J41" s="255">
        <v>0</v>
      </c>
      <c r="K41" s="255"/>
      <c r="L41" s="255"/>
      <c r="M41" s="255"/>
      <c r="N41" s="255"/>
      <c r="O41" s="255"/>
      <c r="P41" s="255"/>
      <c r="Q41" s="255"/>
      <c r="R41" s="255"/>
      <c r="S41" s="255"/>
      <c r="T41" s="255">
        <f t="shared" si="0"/>
        <v>0</v>
      </c>
      <c r="U41" s="254">
        <v>1</v>
      </c>
      <c r="V41" s="255">
        <v>2.63E-2</v>
      </c>
      <c r="W41" s="387"/>
      <c r="X41" s="255">
        <f t="shared" si="1"/>
        <v>0</v>
      </c>
      <c r="Y41" s="255">
        <f t="shared" si="2"/>
        <v>0</v>
      </c>
      <c r="Z41" s="387"/>
      <c r="AA41" s="256"/>
      <c r="AB41" s="241" t="s">
        <v>393</v>
      </c>
      <c r="AC41" s="241" t="s">
        <v>393</v>
      </c>
      <c r="AD41" s="241">
        <v>100</v>
      </c>
      <c r="AE41" s="241" t="s">
        <v>392</v>
      </c>
      <c r="AF41" s="249" t="s">
        <v>415</v>
      </c>
      <c r="AG41" s="250" t="s">
        <v>502</v>
      </c>
    </row>
    <row r="42" spans="1:33" x14ac:dyDescent="0.25">
      <c r="V42" s="262">
        <f>SUM(V4:V41)</f>
        <v>0.99949999999999972</v>
      </c>
      <c r="W42" s="262">
        <f>SUM(W4:W41)</f>
        <v>0.99949999999999983</v>
      </c>
      <c r="Y42" s="262">
        <f>SUM(Y4:Y41)</f>
        <v>7.2875999999999996E-2</v>
      </c>
      <c r="Z42" s="262">
        <f>SUM(Z4:Z41)</f>
        <v>0.95177819999999991</v>
      </c>
    </row>
    <row r="47" spans="1:33" ht="18.75" x14ac:dyDescent="0.25">
      <c r="C47" s="3"/>
      <c r="D47" s="271"/>
      <c r="E47" s="272"/>
      <c r="F47" s="273"/>
      <c r="G47" s="274"/>
    </row>
    <row r="48" spans="1:33" ht="18.75" x14ac:dyDescent="0.25">
      <c r="C48" s="4"/>
      <c r="D48" s="271"/>
      <c r="E48" s="271"/>
      <c r="F48" s="273"/>
      <c r="G48" s="275"/>
    </row>
    <row r="49" spans="3:7" ht="18.75" x14ac:dyDescent="0.25">
      <c r="C49" s="4"/>
      <c r="D49" s="271"/>
      <c r="E49" s="271"/>
      <c r="F49" s="273"/>
      <c r="G49" s="275"/>
    </row>
    <row r="50" spans="3:7" ht="18.75" x14ac:dyDescent="0.25">
      <c r="C50" s="4"/>
      <c r="D50" s="271"/>
      <c r="E50" s="271"/>
      <c r="F50" s="273"/>
      <c r="G50" s="275"/>
    </row>
    <row r="51" spans="3:7" ht="18.75" x14ac:dyDescent="0.25">
      <c r="C51" s="4"/>
      <c r="D51" s="271"/>
      <c r="E51" s="271"/>
      <c r="F51" s="273"/>
      <c r="G51" s="275"/>
    </row>
    <row r="52" spans="3:7" ht="18.75" x14ac:dyDescent="0.25">
      <c r="C52" s="3"/>
      <c r="D52" s="271"/>
      <c r="E52" s="271"/>
      <c r="F52" s="273"/>
      <c r="G52" s="275"/>
    </row>
    <row r="53" spans="3:7" ht="18.75" x14ac:dyDescent="0.25">
      <c r="C53" s="3"/>
      <c r="D53" s="271"/>
      <c r="E53" s="272"/>
      <c r="F53" s="273"/>
      <c r="G53" s="275"/>
    </row>
    <row r="54" spans="3:7" ht="18.75" x14ac:dyDescent="0.25">
      <c r="C54" s="4"/>
      <c r="D54" s="271"/>
      <c r="E54" s="271"/>
      <c r="F54" s="273"/>
      <c r="G54" s="275"/>
    </row>
    <row r="55" spans="3:7" ht="18.75" x14ac:dyDescent="0.25">
      <c r="C55" s="4"/>
      <c r="D55" s="271"/>
      <c r="E55" s="271"/>
      <c r="F55" s="273"/>
      <c r="G55" s="275"/>
    </row>
    <row r="56" spans="3:7" ht="18.75" x14ac:dyDescent="0.25">
      <c r="C56" s="4"/>
      <c r="D56" s="271"/>
      <c r="E56" s="271"/>
      <c r="F56" s="273"/>
      <c r="G56" s="275"/>
    </row>
    <row r="57" spans="3:7" ht="18.75" x14ac:dyDescent="0.25">
      <c r="C57" s="4"/>
      <c r="D57" s="271"/>
      <c r="E57" s="271"/>
      <c r="F57" s="273"/>
      <c r="G57" s="275"/>
    </row>
    <row r="58" spans="3:7" ht="18.75" x14ac:dyDescent="0.25">
      <c r="C58" s="4"/>
      <c r="D58" s="271"/>
      <c r="E58" s="271"/>
      <c r="F58" s="273"/>
      <c r="G58" s="275"/>
    </row>
    <row r="59" spans="3:7" ht="18.75" x14ac:dyDescent="0.25">
      <c r="C59" s="4"/>
      <c r="D59" s="271"/>
      <c r="E59" s="271"/>
      <c r="F59" s="273"/>
      <c r="G59" s="275"/>
    </row>
  </sheetData>
  <autoFilter ref="A3:AA42">
    <filterColumn colId="1" showButton="0"/>
  </autoFilter>
  <mergeCells count="98">
    <mergeCell ref="AG5:AG7"/>
    <mergeCell ref="Z2:Z3"/>
    <mergeCell ref="G2:G3"/>
    <mergeCell ref="W36:W41"/>
    <mergeCell ref="Z4:Z8"/>
    <mergeCell ref="Z9:Z13"/>
    <mergeCell ref="Z14:Z18"/>
    <mergeCell ref="Z19:Z35"/>
    <mergeCell ref="Z36:Z41"/>
    <mergeCell ref="W19:W35"/>
    <mergeCell ref="AF2:AF3"/>
    <mergeCell ref="AG2:AG3"/>
    <mergeCell ref="AB2:AB3"/>
    <mergeCell ref="AC2:AC3"/>
    <mergeCell ref="AD2:AD3"/>
    <mergeCell ref="AE2:AE3"/>
    <mergeCell ref="A2:A3"/>
    <mergeCell ref="P2:P3"/>
    <mergeCell ref="O2:O3"/>
    <mergeCell ref="N2:N3"/>
    <mergeCell ref="M2:M3"/>
    <mergeCell ref="L2:L3"/>
    <mergeCell ref="F2:F3"/>
    <mergeCell ref="E2:E3"/>
    <mergeCell ref="D2:D3"/>
    <mergeCell ref="K2:K3"/>
    <mergeCell ref="J2:J3"/>
    <mergeCell ref="I2:I3"/>
    <mergeCell ref="H2:H3"/>
    <mergeCell ref="B2:C3"/>
    <mergeCell ref="E4:E7"/>
    <mergeCell ref="A14:A18"/>
    <mergeCell ref="B16:B18"/>
    <mergeCell ref="C16:C18"/>
    <mergeCell ref="D16:D18"/>
    <mergeCell ref="E16:E18"/>
    <mergeCell ref="A4:A8"/>
    <mergeCell ref="B4:B7"/>
    <mergeCell ref="A9:A13"/>
    <mergeCell ref="B10:B13"/>
    <mergeCell ref="C10:C13"/>
    <mergeCell ref="D10:D13"/>
    <mergeCell ref="E10:E13"/>
    <mergeCell ref="C4:C7"/>
    <mergeCell ref="D4:D7"/>
    <mergeCell ref="F19:F21"/>
    <mergeCell ref="B23:B26"/>
    <mergeCell ref="C23:C26"/>
    <mergeCell ref="D23:D26"/>
    <mergeCell ref="E23:E26"/>
    <mergeCell ref="A19:A33"/>
    <mergeCell ref="B19:B21"/>
    <mergeCell ref="C19:C21"/>
    <mergeCell ref="D19:D21"/>
    <mergeCell ref="E19:E21"/>
    <mergeCell ref="B27:B30"/>
    <mergeCell ref="C27:C30"/>
    <mergeCell ref="D27:D30"/>
    <mergeCell ref="E27:E30"/>
    <mergeCell ref="E34:E35"/>
    <mergeCell ref="F34:F35"/>
    <mergeCell ref="B31:B35"/>
    <mergeCell ref="C31:C33"/>
    <mergeCell ref="D31:D33"/>
    <mergeCell ref="E31:E33"/>
    <mergeCell ref="F31:F33"/>
    <mergeCell ref="F10:F13"/>
    <mergeCell ref="W2:W3"/>
    <mergeCell ref="X2:X3"/>
    <mergeCell ref="Y2:Y3"/>
    <mergeCell ref="A36:A41"/>
    <mergeCell ref="B36:B38"/>
    <mergeCell ref="C36:C38"/>
    <mergeCell ref="D36:D38"/>
    <mergeCell ref="E36:E38"/>
    <mergeCell ref="B39:B41"/>
    <mergeCell ref="C39:C41"/>
    <mergeCell ref="D39:D41"/>
    <mergeCell ref="E39:E41"/>
    <mergeCell ref="A34:A35"/>
    <mergeCell ref="C34:C35"/>
    <mergeCell ref="D34:D35"/>
    <mergeCell ref="F39:F41"/>
    <mergeCell ref="F36:F38"/>
    <mergeCell ref="AA2:AA3"/>
    <mergeCell ref="W4:W8"/>
    <mergeCell ref="W9:W13"/>
    <mergeCell ref="W14:W18"/>
    <mergeCell ref="V2:V3"/>
    <mergeCell ref="T2:T3"/>
    <mergeCell ref="S2:S3"/>
    <mergeCell ref="R2:R3"/>
    <mergeCell ref="Q2:Q3"/>
    <mergeCell ref="U2:U3"/>
    <mergeCell ref="F23:F26"/>
    <mergeCell ref="F27:F30"/>
    <mergeCell ref="F16:F18"/>
    <mergeCell ref="F4:F7"/>
  </mergeCells>
  <printOptions horizontalCentered="1" verticalCentered="1"/>
  <pageMargins left="0.70866141732283472" right="0.70866141732283472" top="0.74803149606299213" bottom="0.74803149606299213" header="0.31496062992125984" footer="0.31496062992125984"/>
  <pageSetup scale="27" fitToHeight="2" orientation="landscape" r:id="rId1"/>
  <rowBreaks count="2" manualBreakCount="2">
    <brk id="18" max="16383" man="1"/>
    <brk id="35"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8"/>
  <sheetViews>
    <sheetView view="pageBreakPreview" topLeftCell="A2" zoomScaleNormal="85" zoomScaleSheetLayoutView="100" workbookViewId="0">
      <pane xSplit="3" ySplit="2" topLeftCell="V4" activePane="bottomRight" state="frozen"/>
      <selection activeCell="A2" sqref="A2"/>
      <selection pane="topRight" activeCell="D2" sqref="D2"/>
      <selection pane="bottomLeft" activeCell="A4" sqref="A4"/>
      <selection pane="bottomRight" activeCell="U26" sqref="U26"/>
    </sheetView>
  </sheetViews>
  <sheetFormatPr baseColWidth="10" defaultRowHeight="15" x14ac:dyDescent="0.25"/>
  <cols>
    <col min="1" max="1" width="19.28515625" customWidth="1"/>
    <col min="3" max="3" width="30.7109375" customWidth="1"/>
    <col min="4" max="4" width="13.42578125" customWidth="1"/>
    <col min="5" max="5" width="27.42578125" customWidth="1"/>
    <col min="6" max="6" width="19" customWidth="1"/>
    <col min="7" max="7" width="19.42578125" customWidth="1"/>
    <col min="8" max="8" width="11.42578125" style="102" customWidth="1"/>
    <col min="9" max="17" width="11.42578125" customWidth="1"/>
    <col min="18" max="18" width="11.42578125" style="71" customWidth="1"/>
    <col min="19" max="19" width="11.42578125" style="14"/>
    <col min="20" max="20" width="12.28515625" style="71" customWidth="1"/>
    <col min="21" max="21" width="12.5703125" style="71" customWidth="1"/>
    <col min="22" max="22" width="11.42578125" style="71" customWidth="1"/>
    <col min="23" max="23" width="11.85546875" style="71" customWidth="1"/>
    <col min="24" max="24" width="11.42578125" style="71" customWidth="1"/>
    <col min="25" max="25" width="28.28515625" customWidth="1"/>
    <col min="29" max="29" width="31.7109375" style="14" customWidth="1"/>
    <col min="30" max="30" width="36.85546875" customWidth="1"/>
    <col min="31" max="31" width="41.5703125" customWidth="1"/>
  </cols>
  <sheetData>
    <row r="1" spans="1:31" ht="18.75" x14ac:dyDescent="0.25">
      <c r="A1" s="415" t="s">
        <v>254</v>
      </c>
      <c r="B1" s="415"/>
      <c r="C1" s="415"/>
      <c r="D1" s="415"/>
      <c r="E1" s="415"/>
      <c r="F1" s="415"/>
      <c r="G1" s="415"/>
      <c r="H1" s="150"/>
      <c r="I1" s="15"/>
      <c r="J1" s="15"/>
      <c r="K1" s="15"/>
      <c r="L1" s="15"/>
      <c r="M1" s="15"/>
      <c r="N1" s="15"/>
      <c r="O1" s="15"/>
      <c r="P1" s="15"/>
      <c r="Q1" s="15"/>
      <c r="R1" s="237"/>
      <c r="S1" s="16"/>
      <c r="T1" s="237"/>
      <c r="U1" s="237"/>
      <c r="V1" s="237"/>
      <c r="W1" s="237"/>
      <c r="X1" s="237"/>
      <c r="Y1" s="15"/>
      <c r="Z1" s="15"/>
      <c r="AA1" s="15"/>
      <c r="AB1" s="15"/>
      <c r="AC1" s="16"/>
      <c r="AD1" s="15"/>
    </row>
    <row r="2" spans="1:31" ht="15.75" x14ac:dyDescent="0.25">
      <c r="A2" s="300" t="s">
        <v>255</v>
      </c>
      <c r="B2" s="416"/>
      <c r="C2" s="416"/>
      <c r="D2" s="416"/>
      <c r="E2" s="416"/>
      <c r="F2" s="416"/>
      <c r="G2" s="416"/>
      <c r="H2" s="410" t="s">
        <v>302</v>
      </c>
      <c r="I2" s="15"/>
      <c r="J2" s="15"/>
      <c r="K2" s="15"/>
      <c r="L2" s="15"/>
      <c r="M2" s="15"/>
      <c r="N2" s="15"/>
      <c r="O2" s="15"/>
      <c r="P2" s="15"/>
      <c r="Q2" s="15"/>
      <c r="R2" s="409" t="s">
        <v>317</v>
      </c>
      <c r="S2" s="288" t="s">
        <v>315</v>
      </c>
      <c r="T2" s="412" t="s">
        <v>350</v>
      </c>
      <c r="U2" s="412" t="s">
        <v>356</v>
      </c>
      <c r="V2" s="412" t="s">
        <v>352</v>
      </c>
      <c r="W2" s="412" t="s">
        <v>353</v>
      </c>
      <c r="X2" s="412" t="s">
        <v>354</v>
      </c>
      <c r="Y2" s="411" t="s">
        <v>319</v>
      </c>
      <c r="Z2" s="284" t="s">
        <v>379</v>
      </c>
      <c r="AA2" s="284" t="s">
        <v>380</v>
      </c>
      <c r="AB2" s="286" t="s">
        <v>381</v>
      </c>
      <c r="AC2" s="284" t="s">
        <v>465</v>
      </c>
      <c r="AD2" s="417" t="s">
        <v>431</v>
      </c>
      <c r="AE2" s="417" t="s">
        <v>473</v>
      </c>
    </row>
    <row r="3" spans="1:31" ht="45" customHeight="1" x14ac:dyDescent="0.25">
      <c r="A3" s="169" t="s">
        <v>29</v>
      </c>
      <c r="B3" s="411" t="s">
        <v>28</v>
      </c>
      <c r="C3" s="411"/>
      <c r="D3" s="232" t="s">
        <v>27</v>
      </c>
      <c r="E3" s="232" t="s">
        <v>256</v>
      </c>
      <c r="F3" s="235" t="s">
        <v>26</v>
      </c>
      <c r="G3" s="232" t="s">
        <v>25</v>
      </c>
      <c r="H3" s="410"/>
      <c r="I3" s="235" t="s">
        <v>304</v>
      </c>
      <c r="J3" s="235" t="s">
        <v>305</v>
      </c>
      <c r="K3" s="235" t="s">
        <v>303</v>
      </c>
      <c r="L3" s="235" t="s">
        <v>306</v>
      </c>
      <c r="M3" s="235" t="s">
        <v>307</v>
      </c>
      <c r="N3" s="235" t="s">
        <v>308</v>
      </c>
      <c r="O3" s="235" t="s">
        <v>309</v>
      </c>
      <c r="P3" s="235" t="s">
        <v>310</v>
      </c>
      <c r="Q3" s="235" t="s">
        <v>311</v>
      </c>
      <c r="R3" s="409"/>
      <c r="S3" s="288"/>
      <c r="T3" s="412"/>
      <c r="U3" s="412"/>
      <c r="V3" s="412"/>
      <c r="W3" s="412"/>
      <c r="X3" s="412"/>
      <c r="Y3" s="411"/>
      <c r="Z3" s="284"/>
      <c r="AA3" s="284"/>
      <c r="AB3" s="286"/>
      <c r="AC3" s="284"/>
      <c r="AD3" s="418"/>
      <c r="AE3" s="418"/>
    </row>
    <row r="4" spans="1:31" ht="165" x14ac:dyDescent="0.25">
      <c r="A4" s="413" t="s">
        <v>257</v>
      </c>
      <c r="B4" s="5" t="s">
        <v>24</v>
      </c>
      <c r="C4" s="6" t="s">
        <v>258</v>
      </c>
      <c r="D4" s="7">
        <v>1</v>
      </c>
      <c r="E4" s="8" t="s">
        <v>259</v>
      </c>
      <c r="F4" s="8" t="s">
        <v>260</v>
      </c>
      <c r="G4" s="117" t="s">
        <v>261</v>
      </c>
      <c r="H4" s="150">
        <v>0.249</v>
      </c>
      <c r="I4" s="15"/>
      <c r="J4" s="15"/>
      <c r="K4" s="15"/>
      <c r="L4" s="15"/>
      <c r="M4" s="15"/>
      <c r="N4" s="15"/>
      <c r="O4" s="15"/>
      <c r="P4" s="15"/>
      <c r="Q4" s="15"/>
      <c r="R4" s="231">
        <f>SUM(H4:Q4)</f>
        <v>0.249</v>
      </c>
      <c r="S4" s="66">
        <v>1</v>
      </c>
      <c r="T4" s="231">
        <v>7.1499999999999994E-2</v>
      </c>
      <c r="U4" s="301">
        <f>SUM(T4:T8)</f>
        <v>0.35749999999999998</v>
      </c>
      <c r="V4" s="231">
        <f>+R4/S4</f>
        <v>0.249</v>
      </c>
      <c r="W4" s="231">
        <f>+V4*T4</f>
        <v>1.78035E-2</v>
      </c>
      <c r="X4" s="301">
        <v>0.36</v>
      </c>
      <c r="Y4" s="236" t="s">
        <v>374</v>
      </c>
      <c r="Z4" s="16">
        <v>1</v>
      </c>
      <c r="AA4" s="16">
        <v>1</v>
      </c>
      <c r="AB4" s="66">
        <f>AA4/Z4</f>
        <v>1</v>
      </c>
      <c r="AC4" s="153" t="s">
        <v>396</v>
      </c>
      <c r="AD4" s="227" t="s">
        <v>396</v>
      </c>
      <c r="AE4" s="227" t="s">
        <v>396</v>
      </c>
    </row>
    <row r="5" spans="1:31" ht="105" x14ac:dyDescent="0.25">
      <c r="A5" s="414"/>
      <c r="B5" s="5" t="s">
        <v>97</v>
      </c>
      <c r="C5" s="6" t="s">
        <v>262</v>
      </c>
      <c r="D5" s="7">
        <v>1</v>
      </c>
      <c r="E5" s="8" t="s">
        <v>263</v>
      </c>
      <c r="F5" s="8" t="s">
        <v>260</v>
      </c>
      <c r="G5" s="117" t="s">
        <v>261</v>
      </c>
      <c r="H5" s="150">
        <v>0.249</v>
      </c>
      <c r="I5" s="15"/>
      <c r="J5" s="15"/>
      <c r="K5" s="15"/>
      <c r="L5" s="15"/>
      <c r="M5" s="15"/>
      <c r="N5" s="15"/>
      <c r="O5" s="15"/>
      <c r="P5" s="15"/>
      <c r="Q5" s="15"/>
      <c r="R5" s="231">
        <f t="shared" ref="R5:R17" si="0">SUM(H5:Q5)</f>
        <v>0.249</v>
      </c>
      <c r="S5" s="66">
        <v>1</v>
      </c>
      <c r="T5" s="231">
        <v>7.1499999999999994E-2</v>
      </c>
      <c r="U5" s="301"/>
      <c r="V5" s="231">
        <f t="shared" ref="V5:V17" si="1">+R5/S5</f>
        <v>0.249</v>
      </c>
      <c r="W5" s="231">
        <f t="shared" ref="W5:W17" si="2">+V5*T5</f>
        <v>1.78035E-2</v>
      </c>
      <c r="X5" s="301"/>
      <c r="Y5" s="236" t="s">
        <v>375</v>
      </c>
      <c r="Z5" s="16">
        <v>1</v>
      </c>
      <c r="AA5" s="16">
        <v>1</v>
      </c>
      <c r="AB5" s="66">
        <f t="shared" ref="AB5:AB7" si="3">AA5/Z5</f>
        <v>1</v>
      </c>
      <c r="AC5" s="153" t="s">
        <v>399</v>
      </c>
      <c r="AD5" s="227" t="s">
        <v>432</v>
      </c>
      <c r="AE5" s="227" t="s">
        <v>474</v>
      </c>
    </row>
    <row r="6" spans="1:31" ht="135" x14ac:dyDescent="0.25">
      <c r="A6" s="414"/>
      <c r="B6" s="5" t="s">
        <v>99</v>
      </c>
      <c r="C6" s="6" t="s">
        <v>264</v>
      </c>
      <c r="D6" s="7">
        <v>1</v>
      </c>
      <c r="E6" s="8" t="s">
        <v>265</v>
      </c>
      <c r="F6" s="8" t="s">
        <v>260</v>
      </c>
      <c r="G6" s="117" t="s">
        <v>261</v>
      </c>
      <c r="H6" s="150">
        <v>0.249</v>
      </c>
      <c r="I6" s="15"/>
      <c r="J6" s="15"/>
      <c r="K6" s="15"/>
      <c r="L6" s="15"/>
      <c r="M6" s="15"/>
      <c r="N6" s="15"/>
      <c r="O6" s="15"/>
      <c r="P6" s="15"/>
      <c r="Q6" s="15"/>
      <c r="R6" s="231">
        <f t="shared" si="0"/>
        <v>0.249</v>
      </c>
      <c r="S6" s="66">
        <v>1</v>
      </c>
      <c r="T6" s="231">
        <v>7.1499999999999994E-2</v>
      </c>
      <c r="U6" s="301"/>
      <c r="V6" s="231">
        <f t="shared" si="1"/>
        <v>0.249</v>
      </c>
      <c r="W6" s="231">
        <f t="shared" si="2"/>
        <v>1.78035E-2</v>
      </c>
      <c r="X6" s="301"/>
      <c r="Y6" s="419" t="s">
        <v>376</v>
      </c>
      <c r="Z6" s="16">
        <v>1</v>
      </c>
      <c r="AA6" s="16">
        <v>1</v>
      </c>
      <c r="AB6" s="66">
        <f t="shared" si="3"/>
        <v>1</v>
      </c>
      <c r="AC6" s="153" t="s">
        <v>410</v>
      </c>
      <c r="AD6" s="227" t="s">
        <v>433</v>
      </c>
      <c r="AE6" s="227" t="s">
        <v>475</v>
      </c>
    </row>
    <row r="7" spans="1:31" ht="60" x14ac:dyDescent="0.25">
      <c r="A7" s="414"/>
      <c r="B7" s="5" t="s">
        <v>101</v>
      </c>
      <c r="C7" s="6" t="s">
        <v>266</v>
      </c>
      <c r="D7" s="9">
        <v>4</v>
      </c>
      <c r="E7" s="8" t="s">
        <v>267</v>
      </c>
      <c r="F7" s="8" t="s">
        <v>260</v>
      </c>
      <c r="G7" s="117" t="s">
        <v>268</v>
      </c>
      <c r="H7" s="150">
        <v>0.249</v>
      </c>
      <c r="I7" s="15"/>
      <c r="J7" s="15"/>
      <c r="K7" s="15"/>
      <c r="L7" s="15"/>
      <c r="M7" s="15"/>
      <c r="N7" s="15"/>
      <c r="O7" s="15"/>
      <c r="P7" s="15"/>
      <c r="Q7" s="15"/>
      <c r="R7" s="231">
        <f t="shared" si="0"/>
        <v>0.249</v>
      </c>
      <c r="S7" s="16">
        <v>4</v>
      </c>
      <c r="T7" s="231">
        <v>7.1499999999999994E-2</v>
      </c>
      <c r="U7" s="301"/>
      <c r="V7" s="231">
        <f t="shared" si="1"/>
        <v>6.225E-2</v>
      </c>
      <c r="W7" s="231">
        <f t="shared" si="2"/>
        <v>4.450875E-3</v>
      </c>
      <c r="X7" s="301"/>
      <c r="Y7" s="419"/>
      <c r="Z7" s="16">
        <v>4</v>
      </c>
      <c r="AA7" s="16">
        <v>0</v>
      </c>
      <c r="AB7" s="66">
        <f t="shared" si="3"/>
        <v>0</v>
      </c>
      <c r="AC7" s="153" t="s">
        <v>400</v>
      </c>
      <c r="AD7" s="238" t="s">
        <v>434</v>
      </c>
      <c r="AE7" s="238" t="s">
        <v>434</v>
      </c>
    </row>
    <row r="8" spans="1:31" ht="195" x14ac:dyDescent="0.25">
      <c r="A8" s="414"/>
      <c r="B8" s="5" t="s">
        <v>269</v>
      </c>
      <c r="C8" s="6" t="s">
        <v>270</v>
      </c>
      <c r="D8" s="9">
        <v>12</v>
      </c>
      <c r="E8" s="8" t="s">
        <v>271</v>
      </c>
      <c r="F8" s="8" t="s">
        <v>260</v>
      </c>
      <c r="G8" s="117" t="s">
        <v>261</v>
      </c>
      <c r="H8" s="150">
        <v>0.1</v>
      </c>
      <c r="I8" s="15"/>
      <c r="J8" s="15"/>
      <c r="K8" s="15"/>
      <c r="L8" s="15"/>
      <c r="M8" s="15"/>
      <c r="N8" s="15"/>
      <c r="O8" s="15"/>
      <c r="P8" s="15"/>
      <c r="Q8" s="15"/>
      <c r="R8" s="231">
        <f t="shared" si="0"/>
        <v>0.1</v>
      </c>
      <c r="S8" s="16">
        <v>12</v>
      </c>
      <c r="T8" s="231">
        <v>7.1499999999999994E-2</v>
      </c>
      <c r="U8" s="301"/>
      <c r="V8" s="231">
        <f t="shared" si="1"/>
        <v>8.3333333333333332E-3</v>
      </c>
      <c r="W8" s="231">
        <f t="shared" si="2"/>
        <v>5.9583333333333331E-4</v>
      </c>
      <c r="X8" s="301"/>
      <c r="Y8" s="236" t="s">
        <v>377</v>
      </c>
      <c r="Z8" s="16">
        <v>12</v>
      </c>
      <c r="AA8" s="16">
        <v>4</v>
      </c>
      <c r="AB8" s="66">
        <f>AA8/Z8</f>
        <v>0.33333333333333331</v>
      </c>
      <c r="AC8" s="153" t="s">
        <v>401</v>
      </c>
      <c r="AD8" s="227" t="s">
        <v>401</v>
      </c>
      <c r="AE8" s="227" t="s">
        <v>401</v>
      </c>
    </row>
    <row r="9" spans="1:31" ht="135" x14ac:dyDescent="0.25">
      <c r="A9" s="413" t="s">
        <v>272</v>
      </c>
      <c r="B9" s="10" t="s">
        <v>21</v>
      </c>
      <c r="C9" s="11" t="s">
        <v>273</v>
      </c>
      <c r="D9" s="12" t="s">
        <v>274</v>
      </c>
      <c r="E9" s="8" t="s">
        <v>275</v>
      </c>
      <c r="F9" s="8" t="s">
        <v>276</v>
      </c>
      <c r="G9" s="8" t="s">
        <v>261</v>
      </c>
      <c r="H9" s="150">
        <v>0</v>
      </c>
      <c r="I9" s="15"/>
      <c r="J9" s="15"/>
      <c r="K9" s="15"/>
      <c r="L9" s="15"/>
      <c r="M9" s="15"/>
      <c r="N9" s="15"/>
      <c r="O9" s="15"/>
      <c r="P9" s="15"/>
      <c r="Q9" s="15"/>
      <c r="R9" s="231">
        <f t="shared" si="0"/>
        <v>0</v>
      </c>
      <c r="S9" s="66">
        <v>1</v>
      </c>
      <c r="T9" s="231">
        <v>7.1499999999999994E-2</v>
      </c>
      <c r="U9" s="301">
        <f>+T9+T10</f>
        <v>0.14299999999999999</v>
      </c>
      <c r="V9" s="231">
        <f t="shared" si="1"/>
        <v>0</v>
      </c>
      <c r="W9" s="231">
        <f t="shared" si="2"/>
        <v>0</v>
      </c>
      <c r="X9" s="301">
        <v>0.14000000000000001</v>
      </c>
      <c r="Y9" s="11" t="s">
        <v>335</v>
      </c>
      <c r="Z9" s="233" t="s">
        <v>393</v>
      </c>
      <c r="AA9" s="233" t="s">
        <v>393</v>
      </c>
      <c r="AB9" s="233" t="s">
        <v>393</v>
      </c>
      <c r="AC9" s="233" t="s">
        <v>392</v>
      </c>
      <c r="AD9" s="238" t="s">
        <v>435</v>
      </c>
      <c r="AE9" s="238" t="s">
        <v>435</v>
      </c>
    </row>
    <row r="10" spans="1:31" ht="90" x14ac:dyDescent="0.25">
      <c r="A10" s="414"/>
      <c r="B10" s="10" t="s">
        <v>19</v>
      </c>
      <c r="C10" s="11" t="s">
        <v>277</v>
      </c>
      <c r="D10" s="8" t="s">
        <v>278</v>
      </c>
      <c r="E10" s="8" t="s">
        <v>279</v>
      </c>
      <c r="F10" s="8" t="s">
        <v>276</v>
      </c>
      <c r="G10" s="8" t="s">
        <v>280</v>
      </c>
      <c r="H10" s="150">
        <v>0</v>
      </c>
      <c r="I10" s="15"/>
      <c r="J10" s="15"/>
      <c r="K10" s="15"/>
      <c r="L10" s="15"/>
      <c r="M10" s="15"/>
      <c r="N10" s="15"/>
      <c r="O10" s="15"/>
      <c r="P10" s="15"/>
      <c r="Q10" s="15"/>
      <c r="R10" s="231">
        <f t="shared" si="0"/>
        <v>0</v>
      </c>
      <c r="S10" s="16">
        <v>2</v>
      </c>
      <c r="T10" s="231">
        <v>7.1499999999999994E-2</v>
      </c>
      <c r="U10" s="301"/>
      <c r="V10" s="231">
        <f t="shared" si="1"/>
        <v>0</v>
      </c>
      <c r="W10" s="231">
        <f t="shared" si="2"/>
        <v>0</v>
      </c>
      <c r="X10" s="301"/>
      <c r="Y10" s="11" t="s">
        <v>336</v>
      </c>
      <c r="Z10" s="233" t="s">
        <v>393</v>
      </c>
      <c r="AA10" s="233" t="s">
        <v>393</v>
      </c>
      <c r="AB10" s="233" t="s">
        <v>393</v>
      </c>
      <c r="AC10" s="233" t="s">
        <v>392</v>
      </c>
      <c r="AD10" s="239" t="s">
        <v>436</v>
      </c>
      <c r="AE10" s="239" t="s">
        <v>476</v>
      </c>
    </row>
    <row r="11" spans="1:31" ht="120" x14ac:dyDescent="0.25">
      <c r="A11" s="413" t="s">
        <v>281</v>
      </c>
      <c r="B11" s="10" t="s">
        <v>17</v>
      </c>
      <c r="C11" s="11" t="s">
        <v>282</v>
      </c>
      <c r="D11" s="12">
        <v>4</v>
      </c>
      <c r="E11" s="8" t="s">
        <v>283</v>
      </c>
      <c r="F11" s="8" t="s">
        <v>260</v>
      </c>
      <c r="G11" s="8" t="s">
        <v>284</v>
      </c>
      <c r="H11" s="150">
        <v>0.249</v>
      </c>
      <c r="I11" s="15"/>
      <c r="J11" s="15"/>
      <c r="K11" s="15"/>
      <c r="L11" s="15"/>
      <c r="M11" s="15"/>
      <c r="N11" s="15"/>
      <c r="O11" s="15"/>
      <c r="P11" s="15"/>
      <c r="Q11" s="15"/>
      <c r="R11" s="231">
        <f t="shared" si="0"/>
        <v>0.249</v>
      </c>
      <c r="S11" s="16">
        <v>4</v>
      </c>
      <c r="T11" s="231">
        <v>7.1499999999999994E-2</v>
      </c>
      <c r="U11" s="301">
        <f>+T11+T12+T13+T14</f>
        <v>0.28599999999999998</v>
      </c>
      <c r="V11" s="231">
        <f t="shared" si="1"/>
        <v>6.225E-2</v>
      </c>
      <c r="W11" s="231">
        <f t="shared" si="2"/>
        <v>4.450875E-3</v>
      </c>
      <c r="X11" s="301">
        <v>0.28999999999999998</v>
      </c>
      <c r="Y11" s="11" t="s">
        <v>378</v>
      </c>
      <c r="Z11" s="151">
        <v>4</v>
      </c>
      <c r="AA11" s="151">
        <v>1</v>
      </c>
      <c r="AB11" s="154">
        <f>AA11/Z11</f>
        <v>0.25</v>
      </c>
      <c r="AC11" s="153" t="s">
        <v>402</v>
      </c>
      <c r="AD11" s="228" t="s">
        <v>402</v>
      </c>
      <c r="AE11" s="228" t="s">
        <v>402</v>
      </c>
    </row>
    <row r="12" spans="1:31" ht="105" x14ac:dyDescent="0.25">
      <c r="A12" s="413"/>
      <c r="B12" s="10" t="s">
        <v>14</v>
      </c>
      <c r="C12" s="11" t="s">
        <v>285</v>
      </c>
      <c r="D12" s="8" t="s">
        <v>286</v>
      </c>
      <c r="E12" s="8" t="s">
        <v>287</v>
      </c>
      <c r="F12" s="8" t="s">
        <v>156</v>
      </c>
      <c r="G12" s="8" t="s">
        <v>261</v>
      </c>
      <c r="H12" s="150">
        <v>0.6</v>
      </c>
      <c r="I12" s="15"/>
      <c r="J12" s="15"/>
      <c r="K12" s="15"/>
      <c r="L12" s="15"/>
      <c r="M12" s="15"/>
      <c r="N12" s="15"/>
      <c r="O12" s="15"/>
      <c r="P12" s="15"/>
      <c r="Q12" s="15"/>
      <c r="R12" s="231">
        <f t="shared" si="0"/>
        <v>0.6</v>
      </c>
      <c r="S12" s="66">
        <v>1</v>
      </c>
      <c r="T12" s="231">
        <v>7.1499999999999994E-2</v>
      </c>
      <c r="U12" s="301"/>
      <c r="V12" s="231">
        <f t="shared" si="1"/>
        <v>0.6</v>
      </c>
      <c r="W12" s="231">
        <f t="shared" si="2"/>
        <v>4.2899999999999994E-2</v>
      </c>
      <c r="X12" s="301"/>
      <c r="Y12" s="133" t="s">
        <v>370</v>
      </c>
      <c r="Z12" s="151">
        <v>1</v>
      </c>
      <c r="AA12" s="151">
        <v>0.5</v>
      </c>
      <c r="AB12" s="154">
        <f t="shared" ref="AB12:AB14" si="4">AA12/Z12</f>
        <v>0.5</v>
      </c>
      <c r="AC12" s="152" t="s">
        <v>403</v>
      </c>
      <c r="AD12" s="239" t="s">
        <v>477</v>
      </c>
      <c r="AE12" s="239" t="s">
        <v>478</v>
      </c>
    </row>
    <row r="13" spans="1:31" ht="195" x14ac:dyDescent="0.25">
      <c r="A13" s="413" t="s">
        <v>281</v>
      </c>
      <c r="B13" s="10" t="s">
        <v>11</v>
      </c>
      <c r="C13" s="11" t="s">
        <v>288</v>
      </c>
      <c r="D13" s="118" t="s">
        <v>289</v>
      </c>
      <c r="E13" s="8" t="s">
        <v>290</v>
      </c>
      <c r="F13" s="8" t="s">
        <v>156</v>
      </c>
      <c r="G13" s="8" t="s">
        <v>261</v>
      </c>
      <c r="H13" s="150">
        <v>7.6899999999999996E-2</v>
      </c>
      <c r="I13" s="15"/>
      <c r="J13" s="15"/>
      <c r="K13" s="15"/>
      <c r="L13" s="15"/>
      <c r="M13" s="15"/>
      <c r="N13" s="15"/>
      <c r="O13" s="15"/>
      <c r="P13" s="15"/>
      <c r="Q13" s="15"/>
      <c r="R13" s="231">
        <f t="shared" si="0"/>
        <v>7.6899999999999996E-2</v>
      </c>
      <c r="S13" s="16">
        <v>13</v>
      </c>
      <c r="T13" s="231">
        <v>7.1499999999999994E-2</v>
      </c>
      <c r="U13" s="301"/>
      <c r="V13" s="231">
        <f t="shared" si="1"/>
        <v>5.9153846153846149E-3</v>
      </c>
      <c r="W13" s="231">
        <f t="shared" si="2"/>
        <v>4.2294999999999995E-4</v>
      </c>
      <c r="X13" s="301"/>
      <c r="Y13" s="133" t="s">
        <v>371</v>
      </c>
      <c r="Z13" s="151">
        <v>13</v>
      </c>
      <c r="AA13" s="151">
        <v>7</v>
      </c>
      <c r="AB13" s="154">
        <f t="shared" si="4"/>
        <v>0.53846153846153844</v>
      </c>
      <c r="AC13" s="152" t="s">
        <v>411</v>
      </c>
      <c r="AD13" s="239" t="s">
        <v>437</v>
      </c>
      <c r="AE13" s="239" t="s">
        <v>437</v>
      </c>
    </row>
    <row r="14" spans="1:31" ht="285" x14ac:dyDescent="0.25">
      <c r="A14" s="413"/>
      <c r="B14" s="10" t="s">
        <v>11</v>
      </c>
      <c r="C14" s="11" t="s">
        <v>291</v>
      </c>
      <c r="D14" s="7">
        <v>1</v>
      </c>
      <c r="E14" s="8" t="s">
        <v>292</v>
      </c>
      <c r="F14" s="8" t="s">
        <v>156</v>
      </c>
      <c r="G14" s="8" t="s">
        <v>261</v>
      </c>
      <c r="H14" s="150">
        <f>8.33*3%</f>
        <v>0.24989999999999998</v>
      </c>
      <c r="I14" s="15"/>
      <c r="J14" s="15"/>
      <c r="K14" s="15"/>
      <c r="L14" s="15"/>
      <c r="M14" s="15"/>
      <c r="N14" s="15"/>
      <c r="O14" s="15"/>
      <c r="P14" s="15"/>
      <c r="Q14" s="15"/>
      <c r="R14" s="231">
        <f t="shared" si="0"/>
        <v>0.24989999999999998</v>
      </c>
      <c r="S14" s="66">
        <v>1</v>
      </c>
      <c r="T14" s="231">
        <v>7.1499999999999994E-2</v>
      </c>
      <c r="U14" s="301"/>
      <c r="V14" s="231">
        <f t="shared" si="1"/>
        <v>0.24989999999999998</v>
      </c>
      <c r="W14" s="231">
        <f t="shared" si="2"/>
        <v>1.7867849999999998E-2</v>
      </c>
      <c r="X14" s="301"/>
      <c r="Y14" s="133" t="s">
        <v>372</v>
      </c>
      <c r="Z14" s="16">
        <v>1</v>
      </c>
      <c r="AA14" s="16">
        <v>1</v>
      </c>
      <c r="AB14" s="154">
        <f t="shared" si="4"/>
        <v>1</v>
      </c>
      <c r="AC14" s="152" t="s">
        <v>404</v>
      </c>
      <c r="AD14" s="229" t="s">
        <v>404</v>
      </c>
      <c r="AE14" s="229" t="s">
        <v>404</v>
      </c>
    </row>
    <row r="15" spans="1:31" ht="125.25" customHeight="1" x14ac:dyDescent="0.25">
      <c r="A15" s="234" t="s">
        <v>293</v>
      </c>
      <c r="B15" s="10" t="s">
        <v>9</v>
      </c>
      <c r="C15" s="11" t="s">
        <v>294</v>
      </c>
      <c r="D15" s="8" t="s">
        <v>295</v>
      </c>
      <c r="E15" s="8" t="s">
        <v>296</v>
      </c>
      <c r="F15" s="8" t="s">
        <v>156</v>
      </c>
      <c r="G15" s="119">
        <v>42551</v>
      </c>
      <c r="H15" s="150">
        <v>0</v>
      </c>
      <c r="I15" s="15"/>
      <c r="J15" s="15"/>
      <c r="K15" s="15"/>
      <c r="L15" s="15"/>
      <c r="M15" s="15"/>
      <c r="N15" s="15"/>
      <c r="O15" s="15"/>
      <c r="P15" s="15"/>
      <c r="Q15" s="15"/>
      <c r="R15" s="231">
        <f t="shared" si="0"/>
        <v>0</v>
      </c>
      <c r="S15" s="16">
        <v>1</v>
      </c>
      <c r="T15" s="231">
        <v>7.1499999999999994E-2</v>
      </c>
      <c r="U15" s="231">
        <f>+T15</f>
        <v>7.1499999999999994E-2</v>
      </c>
      <c r="V15" s="231">
        <f t="shared" si="1"/>
        <v>0</v>
      </c>
      <c r="W15" s="231">
        <f t="shared" si="2"/>
        <v>0</v>
      </c>
      <c r="X15" s="231">
        <v>7.0000000000000007E-2</v>
      </c>
      <c r="Y15" s="133" t="s">
        <v>373</v>
      </c>
      <c r="Z15" s="233" t="s">
        <v>393</v>
      </c>
      <c r="AA15" s="233" t="s">
        <v>393</v>
      </c>
      <c r="AB15" s="233" t="s">
        <v>393</v>
      </c>
      <c r="AC15" s="233" t="s">
        <v>392</v>
      </c>
      <c r="AD15" s="240" t="s">
        <v>464</v>
      </c>
      <c r="AE15" s="240" t="s">
        <v>503</v>
      </c>
    </row>
    <row r="16" spans="1:31" ht="89.25" x14ac:dyDescent="0.25">
      <c r="A16" s="413" t="s">
        <v>297</v>
      </c>
      <c r="B16" s="10" t="s">
        <v>233</v>
      </c>
      <c r="C16" s="11" t="s">
        <v>298</v>
      </c>
      <c r="D16" s="8" t="s">
        <v>299</v>
      </c>
      <c r="E16" s="8" t="s">
        <v>279</v>
      </c>
      <c r="F16" s="8" t="s">
        <v>276</v>
      </c>
      <c r="G16" s="8" t="s">
        <v>280</v>
      </c>
      <c r="H16" s="150">
        <v>0.25</v>
      </c>
      <c r="I16" s="15"/>
      <c r="J16" s="15"/>
      <c r="K16" s="15"/>
      <c r="L16" s="15"/>
      <c r="M16" s="15"/>
      <c r="N16" s="15"/>
      <c r="O16" s="15"/>
      <c r="P16" s="15"/>
      <c r="Q16" s="15"/>
      <c r="R16" s="231">
        <f t="shared" si="0"/>
        <v>0.25</v>
      </c>
      <c r="S16" s="231">
        <v>1</v>
      </c>
      <c r="T16" s="231">
        <v>7.1499999999999994E-2</v>
      </c>
      <c r="U16" s="301">
        <f>+T16+T17</f>
        <v>0.14299999999999999</v>
      </c>
      <c r="V16" s="231">
        <f t="shared" si="1"/>
        <v>0.25</v>
      </c>
      <c r="W16" s="231">
        <f t="shared" si="2"/>
        <v>1.7874999999999999E-2</v>
      </c>
      <c r="X16" s="301">
        <v>0.14000000000000001</v>
      </c>
      <c r="Y16" s="72" t="s">
        <v>336</v>
      </c>
      <c r="Z16" s="233" t="s">
        <v>393</v>
      </c>
      <c r="AA16" s="233" t="s">
        <v>393</v>
      </c>
      <c r="AB16" s="233" t="s">
        <v>393</v>
      </c>
      <c r="AC16" s="233" t="s">
        <v>392</v>
      </c>
      <c r="AD16" s="239" t="s">
        <v>463</v>
      </c>
      <c r="AE16" s="239" t="s">
        <v>479</v>
      </c>
    </row>
    <row r="17" spans="1:31" ht="89.25" x14ac:dyDescent="0.25">
      <c r="A17" s="414"/>
      <c r="B17" s="10" t="s">
        <v>243</v>
      </c>
      <c r="C17" s="11" t="s">
        <v>300</v>
      </c>
      <c r="D17" s="8" t="s">
        <v>301</v>
      </c>
      <c r="E17" s="8" t="s">
        <v>279</v>
      </c>
      <c r="F17" s="8" t="s">
        <v>199</v>
      </c>
      <c r="G17" s="8" t="s">
        <v>280</v>
      </c>
      <c r="H17" s="150">
        <v>0</v>
      </c>
      <c r="I17" s="15"/>
      <c r="J17" s="15"/>
      <c r="K17" s="15"/>
      <c r="L17" s="15"/>
      <c r="M17" s="15"/>
      <c r="N17" s="15"/>
      <c r="O17" s="15"/>
      <c r="P17" s="15"/>
      <c r="Q17" s="15"/>
      <c r="R17" s="231">
        <f t="shared" si="0"/>
        <v>0</v>
      </c>
      <c r="S17" s="231">
        <v>1</v>
      </c>
      <c r="T17" s="231">
        <v>7.1499999999999994E-2</v>
      </c>
      <c r="U17" s="301"/>
      <c r="V17" s="231">
        <f t="shared" si="1"/>
        <v>0</v>
      </c>
      <c r="W17" s="231">
        <f t="shared" si="2"/>
        <v>0</v>
      </c>
      <c r="X17" s="301"/>
      <c r="Y17" s="15"/>
      <c r="Z17" s="233" t="s">
        <v>393</v>
      </c>
      <c r="AA17" s="233" t="s">
        <v>393</v>
      </c>
      <c r="AB17" s="233" t="s">
        <v>393</v>
      </c>
      <c r="AC17" s="233" t="s">
        <v>392</v>
      </c>
      <c r="AD17" s="239" t="s">
        <v>436</v>
      </c>
      <c r="AE17" s="239" t="s">
        <v>480</v>
      </c>
    </row>
    <row r="18" spans="1:31" x14ac:dyDescent="0.25">
      <c r="T18" s="103">
        <f>SUM(T4:T17)</f>
        <v>1.0009999999999999</v>
      </c>
      <c r="U18" s="103">
        <f>SUM(U4:U17)</f>
        <v>1.0009999999999999</v>
      </c>
      <c r="X18" s="103">
        <f>SUM(X4:X17)</f>
        <v>1</v>
      </c>
    </row>
  </sheetData>
  <autoFilter ref="A3:Y18">
    <filterColumn colId="1" showButton="0"/>
  </autoFilter>
  <mergeCells count="32">
    <mergeCell ref="AE2:AE3"/>
    <mergeCell ref="U16:U17"/>
    <mergeCell ref="X4:X8"/>
    <mergeCell ref="X9:X10"/>
    <mergeCell ref="X11:X14"/>
    <mergeCell ref="X16:X17"/>
    <mergeCell ref="Y6:Y7"/>
    <mergeCell ref="U4:U8"/>
    <mergeCell ref="U9:U10"/>
    <mergeCell ref="U11:U14"/>
    <mergeCell ref="AD2:AD3"/>
    <mergeCell ref="Z2:Z3"/>
    <mergeCell ref="AA2:AA3"/>
    <mergeCell ref="AB2:AB3"/>
    <mergeCell ref="AC2:AC3"/>
    <mergeCell ref="A16:A17"/>
    <mergeCell ref="A1:G1"/>
    <mergeCell ref="A2:G2"/>
    <mergeCell ref="B3:C3"/>
    <mergeCell ref="A4:A8"/>
    <mergeCell ref="A9:A10"/>
    <mergeCell ref="A11:A12"/>
    <mergeCell ref="A13:A14"/>
    <mergeCell ref="S2:S3"/>
    <mergeCell ref="R2:R3"/>
    <mergeCell ref="H2:H3"/>
    <mergeCell ref="Y2:Y3"/>
    <mergeCell ref="T2:T3"/>
    <mergeCell ref="U2:U3"/>
    <mergeCell ref="V2:V3"/>
    <mergeCell ref="W2:W3"/>
    <mergeCell ref="X2:X3"/>
  </mergeCells>
  <pageMargins left="0.70866141732283472" right="0.70866141732283472" top="0.74803149606299213" bottom="0.74803149606299213" header="0.31496062992125984" footer="0.31496062992125984"/>
  <pageSetup scale="23" fitToHeight="2"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29"/>
  <sheetViews>
    <sheetView workbookViewId="0">
      <selection activeCell="G26" sqref="G26"/>
    </sheetView>
  </sheetViews>
  <sheetFormatPr baseColWidth="10" defaultRowHeight="15" x14ac:dyDescent="0.25"/>
  <cols>
    <col min="2" max="2" width="37.42578125" bestFit="1" customWidth="1"/>
    <col min="3" max="3" width="14.5703125" customWidth="1"/>
    <col min="4" max="4" width="18.140625" bestFit="1" customWidth="1"/>
  </cols>
  <sheetData>
    <row r="4" spans="2:4" ht="15.75" thickBot="1" x14ac:dyDescent="0.3"/>
    <row r="5" spans="2:4" ht="45.75" thickBot="1" x14ac:dyDescent="0.3">
      <c r="B5" s="129" t="s">
        <v>363</v>
      </c>
      <c r="C5" s="130" t="s">
        <v>364</v>
      </c>
      <c r="D5" s="125" t="s">
        <v>365</v>
      </c>
    </row>
    <row r="6" spans="2:4" x14ac:dyDescent="0.25">
      <c r="B6" s="126" t="s">
        <v>358</v>
      </c>
      <c r="C6" s="127">
        <f>+'Gestion Riesgo de Corrupción'!W16</f>
        <v>0.99980000000000002</v>
      </c>
      <c r="D6" s="128">
        <f>+C6*20%</f>
        <v>0.19996000000000003</v>
      </c>
    </row>
    <row r="7" spans="2:4" x14ac:dyDescent="0.25">
      <c r="B7" s="120" t="s">
        <v>359</v>
      </c>
      <c r="C7" s="123">
        <f>+'Racionalización de Trámites'!Z19</f>
        <v>0</v>
      </c>
      <c r="D7" s="122">
        <f>+C7*20%</f>
        <v>0</v>
      </c>
    </row>
    <row r="8" spans="2:4" x14ac:dyDescent="0.25">
      <c r="B8" s="120" t="s">
        <v>360</v>
      </c>
      <c r="C8" s="123">
        <f>+'Rendición de Cuentas'!W13</f>
        <v>0.57825000000000004</v>
      </c>
      <c r="D8" s="122">
        <f>+C8*20%</f>
        <v>0.11565000000000002</v>
      </c>
    </row>
    <row r="9" spans="2:4" x14ac:dyDescent="0.25">
      <c r="B9" s="120" t="s">
        <v>361</v>
      </c>
      <c r="C9" s="123">
        <f>+'Atención al Ciudadano'!Z42</f>
        <v>0.95177819999999991</v>
      </c>
      <c r="D9" s="122">
        <f>+C9*20%</f>
        <v>0.19035563999999999</v>
      </c>
    </row>
    <row r="10" spans="2:4" ht="15.75" thickBot="1" x14ac:dyDescent="0.3">
      <c r="B10" s="121" t="s">
        <v>362</v>
      </c>
      <c r="C10" s="124">
        <f>+'Transparecia y Acceso a la Info'!X18</f>
        <v>1</v>
      </c>
      <c r="D10" s="122">
        <f>+C10*20%</f>
        <v>0.2</v>
      </c>
    </row>
    <row r="11" spans="2:4" ht="15.75" thickBot="1" x14ac:dyDescent="0.3">
      <c r="C11" s="131"/>
      <c r="D11" s="132">
        <f>SUM(D6:D10)</f>
        <v>0.70596564000000006</v>
      </c>
    </row>
    <row r="29" spans="10:10" x14ac:dyDescent="0.25">
      <c r="J29" t="s">
        <v>369</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8</vt:i4>
      </vt:variant>
    </vt:vector>
  </HeadingPairs>
  <TitlesOfParts>
    <vt:vector size="14" baseType="lpstr">
      <vt:lpstr>Gestion Riesgo de Corrupción</vt:lpstr>
      <vt:lpstr>Racionalización de Trámites</vt:lpstr>
      <vt:lpstr>Rendición de Cuentas</vt:lpstr>
      <vt:lpstr>Atención al Ciudadano</vt:lpstr>
      <vt:lpstr>Transparecia y Acceso a la Info</vt:lpstr>
      <vt:lpstr>AVANCES</vt:lpstr>
      <vt:lpstr>'Atención al Ciudadano'!Área_de_impresión</vt:lpstr>
      <vt:lpstr>'Gestion Riesgo de Corrupción'!Área_de_impresión</vt:lpstr>
      <vt:lpstr>'Racionalización de Trámites'!Área_de_impresión</vt:lpstr>
      <vt:lpstr>'Rendición de Cuentas'!Área_de_impresión</vt:lpstr>
      <vt:lpstr>'Transparecia y Acceso a la Info'!Área_de_impresión</vt:lpstr>
      <vt:lpstr>'Atención al Ciudadano'!Títulos_a_imprimir</vt:lpstr>
      <vt:lpstr>'Gestion Riesgo de Corrupción'!Títulos_a_imprimir</vt:lpstr>
      <vt:lpstr>'Transparecia y Acceso a la Info'!Títulos_a_imprimir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Piñeros</dc:creator>
  <cp:lastModifiedBy>Nelson Piñeros</cp:lastModifiedBy>
  <cp:lastPrinted>2016-12-05T21:35:14Z</cp:lastPrinted>
  <dcterms:created xsi:type="dcterms:W3CDTF">2016-03-17T14:42:28Z</dcterms:created>
  <dcterms:modified xsi:type="dcterms:W3CDTF">2017-01-18T17:10:34Z</dcterms:modified>
</cp:coreProperties>
</file>