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60" windowWidth="15480" windowHeight="10995"/>
  </bookViews>
  <sheets>
    <sheet name="Avance Plan de Mejoramiento" sheetId="1" r:id="rId1"/>
  </sheets>
  <definedNames>
    <definedName name="_xlnm.Print_Area" localSheetId="0">'Avance Plan de Mejoramiento'!$A$1:$T$47</definedName>
    <definedName name="_xlnm.Print_Titles" localSheetId="0">'Avance Plan de Mejoramiento'!$10:$11</definedName>
  </definedNames>
  <calcPr calcId="145621"/>
</workbook>
</file>

<file path=xl/calcChain.xml><?xml version="1.0" encoding="utf-8"?>
<calcChain xmlns="http://schemas.openxmlformats.org/spreadsheetml/2006/main">
  <c r="R14" i="1" l="1"/>
  <c r="R15" i="1"/>
  <c r="R16" i="1"/>
  <c r="R17" i="1"/>
  <c r="R18" i="1"/>
  <c r="R19" i="1"/>
  <c r="R20" i="1"/>
  <c r="R21" i="1"/>
  <c r="R22" i="1"/>
  <c r="R23" i="1"/>
  <c r="R24" i="1"/>
  <c r="R25" i="1"/>
  <c r="R27" i="1"/>
  <c r="R29" i="1"/>
  <c r="R30" i="1"/>
  <c r="R32" i="1"/>
  <c r="R33" i="1"/>
  <c r="O17" i="1" l="1"/>
  <c r="P17" i="1" s="1"/>
  <c r="Q17" i="1" s="1"/>
  <c r="O18" i="1"/>
  <c r="P18" i="1" s="1"/>
  <c r="Q18" i="1" s="1"/>
  <c r="O19" i="1"/>
  <c r="P19" i="1" s="1"/>
  <c r="Q19" i="1" s="1"/>
  <c r="R13" i="1" l="1"/>
  <c r="O13" i="1"/>
  <c r="P13" i="1" s="1"/>
  <c r="Q13" i="1" s="1"/>
  <c r="O14" i="1"/>
  <c r="P14" i="1" s="1"/>
  <c r="Q14" i="1" s="1"/>
  <c r="O15" i="1"/>
  <c r="P15" i="1" s="1"/>
  <c r="Q15" i="1" s="1"/>
  <c r="O16" i="1"/>
  <c r="P16" i="1" s="1"/>
  <c r="Q16" i="1" s="1"/>
  <c r="O20" i="1"/>
  <c r="P20" i="1" s="1"/>
  <c r="Q20" i="1" s="1"/>
  <c r="O21" i="1"/>
  <c r="P21" i="1" s="1"/>
  <c r="Q21" i="1" s="1"/>
  <c r="O22" i="1"/>
  <c r="P22" i="1" s="1"/>
  <c r="Q22" i="1" s="1"/>
  <c r="O23" i="1"/>
  <c r="P23" i="1" s="1"/>
  <c r="Q23" i="1" s="1"/>
  <c r="O24" i="1"/>
  <c r="P24" i="1" s="1"/>
  <c r="Q24" i="1" s="1"/>
  <c r="O25" i="1"/>
  <c r="P25" i="1" s="1"/>
  <c r="Q25" i="1" s="1"/>
  <c r="O27" i="1"/>
  <c r="P27" i="1" s="1"/>
  <c r="Q27" i="1" s="1"/>
  <c r="O29" i="1"/>
  <c r="P29" i="1" s="1"/>
  <c r="Q29" i="1" s="1"/>
  <c r="O30" i="1"/>
  <c r="P30" i="1" s="1"/>
  <c r="Q30" i="1" s="1"/>
  <c r="O32" i="1"/>
  <c r="P32" i="1" s="1"/>
  <c r="Q32" i="1" s="1"/>
  <c r="O33" i="1"/>
  <c r="P33" i="1" s="1"/>
  <c r="Q33" i="1" s="1"/>
  <c r="R40" i="1"/>
  <c r="R34" i="1" l="1"/>
  <c r="R39" i="1" s="1"/>
  <c r="Q34" i="1"/>
  <c r="P34" i="1"/>
  <c r="R42" i="1" s="1"/>
  <c r="R41" i="1" l="1"/>
</calcChain>
</file>

<file path=xl/comments1.xml><?xml version="1.0" encoding="utf-8"?>
<comments xmlns="http://schemas.openxmlformats.org/spreadsheetml/2006/main">
  <authors>
    <author>laquijano</author>
  </authors>
  <commentList>
    <comment ref="A10" authorId="0">
      <text>
        <r>
          <rPr>
            <b/>
            <sz val="8"/>
            <color indexed="81"/>
            <rFont val="Tahoma"/>
            <family val="2"/>
          </rPr>
          <t>Numero de orden del hallazgo en el informe ( cuando una accion correctiva agrupa varios hallazgos pueden relacionarse en las celdas los numeros correspondientes )  relacionarse)</t>
        </r>
        <r>
          <rPr>
            <sz val="8"/>
            <color indexed="81"/>
            <rFont val="Tahoma"/>
            <family val="2"/>
          </rPr>
          <t xml:space="preserve">
</t>
        </r>
      </text>
    </comment>
    <comment ref="B10" authorId="0">
      <text>
        <r>
          <rPr>
            <b/>
            <sz val="8"/>
            <color indexed="81"/>
            <rFont val="Tahoma"/>
            <family val="2"/>
          </rPr>
          <t xml:space="preserve">Corresponde a la clasificación esteblecida por la CGR según la naturaleza del hallazgo y su origen en las diferentes áreas de la administración </t>
        </r>
        <r>
          <rPr>
            <sz val="8"/>
            <color indexed="81"/>
            <rFont val="Tahoma"/>
            <family val="2"/>
          </rPr>
          <t xml:space="preserve">
</t>
        </r>
      </text>
    </comment>
    <comment ref="F10" authorId="0">
      <text>
        <r>
          <rPr>
            <b/>
            <sz val="8"/>
            <color indexed="81"/>
            <rFont val="Tahoma"/>
            <family val="2"/>
          </rPr>
          <t>Es la accón (correctiva y/o preventiva) que adopta la entidad para subsanar o corregir la causa que genera el  hallazgo</t>
        </r>
        <r>
          <rPr>
            <sz val="8"/>
            <color indexed="81"/>
            <rFont val="Tahoma"/>
            <family val="2"/>
          </rPr>
          <t xml:space="preserve">
</t>
        </r>
      </text>
    </comment>
    <comment ref="G10" author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H10" authorId="0">
      <text>
        <r>
          <rPr>
            <b/>
            <sz val="8"/>
            <color indexed="81"/>
            <rFont val="Tahoma"/>
            <family val="2"/>
          </rPr>
          <t>Pasos cuantificables que permitan medir el avance y cumplimiento de la acción de mejoramiento.
Sepueden incluir tantas filas como metas sean necesarios.</t>
        </r>
      </text>
    </comment>
    <comment ref="I10" authorId="0">
      <text>
        <r>
          <rPr>
            <b/>
            <sz val="8"/>
            <color indexed="81"/>
            <rFont val="Tahoma"/>
            <family val="2"/>
          </rPr>
          <t xml:space="preserve">Nombre de la unidad de medida que se  utiliza para medir el grado de avance de la meta (unidades o porcentaje) y definición
 de la actividad a realizar   
</t>
        </r>
      </text>
    </comment>
    <comment ref="J10" authorId="0">
      <text>
        <r>
          <rPr>
            <b/>
            <sz val="8"/>
            <color indexed="81"/>
            <rFont val="Tahoma"/>
            <family val="2"/>
          </rPr>
          <t xml:space="preserve">Volumen o tamaño de la meta, establecido en unidades o porcentajes. 
</t>
        </r>
      </text>
    </comment>
    <comment ref="K10" authorId="0">
      <text>
        <r>
          <rPr>
            <b/>
            <sz val="8"/>
            <color indexed="81"/>
            <rFont val="Tahoma"/>
            <family val="2"/>
          </rPr>
          <t xml:space="preserve">Fecha programada para la iniciación de cada meta </t>
        </r>
        <r>
          <rPr>
            <sz val="8"/>
            <color indexed="81"/>
            <rFont val="Tahoma"/>
            <family val="2"/>
          </rPr>
          <t xml:space="preserve">
</t>
        </r>
      </text>
    </comment>
    <comment ref="L10" authorId="0">
      <text>
        <r>
          <rPr>
            <b/>
            <sz val="8"/>
            <color indexed="81"/>
            <rFont val="Tahoma"/>
            <family val="2"/>
          </rPr>
          <t xml:space="preserve">Fecha programada para la terminación de cada meta </t>
        </r>
      </text>
    </comment>
    <comment ref="M10" authorId="0">
      <text>
        <r>
          <rPr>
            <b/>
            <sz val="8"/>
            <color indexed="81"/>
            <rFont val="Tahoma"/>
            <family val="2"/>
          </rPr>
          <t xml:space="preserve">La hoja calcula automáticamente el plazo de duración de la acción de mejoramiento teniendo en cuenta las fechas de incio y terminación de la meta.
</t>
        </r>
      </text>
    </comment>
    <comment ref="N10" authorId="0">
      <text>
        <r>
          <rPr>
            <b/>
            <sz val="8"/>
            <color indexed="81"/>
            <rFont val="Tahoma"/>
            <family val="2"/>
          </rPr>
          <t xml:space="preserve">Se consigna el numero de unidades ejecutadas por cada una de las metas 
</t>
        </r>
      </text>
    </comment>
    <comment ref="O10" authorId="0">
      <text>
        <r>
          <rPr>
            <sz val="8"/>
            <color indexed="81"/>
            <rFont val="Tahoma"/>
            <family val="2"/>
          </rPr>
          <t>Calcula el avance porcentual de la meta  dividiendo la ejecución informada en la columna K sobre la columna G</t>
        </r>
        <r>
          <rPr>
            <sz val="8"/>
            <color indexed="81"/>
            <rFont val="Tahoma"/>
            <family val="2"/>
          </rPr>
          <t xml:space="preserve">
</t>
        </r>
      </text>
    </comment>
  </commentList>
</comments>
</file>

<file path=xl/sharedStrings.xml><?xml version="1.0" encoding="utf-8"?>
<sst xmlns="http://schemas.openxmlformats.org/spreadsheetml/2006/main" count="198" uniqueCount="172">
  <si>
    <t xml:space="preserve">Jefe Oficina de Control Interno </t>
  </si>
  <si>
    <t xml:space="preserve">Director Nacional </t>
  </si>
  <si>
    <t>LUIS EDUARDO OTERO CORONADO</t>
  </si>
  <si>
    <t>AP =  POMi / PBEA</t>
  </si>
  <si>
    <t>Avance del plan de Mejoramiento</t>
  </si>
  <si>
    <t>Fila de Totales</t>
  </si>
  <si>
    <t>CPM = POMMVi / PBEC</t>
  </si>
  <si>
    <t>Cumplimiento del Plan de Mejoramiento</t>
  </si>
  <si>
    <t xml:space="preserve">Celda con formato fecha: Día Mes Año </t>
  </si>
  <si>
    <t>PBEA</t>
  </si>
  <si>
    <t>Puntaje base de evaluación de avance</t>
  </si>
  <si>
    <t xml:space="preserve">Informacion suministrada en el informe de la CGR </t>
  </si>
  <si>
    <t>PBEC</t>
  </si>
  <si>
    <t>Puntaje base de evalaluación de cumplimiento</t>
  </si>
  <si>
    <t xml:space="preserve">Columnas de calculo automático </t>
  </si>
  <si>
    <t>Puntajes base de Evaluación:</t>
  </si>
  <si>
    <t>Evaluación del Plan de Mejoramiento</t>
  </si>
  <si>
    <t xml:space="preserve">Convenciones: </t>
  </si>
  <si>
    <t>TOTALES</t>
  </si>
  <si>
    <t>Archivo documental transferido</t>
  </si>
  <si>
    <t xml:space="preserve">Transferir el archivo documental a la Instituciones competentes </t>
  </si>
  <si>
    <t xml:space="preserve">Metros lineales intervenidos </t>
  </si>
  <si>
    <t xml:space="preserve">Intervención del Fondo Documental Acumulado </t>
  </si>
  <si>
    <t xml:space="preserve">Dar cumplimiento a la Ley 594 de 2000 </t>
  </si>
  <si>
    <t xml:space="preserve">Intervenir el Fondo Documental acumulado del DANCOOP y tranferirlo a las entidades competentes </t>
  </si>
  <si>
    <t>Incumplimiento del artículo 24 de la Ley 594 de 2000</t>
  </si>
  <si>
    <t>No tienen tabla de retención documental y no han trasladado  los archivos institucionales recibidos de Dancoop a la Superintendencia de Economía Solidaria.</t>
  </si>
  <si>
    <t xml:space="preserve">Archivo documental. --La Entidad no está dando cumplimiento a lo establecido en el artículo 24 de la Ley 594 de 2000, por cuanto carece de las tablas de retención documental, constituyendo un hallazgo con presunta incidencia disciplinaria al incumplir el numeral 1 del articulo 34 y artículo 50 de la Ley 734 de 2002. Además, los archivos institucionales recibidos de DANCOOP relacionados con la función de supervisión debían ser  trasladados a la Superintendencia de Economía Solidaria. Sin embargo, a la fecha no se ha realizado dicho traslado. Así mismo, los archivos que fueron recibidos con la supresión de las 5 territoriales de Dansocial, no han sido debidamente organizados.  </t>
  </si>
  <si>
    <t>19 04 008</t>
  </si>
  <si>
    <t>VIGENCIA 2006</t>
  </si>
  <si>
    <t xml:space="preserve">Publicaciones Realizadas </t>
  </si>
  <si>
    <t xml:space="preserve">Reaizar la publicación de los indicadores de gestión </t>
  </si>
  <si>
    <t xml:space="preserve">Mediciones Realizadas </t>
  </si>
  <si>
    <t xml:space="preserve">Realizar medición semestral de indicadores de gestión de los procesos </t>
  </si>
  <si>
    <t xml:space="preserve">Conocer la gestiòn de cada una de la areas de la entidad a travès de la mediciòn oportuna de sus resultados, que facilite el control y seguimiento de la gestiòn institucional </t>
  </si>
  <si>
    <t xml:space="preserve">Realizar  mediciòn y evaluaciòn de forma oportuna y permante de Indicadores de Gestión </t>
  </si>
  <si>
    <t>Situación que afecta la confiabilidad, consistencia, realidad, oportunidad y calidad de la información.</t>
  </si>
  <si>
    <t>Deficiente comunicación entre las diferentes dependencias de DanSocial.</t>
  </si>
  <si>
    <t>Aunque tienen definidos indicadores de gestión, estos presentan algunas deficiencias con relación a su cobertura; los procedimientos para el desarrollo de sus actividades no se actualizan de manera permanente; la información que se genera no es consistente por la falta de su evaluación para que facilite el control y seguimiento.</t>
  </si>
  <si>
    <t>VIGENCIA 2008</t>
  </si>
  <si>
    <t xml:space="preserve">Proceso de Contratación Ejecutado. </t>
  </si>
  <si>
    <t xml:space="preserve">Proceso de contratación ejecutado para intervención de instalaciones eléctricas de Dansocial. </t>
  </si>
  <si>
    <t xml:space="preserve">Intervenir el sistema eléctrico de Dansocial, conforme a estudios y priorización de necesidades. </t>
  </si>
  <si>
    <t xml:space="preserve">Contratar la intervención de instalaciones electricas, conforme a estudios y diseños previos y de acuerdo al presupuesto aprobado para la entidad. </t>
  </si>
  <si>
    <t xml:space="preserve">Generando un riesgo de conflagración. </t>
  </si>
  <si>
    <t>Incumpliendo con la obligatoriedad del cambio de bombillas incandescentes por bombillas ahorradoras de energía.</t>
  </si>
  <si>
    <t>Hallazgo 14. Circuito Eléctrico e Instalaciones Eléctricas.  La Entidad está desconociendo el Reglamento Técnico para Instalaciones Eléctricas - RETIE, adoptado por la Resolución 018 0398 de 2004 del Ministerio de Minas y Energía, posteriormente modificada por Resolución 018 0498 de 2005, las cuales establecen la obligación de garantizar que las instalaciones, equipos y productos usados en la generación, transmisión, transformación, distribución y utilización de la energía eléctrica cumplan con los objetivos legítimos de Protección de la vida y la Preservación del medio ambiente,  generando un riesgo de conflagración.</t>
  </si>
  <si>
    <t>VIGENCIA 2009</t>
  </si>
  <si>
    <t xml:space="preserve">Comprobante contable con registro de ajuste realizado </t>
  </si>
  <si>
    <t xml:space="preserve">Registro contable de valorización de inmuebles consistente. </t>
  </si>
  <si>
    <t xml:space="preserve">Presentar en la cuenta de valorizaciones del Balance General de la entidad  cifras consistentes que reflejan la realidad financiera de la entidad. </t>
  </si>
  <si>
    <t xml:space="preserve">Reflejar en los estados financieros 2011 el valor real acumulado de las valorizaciones de bienes inmuebles de la entidad  conforme a las normas de contabilidad pública. </t>
  </si>
  <si>
    <t xml:space="preserve">Herramienta parametrizada </t>
  </si>
  <si>
    <t xml:space="preserve">Herramienta parametrizada conforme a las normas de contabilidad pública en valorizaciones de inmuebles. </t>
  </si>
  <si>
    <t xml:space="preserve">Generar confiabilidad de la herramienta para el calculo de la valorización de inmuebles. </t>
  </si>
  <si>
    <t xml:space="preserve">Revisar y ajustar la herramienta ofimatica de acuerdo a lo establecido en el Plan General de contabilidad pública para el cálculo de valorización de inmuebles  </t>
  </si>
  <si>
    <t xml:space="preserve">Dicha subestimación equivale a la depreciación acumulada de las edificaciones, en razón a que la valorización desde años anteriores se ha venido clrculando como la variación del valor de los avalúos con respecto al valor histórico o costo de los bienes y no con respecto al valor en libros de los mismos como se indica en el el Plan General de Contabilidad Gubernamental. </t>
  </si>
  <si>
    <t xml:space="preserve">Error en la parametrización del procedimeinto para determinar la valorización que viene de años anteriores. </t>
  </si>
  <si>
    <t xml:space="preserve">Valorizaciones 
Efectuada la revisión del saldo de las valorizaciones presentadas en los estados financieros por valor de $2,101,9 millones, se observó que dicha cuantía está subestimada en $188,4 millones. </t>
  </si>
  <si>
    <t xml:space="preserve">Seguimientos Realizados </t>
  </si>
  <si>
    <t xml:space="preserve">Seguimientos al Plan de Ejecución de Inversión. </t>
  </si>
  <si>
    <t xml:space="preserve">Elaborar Plan de ejcución de la Inversión, que contemple el limite legal permitido para las reservas y realizar el seguimiento al cumplimiento. </t>
  </si>
  <si>
    <t xml:space="preserve">Informes Presentados </t>
  </si>
  <si>
    <t xml:space="preserve">Informe de análisis financiero  mensual a la ejecución presupuestal presentado a la dirección </t>
  </si>
  <si>
    <t xml:space="preserve">Generar información financiera y de planeación  oportuna para la toma de decisiones.  </t>
  </si>
  <si>
    <t xml:space="preserve">Utilizar el presupuesto como herramienta de medición y control a la ejecución presupuestal. </t>
  </si>
  <si>
    <t xml:space="preserve">Incumplimiento del articulo 78 del decreto 111 de 1996 capitulo XI, ejecución del presupuesto </t>
  </si>
  <si>
    <t xml:space="preserve">Aplazamiento Presupuestal </t>
  </si>
  <si>
    <t>Reservas Gastos de Inversión
Luego de verificados y analizados los cálculos relativos a la constitución de las reservas, se encontró que Dansocial en el caso de las reservas, excedió el 15% estabelecido en decreto para dicho fin.</t>
  </si>
  <si>
    <t xml:space="preserve">Numero </t>
  </si>
  <si>
    <t xml:space="preserve">Plan de Comunicaciones Actualizado </t>
  </si>
  <si>
    <t xml:space="preserve">Incluir en el plan de comunicaciones actividades de fortalecimiento de la cultura organizacional. </t>
  </si>
  <si>
    <t xml:space="preserve">Politica actualizada </t>
  </si>
  <si>
    <t xml:space="preserve">Definir los niveles de autoridad responsabilidad y comunicación entre las dependencias. </t>
  </si>
  <si>
    <t xml:space="preserve">Actualizar la politica de comunicaciónes de Dansocial identificando los flujos  y procesamiento de comunicación interna y comunicación  pública. </t>
  </si>
  <si>
    <t>Incumplimiento de lo dispuesto en la Resolución 191 del 5 e abril de 2006, titulo II capitulo II Subsistema de Control de gestión, articulo 17,2: Informacion secundaria y del literal g) del articulo 12 de la ley 87 de 1993</t>
  </si>
  <si>
    <t xml:space="preserve">Debilidades en el desarrollo del Subsistema del control de gestión y primordialmente el elemento de comunicación  </t>
  </si>
  <si>
    <t xml:space="preserve">Información y Comunicación
Dentro del seguimiento realizado a los procesos realizado por las dependencias de Dansocial, se evidencia deficiencias en la comunicaicón entre algunas dependencias de la entidad, en especial entre el grupo de planeación y la dirección de desarrollo haciendo que esta comunicación e información se presente limitada. Al confrontar lo planeado con lo documentado sobre las actividades realizadas, la informacion se torna a su vez fraccionada. </t>
  </si>
  <si>
    <t>Resolución grupos internos actualizado</t>
  </si>
  <si>
    <t>Ajustar la resolución de grupos internos de trabajo acorde al direccionamiento institucional, manual de funciones</t>
  </si>
  <si>
    <t xml:space="preserve">Asi mismo actividades que son competencia de la alta dirección, como formalizar convenio o alianzas o acuerdos con entes públicos par promover la economia solidaria, o gestionar con finagro la reglametnación de cupos de redescuento con cooperativas y su divulgacion, está a cargo de los coodinadores de la direccion de Desarrollo de las organizaciones Solidarias. Otro ejemplo es el diseño e implementaciín de una estrategia de divulgación de los instrumentos de fometo identificados, en la que es necesaria la participación del grupo de planeación, pero está a cargo de los grupos de organizaciones solidarias. </t>
  </si>
  <si>
    <t xml:space="preserve">Manual de Funciones actualizado </t>
  </si>
  <si>
    <t xml:space="preserve">Rediseñar las herramientas que definen funciones y competencias de las servidores pùblicos y dependencias  para garantizar la correcta asignación de actividades en los planes de acción. </t>
  </si>
  <si>
    <t xml:space="preserve">Actualizar el manual de funciones institucional acorde con la metodologia establecida por el DAFP. </t>
  </si>
  <si>
    <t xml:space="preserve">Llevar a cabo, o desarrollar labores por quienes no tiene la competencia. Se incumple lo previsto en la resolución 250 del 24 de junio de 2008 con el cual se ajusta el manual de funciones y requisitos de los funcionarios públicos de Dansocial. </t>
  </si>
  <si>
    <t xml:space="preserve">Debilidades en la definición de los responsables de las actividades a desarrollar por DANSOCIAL. </t>
  </si>
  <si>
    <t xml:space="preserve">En los planes de acción de las dependencias de Dansocial, se plantean actividades que no son competencia de una determinada dependencia, como por ejemplo: El pago de Salarios y prestaciones en el grupo de Recursos Humanos, radicar el total de la correspondencia interna y externa recibida o intervención del fondo documetal acumulado de Dancoop en el Grupo Administrativo y Financiero. </t>
  </si>
  <si>
    <t xml:space="preserve">Procedimiento rediseñado </t>
  </si>
  <si>
    <t xml:space="preserve">Garantizar el cumplimiento de la misión institucional en términos de la protección del sector </t>
  </si>
  <si>
    <t xml:space="preserve">Rediseñar y caracterizar  el proceso de protección y articularlo a los planes de acción institucional. </t>
  </si>
  <si>
    <t xml:space="preserve">De otra parte, en los planes de acción de los grupos regionales encargados de los procesos de fomento, fotalecimiento y protección como pilares que determinan el alcance e impacto del programa de fomento y fortalecimiento del sector solidario a nivel nacional, no aparece determinado ni definido el proceso de protección, lo que obedece a la falta de una reglamentación que facilite su desarrollo y coadyude a DANSOCIAL al pleno cumplimiento de su  misión. </t>
  </si>
  <si>
    <t xml:space="preserve">Matriz de Plan de Acción modificada </t>
  </si>
  <si>
    <t xml:space="preserve">Garantizar la articulación de los procesos con la planeación tactica de la entidad </t>
  </si>
  <si>
    <t xml:space="preserve">Incluir en la matriz de cada uno de los planes de acción el proceso del sistema de gestión de la calidad al cual le aportan y sobre el cual deben orientar sus actividades. </t>
  </si>
  <si>
    <t xml:space="preserve">Procedimientos documentados e implementados </t>
  </si>
  <si>
    <t xml:space="preserve">Fortalecer los  procedimientos  misionales que orienten la planeación insitucional para garantizar impacto sobre el sector. </t>
  </si>
  <si>
    <t xml:space="preserve">Rediseñar, ajustar y documentar los procedimientos de los procesos  Fomento, Fortalecimiento y Protección definiendo las condiciones para garantizar un impacto sobre el sector </t>
  </si>
  <si>
    <t xml:space="preserve">Riesgo de incumplimiento de algunos lineamientos establecidos en la ley 454 de 1998, en particular en su articulo 3, situación que impide medir el grado de cumplimiento de las metas y reflejar el costo beneficio respecto de los recursos invertidos en dichos proyectos. </t>
  </si>
  <si>
    <t xml:space="preserve">Debilidades de procedimiento y falta de una reglamentación, que facilite su desarrollo y coadyude a DANSOCIAL al pleno cumplimiento de su misión </t>
  </si>
  <si>
    <t xml:space="preserve">Alianza o convenio con organizaciones del sector que generan información estadistica </t>
  </si>
  <si>
    <t xml:space="preserve">Articular las actividades de  generación de información estadistica con los actores del sector que la producen </t>
  </si>
  <si>
    <t xml:space="preserve">Diseñar un plan estadistico de información del sector solidario. </t>
  </si>
  <si>
    <t xml:space="preserve">Conocer de manera integral la información estadistica del sector </t>
  </si>
  <si>
    <t xml:space="preserve">Diseñar el Plan Estadistico Institucional. </t>
  </si>
  <si>
    <t xml:space="preserve">Impide realizar diagnóstico e identificar la evolución y caracteristicas del sector en sus diferentes organizaciones, que sirvan como un referente para guiar la toma de decisiones, dar cuenta de su cobertura y medir su impacto en el sector solidario, lo cual resta eficacia a su labor y a las demás actividades que revelan la gestión institucional en cumplimiento del articulo 30 de la ley 454 de 1998 y especificamente el numeral 6 </t>
  </si>
  <si>
    <t xml:space="preserve">La administración de la información del sector cooperativo solidario la tiene un tercero y del resto del sector nadie la maneja integralmente. </t>
  </si>
  <si>
    <t xml:space="preserve">Estadisticas Propias: Se estableció que la entidad no cuenta con estadísticas del universo del sector de la economía solidaria que le permita hacer un seguimiento al mismo y que sirvan como instrumento para la formulación de la politica. </t>
  </si>
  <si>
    <t>VIGENCIA 2010</t>
  </si>
  <si>
    <t>NO</t>
  </si>
  <si>
    <t xml:space="preserve">SI </t>
  </si>
  <si>
    <t>Efectividad de la acción</t>
  </si>
  <si>
    <t>Puntaje atribuido metas vencidas</t>
  </si>
  <si>
    <t xml:space="preserve">Puntaje Logrado por las metas  Vencidas (POMVi)  </t>
  </si>
  <si>
    <t>Puntaje  Logrado  por las metas  (Poi)</t>
  </si>
  <si>
    <t xml:space="preserve">Porcentaje de Avance fisico de ejecución de las metas  </t>
  </si>
  <si>
    <t xml:space="preserve">Avance físico de ejecución de las metas  </t>
  </si>
  <si>
    <t xml:space="preserve">Plazo en semanas de las Meta </t>
  </si>
  <si>
    <t>Fecha terminación Metas</t>
  </si>
  <si>
    <t>Fecha iniciación Metas</t>
  </si>
  <si>
    <t>Unidad de Medida de la Meta</t>
  </si>
  <si>
    <t>Denominación de la Unidad de medida de la Meta</t>
  </si>
  <si>
    <t>Descripción de las Metas</t>
  </si>
  <si>
    <t>Objetivo</t>
  </si>
  <si>
    <t>Acción de mejoramiento</t>
  </si>
  <si>
    <t>Efecto del hallazgo</t>
  </si>
  <si>
    <t>Causa del hallazgo</t>
  </si>
  <si>
    <t>Código hallazgo</t>
  </si>
  <si>
    <t>No.</t>
  </si>
  <si>
    <t>Fecha de Suscripción: Octubre de 2011</t>
  </si>
  <si>
    <t>Modalidad de Auditoría: Regular</t>
  </si>
  <si>
    <t xml:space="preserve">Perídodos fiscales que cubre: Vigencia 2010 (DANSOCIAL) </t>
  </si>
  <si>
    <t>NIT: 899999050-8</t>
  </si>
  <si>
    <t xml:space="preserve">Representante Legal: LUIS EDUARDO OTERO CORONADO </t>
  </si>
  <si>
    <t xml:space="preserve">Entidad: UNIDAD ADMINISTRATIVA ESPECIAL DE ORGANIZACIONES SOLIDARIAS </t>
  </si>
  <si>
    <t xml:space="preserve">Informe presentado a la Contraloría General de la República </t>
  </si>
  <si>
    <t>X</t>
  </si>
  <si>
    <r>
      <t>Descripción hallazgo (</t>
    </r>
    <r>
      <rPr>
        <sz val="8"/>
        <rFont val="Arial"/>
        <family val="2"/>
      </rPr>
      <t>No mas de 50 palabras</t>
    </r>
    <r>
      <rPr>
        <b/>
        <sz val="8"/>
        <rFont val="Arial"/>
        <family val="2"/>
      </rPr>
      <t xml:space="preserve">) </t>
    </r>
  </si>
  <si>
    <t xml:space="preserve">Planes de Acción 
Los planes de acción en los aspectos relacionados con la promoción, fomento, fortalecimiento y protección, se plantean de manera general, sin especificar, en algunos casos, los procesos de  promoción fomento, fortalecimiento y protección de un periodo a otro; y en otros casos, se formulan sólo hasta el nivel de promoción o fomento, que por sí solos no impactan significativamente al sector. </t>
  </si>
  <si>
    <t xml:space="preserve">Además, se consignan actividades tales como la realización de diplomados, sensibilizacion sobre economía solidaria y conformación de consejos de organizaciones solidarias, entre otras, que si bien apuntan a la promoción, fomento y fortalecimiento, no se articulan de manera que sea posible efectuar seguimiento de los avances reales de cada proceso o fase. </t>
  </si>
  <si>
    <t xml:space="preserve">SEGUIMIENTO CON EVIDENCIAS OFICINA DE CONTROL INTERNO </t>
  </si>
  <si>
    <t>Se intervinieron los 1400 metros lineales, realizando todo el proceso de inventario y clasificación.  Posteriormente se organizaron para transferir 290 metros lineales.</t>
  </si>
  <si>
    <t>Se proyectó transferir 100 metros lineales y a la fecha se encuentran listo para transferir 290 metros lineales que la Supersolidaria no ha podido recibir por temas de capacidad operativa.  Esta actividad se cumplió en un 290%</t>
  </si>
  <si>
    <t>NELSON PIÑEROS MORENO</t>
  </si>
  <si>
    <t>Plan de comunicaciones estructurado y aprobado.   Este se actualiza cada vigencia y se publica en la intranet de la entidad.</t>
  </si>
  <si>
    <t>La Politica de Comunicaciones fue actualizada y publicada en la intranet.   http://www.intranet.dan/intranet/intranet%202011/Normatividad/Politicas/UAEOS%20Politica%20de%20Comunicaciones%20y%20Prensa%202013.pdf</t>
  </si>
  <si>
    <t>Fecha de Evaluación: 30/06/2013</t>
  </si>
  <si>
    <t>Se realizó el comprobante con el registro de ajuste de la valorización de inmuebles.  Comprobante original oficina administrativa y financiera.</t>
  </si>
  <si>
    <t>Mediante contrato No. 035de 2011, se realzió la intervención del sistema electrico de la entidad.</t>
  </si>
  <si>
    <t>Se actualizo mediante resolucion 583 de 2011.  Se realiza una nueva actualización al manual de funciones mediante resolución 024 del 30 de Enero de 2013.</t>
  </si>
  <si>
    <t>Se esta realizando reportes mensulaes y trimestrales de la ejecución presupuestal y todos los soportes se encuentran en el archivo del grupo de gestión financiera:Informes/Informes de Gestión, codigo 203,57,14, Caja No. 4. Con corte a Junio reposan todos los informes actualizados.</t>
  </si>
  <si>
    <t>Se estan realizando seguimiento mensuales y  trimestrales a la ejecución de los proyectos de Inversión, mediante el informe de analisis financiero mensualizado a la ejecución presupuestal. En la pagina web de la unidad encuentran publicados los estados financieros trimestrales. En el link:  http://www.dansocial.gov.co/?q=la-entidad/estados-financieros</t>
  </si>
  <si>
    <t>Se realizó la parametrización conforme a la contabilidad pública.  El reporte se realizó desde la oficina administrativa y financiera.</t>
  </si>
  <si>
    <t>Se realizarón las publicaciones de los indicadores de gestión.</t>
  </si>
  <si>
    <t>Se realizaron las mediciones semestrales de los indicadores de procesos.</t>
  </si>
  <si>
    <t>Se modifico la matriz del plan de accion incluiyendo el proceso del SIGOS al cual orientan sus actividades, garantizando su articulación con la planeación tactica de la entidad. Linl: http://www.dansocial.gov.co/?q=planeaci%C3%B3n-y-control/planes-y-progr</t>
  </si>
  <si>
    <t>Se suscribio convenio marco con la Superintendencia de Ecnomia Solidaria para el desarrollo de un modelo estadistico del sector solidario y la realización de actividades articuladas al fortalecimiento de las organziaciones de economia solidaria desde sus competencias.</t>
  </si>
  <si>
    <t>Mediante contrato 042 de 2012 se suscribio el diseño del plan estadistico con la firma  Cifras&amp;conceptos diseño. A la fecha se cuenta con el modelo estadistico.  Modelo Estadistico</t>
  </si>
  <si>
    <t xml:space="preserve">Plan estadistico </t>
  </si>
  <si>
    <t>Creación y fortalecimiento</t>
  </si>
  <si>
    <t>En el marco del SIGOS se realizó el levantamiento de los procesos y procedimientos de la Unidad, y se incluyo en el proceso de creación y fortalecimiento los temas re3ferentes a la protección del sector solidario.  Esta aprobación  se realizó el 20 de Mayo de 2013.</t>
  </si>
  <si>
    <t>Manual de Funciones</t>
  </si>
  <si>
    <t>Politica de comunicaciones</t>
  </si>
  <si>
    <t>Plan de Comunicaciones</t>
  </si>
  <si>
    <t>Reposan en la Caja No. 4.  Informes de Gestión codigo 203,57,14.</t>
  </si>
  <si>
    <t>Estados Financieros</t>
  </si>
  <si>
    <t xml:space="preserve">Convenio Marco </t>
  </si>
  <si>
    <t>Planes de Acción 2013</t>
  </si>
  <si>
    <r>
      <rPr>
        <b/>
        <sz val="8"/>
        <rFont val="Arial"/>
        <family val="2"/>
      </rPr>
      <t>Resolución No. 243 del 25 de mayo de 2012</t>
    </r>
    <r>
      <rPr>
        <sz val="8"/>
        <rFont val="Arial"/>
        <family val="2"/>
      </rPr>
      <t xml:space="preserve"> por medio de la cual se conforman los grupos internos de trabajo de la Unidad Administrativa Especial de Organizaciones Solidarias.                                                 
</t>
    </r>
    <r>
      <rPr>
        <b/>
        <sz val="8"/>
        <rFont val="Arial"/>
        <family val="2"/>
      </rPr>
      <t>Resolución No. 242 del 25 de mayo de 2012</t>
    </r>
    <r>
      <rPr>
        <sz val="8"/>
        <rFont val="Arial"/>
        <family val="2"/>
      </rPr>
      <t xml:space="preserve">  por medio de la cual se distribuyen los cargos de la Planta de la Unidad Administrativa Especial de Organizaciones Solidarias.
</t>
    </r>
  </si>
  <si>
    <t>Resolucion 242 de 2012</t>
  </si>
  <si>
    <t>Resolucion 243 de 2012</t>
  </si>
  <si>
    <t>Indicadores de Gestión</t>
  </si>
  <si>
    <t>En el marco del SIGOS se realizó el levantamiento de los procesos y procedimientos de la Unidad, y se incluyo en el proceso de creación y fortalecimiento los temas referentes a la protección del sector solidario.  Esta aprobación  se realizó el 20 de Mayo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</si>
</sst>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Red]0"/>
  </numFmts>
  <fonts count="9" x14ac:knownFonts="1">
    <font>
      <sz val="10"/>
      <name val="Arial"/>
      <family val="2"/>
    </font>
    <font>
      <sz val="10"/>
      <name val="Arial"/>
      <family val="2"/>
    </font>
    <font>
      <sz val="8"/>
      <name val="Arial"/>
      <family val="2"/>
    </font>
    <font>
      <sz val="8"/>
      <color indexed="81"/>
      <name val="Tahoma"/>
      <family val="2"/>
    </font>
    <font>
      <b/>
      <sz val="8"/>
      <color indexed="81"/>
      <name val="Tahoma"/>
      <family val="2"/>
    </font>
    <font>
      <b/>
      <sz val="8"/>
      <name val="Arial"/>
      <family val="2"/>
    </font>
    <font>
      <b/>
      <sz val="8"/>
      <color rgb="FFFF0000"/>
      <name val="Arial"/>
      <family val="2"/>
    </font>
    <font>
      <b/>
      <sz val="7"/>
      <name val="Arial"/>
      <family val="2"/>
    </font>
    <font>
      <u/>
      <sz val="10"/>
      <color theme="10"/>
      <name val="Arial"/>
      <family val="2"/>
    </font>
  </fonts>
  <fills count="1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49"/>
        <bgColor indexed="64"/>
      </patternFill>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applyNumberFormat="0" applyFill="0" applyBorder="0" applyAlignment="0" applyProtection="0"/>
    <xf numFmtId="0" fontId="8" fillId="0" borderId="0" applyNumberFormat="0" applyFill="0" applyBorder="0" applyAlignment="0" applyProtection="0"/>
  </cellStyleXfs>
  <cellXfs count="129">
    <xf numFmtId="0" fontId="0" fillId="0" borderId="0" xfId="0"/>
    <xf numFmtId="0" fontId="2" fillId="0" borderId="0" xfId="0" applyFont="1" applyBorder="1"/>
    <xf numFmtId="0" fontId="5" fillId="0" borderId="0" xfId="0" applyFont="1" applyFill="1" applyBorder="1" applyAlignment="1"/>
    <xf numFmtId="0" fontId="5" fillId="0" borderId="0" xfId="0" applyFont="1" applyFill="1" applyBorder="1" applyAlignment="1">
      <alignment textRotation="90"/>
    </xf>
    <xf numFmtId="0" fontId="2" fillId="0" borderId="0" xfId="0" applyFont="1" applyBorder="1" applyAlignment="1">
      <alignment horizontal="justify" vertical="center" wrapText="1"/>
    </xf>
    <xf numFmtId="14" fontId="5" fillId="0" borderId="0" xfId="0" applyNumberFormat="1" applyFont="1" applyFill="1" applyBorder="1" applyAlignment="1">
      <alignment horizontal="left"/>
    </xf>
    <xf numFmtId="0" fontId="6" fillId="8" borderId="0" xfId="0" applyFont="1" applyFill="1" applyBorder="1" applyAlignment="1"/>
    <xf numFmtId="15" fontId="5" fillId="0" borderId="3" xfId="0" applyNumberFormat="1" applyFont="1" applyFill="1" applyBorder="1" applyAlignment="1"/>
    <xf numFmtId="0" fontId="5" fillId="0" borderId="3" xfId="0" applyFont="1" applyFill="1" applyBorder="1" applyAlignment="1"/>
    <xf numFmtId="0" fontId="2" fillId="0" borderId="1" xfId="0" applyFont="1" applyBorder="1" applyAlignment="1">
      <alignment horizontal="center" vertical="center" wrapText="1"/>
    </xf>
    <xf numFmtId="0" fontId="2" fillId="0" borderId="1" xfId="0" applyFont="1" applyBorder="1" applyAlignment="1"/>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64" fontId="2" fillId="6" borderId="1" xfId="0" applyNumberFormat="1" applyFont="1" applyFill="1" applyBorder="1" applyAlignment="1">
      <alignment horizontal="center" vertical="center"/>
    </xf>
    <xf numFmtId="0" fontId="2" fillId="8" borderId="1" xfId="0" applyFont="1" applyFill="1" applyBorder="1" applyAlignment="1">
      <alignment horizontal="center" vertical="center" wrapText="1"/>
    </xf>
    <xf numFmtId="9" fontId="2" fillId="6" borderId="1" xfId="0" applyNumberFormat="1" applyFont="1" applyFill="1" applyBorder="1" applyAlignment="1">
      <alignment horizontal="center" vertical="center"/>
    </xf>
    <xf numFmtId="1" fontId="2" fillId="6" borderId="1" xfId="0" applyNumberFormat="1" applyFont="1" applyFill="1" applyBorder="1" applyAlignment="1">
      <alignment horizontal="center" vertical="center"/>
    </xf>
    <xf numFmtId="0" fontId="2" fillId="0" borderId="0" xfId="0" applyFont="1" applyBorder="1" applyAlignment="1">
      <alignment horizontal="center"/>
    </xf>
    <xf numFmtId="1" fontId="2" fillId="0" borderId="1" xfId="0" applyNumberFormat="1" applyFont="1" applyFill="1" applyBorder="1" applyAlignment="1">
      <alignment horizontal="center" vertical="center" wrapText="1"/>
    </xf>
    <xf numFmtId="1" fontId="2" fillId="0" borderId="1" xfId="3" applyNumberFormat="1" applyFont="1" applyBorder="1" applyAlignment="1">
      <alignment horizontal="justify"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textRotation="90" wrapText="1"/>
    </xf>
    <xf numFmtId="0" fontId="2" fillId="2" borderId="0" xfId="0" applyFont="1" applyFill="1" applyBorder="1"/>
    <xf numFmtId="0" fontId="2" fillId="2" borderId="0" xfId="0" applyFont="1" applyFill="1" applyBorder="1" applyAlignment="1">
      <alignment textRotation="90"/>
    </xf>
    <xf numFmtId="0" fontId="2" fillId="2" borderId="0" xfId="0" applyFont="1" applyFill="1" applyBorder="1" applyAlignment="1">
      <alignment horizontal="justify" vertical="center" wrapText="1"/>
    </xf>
    <xf numFmtId="0" fontId="5" fillId="0" borderId="1" xfId="0" applyFont="1" applyBorder="1" applyAlignment="1">
      <alignment horizontal="left"/>
    </xf>
    <xf numFmtId="1" fontId="2" fillId="0" borderId="1" xfId="2" applyNumberFormat="1" applyFont="1" applyBorder="1" applyAlignment="1">
      <alignment horizontal="center" vertical="center"/>
    </xf>
    <xf numFmtId="0" fontId="5" fillId="0" borderId="1" xfId="0" applyFont="1" applyBorder="1" applyAlignment="1">
      <alignment horizontal="left" wrapText="1"/>
    </xf>
    <xf numFmtId="9" fontId="2" fillId="0" borderId="1" xfId="2" applyNumberFormat="1" applyFont="1" applyBorder="1" applyAlignment="1">
      <alignment horizontal="center" vertical="center" wrapText="1"/>
    </xf>
    <xf numFmtId="9" fontId="2" fillId="0" borderId="1" xfId="2" applyFont="1" applyBorder="1" applyAlignment="1">
      <alignment horizontal="center" vertical="center"/>
    </xf>
    <xf numFmtId="0" fontId="2" fillId="0" borderId="0" xfId="0" applyFont="1" applyBorder="1" applyAlignment="1">
      <alignment textRotation="90"/>
    </xf>
    <xf numFmtId="0" fontId="2" fillId="0" borderId="0" xfId="0" applyFont="1" applyBorder="1" applyAlignment="1">
      <alignment horizontal="left" vertical="center"/>
    </xf>
    <xf numFmtId="0" fontId="5" fillId="0" borderId="0" xfId="0" applyFont="1" applyBorder="1" applyAlignment="1">
      <alignment horizontal="left"/>
    </xf>
    <xf numFmtId="9" fontId="2" fillId="0" borderId="0" xfId="2" applyFont="1" applyBorder="1" applyAlignment="1">
      <alignment horizontal="center" vertical="center"/>
    </xf>
    <xf numFmtId="0" fontId="2" fillId="0" borderId="0" xfId="0" applyFont="1" applyFill="1" applyBorder="1" applyAlignment="1">
      <alignment vertical="top" wrapText="1"/>
    </xf>
    <xf numFmtId="0" fontId="2" fillId="0" borderId="3" xfId="0" applyFont="1" applyFill="1" applyBorder="1" applyAlignment="1">
      <alignment vertical="top" wrapText="1"/>
    </xf>
    <xf numFmtId="0" fontId="2" fillId="0" borderId="3" xfId="0" applyFont="1" applyBorder="1"/>
    <xf numFmtId="0" fontId="2" fillId="9"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Border="1" applyAlignment="1">
      <alignment horizontal="center"/>
    </xf>
    <xf numFmtId="1" fontId="2" fillId="0" borderId="1" xfId="3" applyNumberFormat="1" applyFont="1" applyBorder="1" applyAlignment="1">
      <alignment horizontal="justify" vertical="center" wrapText="1"/>
    </xf>
    <xf numFmtId="0" fontId="2" fillId="0" borderId="5"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xf numFmtId="0" fontId="2" fillId="0" borderId="0" xfId="0" applyFont="1" applyFill="1" applyBorder="1" applyAlignment="1">
      <alignment horizontal="center"/>
    </xf>
    <xf numFmtId="1" fontId="2" fillId="0" borderId="1" xfId="3" applyNumberFormat="1" applyFont="1" applyFill="1" applyBorder="1" applyAlignment="1">
      <alignment horizontal="justify" vertical="center" wrapText="1"/>
    </xf>
    <xf numFmtId="14" fontId="2" fillId="0" borderId="5" xfId="0" applyNumberFormat="1" applyFont="1" applyFill="1" applyBorder="1" applyAlignment="1">
      <alignment horizontal="center" vertical="center" wrapText="1"/>
    </xf>
    <xf numFmtId="0" fontId="2" fillId="0" borderId="5" xfId="0" applyFont="1" applyFill="1" applyBorder="1" applyAlignment="1"/>
    <xf numFmtId="0" fontId="2" fillId="0" borderId="3" xfId="0" applyFont="1" applyFill="1" applyBorder="1" applyAlignment="1">
      <alignment horizontal="center"/>
    </xf>
    <xf numFmtId="0" fontId="2" fillId="0" borderId="1" xfId="0" applyFont="1" applyBorder="1" applyAlignment="1">
      <alignment horizontal="justify" vertical="center" wrapText="1"/>
    </xf>
    <xf numFmtId="0" fontId="2" fillId="9"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164" fontId="2" fillId="6" borderId="1" xfId="0" applyNumberFormat="1" applyFont="1" applyFill="1" applyBorder="1" applyAlignment="1" applyProtection="1">
      <alignment horizontal="center" vertical="center"/>
      <protection locked="0"/>
    </xf>
    <xf numFmtId="9" fontId="2" fillId="6" borderId="1" xfId="0" applyNumberFormat="1" applyFont="1" applyFill="1" applyBorder="1" applyAlignment="1" applyProtection="1">
      <alignment horizontal="center" vertical="center"/>
      <protection locked="0"/>
    </xf>
    <xf numFmtId="1" fontId="2" fillId="6"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protection locked="0"/>
    </xf>
    <xf numFmtId="2" fontId="2" fillId="3" borderId="5" xfId="0" applyNumberFormat="1" applyFont="1" applyFill="1" applyBorder="1" applyProtection="1">
      <protection locked="0"/>
    </xf>
    <xf numFmtId="0" fontId="2" fillId="2" borderId="0" xfId="0" applyFont="1" applyFill="1" applyBorder="1" applyProtection="1">
      <protection locked="0"/>
    </xf>
    <xf numFmtId="0" fontId="2" fillId="2" borderId="0" xfId="0" applyFont="1" applyFill="1" applyBorder="1" applyAlignment="1" applyProtection="1">
      <alignment textRotation="90"/>
      <protection locked="0"/>
    </xf>
    <xf numFmtId="0" fontId="2" fillId="2" borderId="0" xfId="0" applyFont="1" applyFill="1" applyBorder="1" applyAlignment="1" applyProtection="1">
      <alignment horizontal="justify" vertical="center" wrapText="1"/>
      <protection locked="0"/>
    </xf>
    <xf numFmtId="0" fontId="2" fillId="0" borderId="0" xfId="0" applyFont="1" applyBorder="1" applyProtection="1">
      <protection locked="0"/>
    </xf>
    <xf numFmtId="0" fontId="2" fillId="0" borderId="5" xfId="0" applyFont="1" applyBorder="1" applyAlignment="1">
      <alignment vertical="center" wrapText="1"/>
    </xf>
    <xf numFmtId="0" fontId="2" fillId="0" borderId="1" xfId="0" applyFont="1" applyFill="1" applyBorder="1" applyAlignment="1">
      <alignment horizontal="left" vertical="center" wrapText="1"/>
    </xf>
    <xf numFmtId="0" fontId="2" fillId="0" borderId="5" xfId="0" applyFont="1" applyBorder="1" applyAlignment="1">
      <alignment horizontal="center" vertical="center" wrapText="1"/>
    </xf>
    <xf numFmtId="0" fontId="8" fillId="0" borderId="5" xfId="4" applyBorder="1" applyAlignment="1">
      <alignment horizontal="center" vertical="center" wrapText="1"/>
    </xf>
    <xf numFmtId="0" fontId="5" fillId="0" borderId="2" xfId="0" applyFont="1" applyBorder="1" applyAlignment="1">
      <alignment horizontal="left"/>
    </xf>
    <xf numFmtId="0" fontId="5" fillId="0" borderId="6" xfId="0" applyFont="1" applyBorder="1" applyAlignment="1">
      <alignment horizontal="left"/>
    </xf>
    <xf numFmtId="0" fontId="5" fillId="9"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textRotation="90"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2" fillId="5" borderId="0" xfId="0" applyFont="1" applyFill="1" applyBorder="1" applyAlignment="1">
      <alignment horizontal="center"/>
    </xf>
    <xf numFmtId="0" fontId="2" fillId="4" borderId="0" xfId="0" applyFont="1" applyFill="1" applyBorder="1" applyAlignment="1">
      <alignment horizontal="center"/>
    </xf>
    <xf numFmtId="1" fontId="2" fillId="0" borderId="1" xfId="3" applyNumberFormat="1" applyFont="1" applyBorder="1" applyAlignment="1">
      <alignment horizontal="justify" vertical="center" wrapText="1"/>
    </xf>
    <xf numFmtId="1" fontId="5" fillId="0" borderId="1" xfId="0" applyNumberFormat="1" applyFont="1" applyBorder="1" applyAlignment="1">
      <alignment horizontal="center" vertical="center" textRotation="90" wrapText="1"/>
    </xf>
    <xf numFmtId="0" fontId="5" fillId="0" borderId="0" xfId="0" applyFont="1" applyBorder="1" applyAlignment="1">
      <alignment horizontal="center" wrapText="1"/>
    </xf>
    <xf numFmtId="1" fontId="5" fillId="0" borderId="4" xfId="0" applyNumberFormat="1" applyFont="1" applyBorder="1" applyAlignment="1">
      <alignment horizontal="center" vertical="center" textRotation="90" wrapText="1"/>
    </xf>
    <xf numFmtId="1" fontId="5" fillId="0" borderId="5" xfId="0" applyNumberFormat="1" applyFont="1" applyBorder="1" applyAlignment="1">
      <alignment horizontal="center" vertical="center" textRotation="90" wrapText="1"/>
    </xf>
    <xf numFmtId="0" fontId="2" fillId="0" borderId="1" xfId="0" applyFont="1" applyFill="1" applyBorder="1" applyAlignment="1" applyProtection="1">
      <alignment horizontal="center" vertical="center" wrapText="1"/>
      <protection locked="0"/>
    </xf>
    <xf numFmtId="1" fontId="2" fillId="0" borderId="1" xfId="3"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 fontId="2" fillId="0" borderId="1" xfId="3" applyNumberFormat="1" applyFont="1" applyFill="1" applyBorder="1" applyAlignment="1">
      <alignment horizontal="justify" vertical="center" wrapText="1"/>
    </xf>
    <xf numFmtId="0" fontId="2" fillId="0" borderId="0" xfId="0" applyFont="1" applyBorder="1" applyAlignment="1" applyProtection="1">
      <alignment horizontal="left"/>
      <protection locked="0"/>
    </xf>
    <xf numFmtId="0" fontId="2" fillId="3" borderId="0" xfId="0" applyFont="1" applyFill="1" applyBorder="1" applyAlignment="1">
      <alignment horizontal="center"/>
    </xf>
    <xf numFmtId="0" fontId="5" fillId="2" borderId="0" xfId="0" applyFont="1" applyFill="1" applyBorder="1" applyAlignment="1">
      <alignment horizontal="center" wrapText="1"/>
    </xf>
    <xf numFmtId="0" fontId="5" fillId="5" borderId="1" xfId="0" applyFont="1" applyFill="1" applyBorder="1" applyAlignment="1">
      <alignment horizontal="justify"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textRotation="90" wrapText="1"/>
    </xf>
    <xf numFmtId="0" fontId="2" fillId="6" borderId="0" xfId="0" applyFont="1" applyFill="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 fontId="5" fillId="0" borderId="1" xfId="0" applyNumberFormat="1" applyFont="1" applyFill="1" applyBorder="1" applyAlignment="1" applyProtection="1">
      <alignment horizontal="center" vertical="center" textRotation="90" wrapText="1"/>
      <protection locked="0"/>
    </xf>
    <xf numFmtId="1" fontId="2" fillId="0" borderId="1" xfId="3" applyNumberFormat="1"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43" fontId="5" fillId="0" borderId="2" xfId="1" applyFont="1" applyFill="1" applyBorder="1" applyAlignment="1">
      <alignment horizontal="center" vertical="center"/>
    </xf>
    <xf numFmtId="43" fontId="5" fillId="0" borderId="7" xfId="1" applyFont="1" applyFill="1" applyBorder="1" applyAlignment="1">
      <alignment horizontal="center" vertical="center"/>
    </xf>
    <xf numFmtId="43" fontId="5" fillId="0" borderId="6" xfId="1" applyFont="1" applyFill="1" applyBorder="1" applyAlignment="1">
      <alignment horizontal="center" vertical="center"/>
    </xf>
    <xf numFmtId="0" fontId="5" fillId="0" borderId="2"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5" fillId="7" borderId="2" xfId="0" applyFont="1" applyFill="1" applyBorder="1" applyAlignment="1" applyProtection="1">
      <alignment horizontal="center"/>
      <protection locked="0"/>
    </xf>
    <xf numFmtId="0" fontId="5" fillId="7" borderId="7" xfId="0" applyFont="1" applyFill="1" applyBorder="1" applyAlignment="1" applyProtection="1">
      <alignment horizontal="center"/>
      <protection locked="0"/>
    </xf>
    <xf numFmtId="0" fontId="5" fillId="7" borderId="6" xfId="0" applyFont="1" applyFill="1" applyBorder="1" applyAlignment="1" applyProtection="1">
      <alignment horizontal="center"/>
      <protection locked="0"/>
    </xf>
    <xf numFmtId="0" fontId="2" fillId="0" borderId="0" xfId="0" applyFont="1" applyBorder="1" applyAlignment="1">
      <alignment horizontal="center" wrapText="1"/>
    </xf>
    <xf numFmtId="0" fontId="5" fillId="3" borderId="5" xfId="0" applyFont="1" applyFill="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cellXfs>
  <cellStyles count="5">
    <cellStyle name="Hipervínculo" xfId="4" builtinId="8"/>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SOPORTES%20AVANCES%20PLAN%20DE%20MEJORAMIENTO\8%20%20POLITICA%20DE%20COMUNICACIONES%20Y%20PRENSA.pdf" TargetMode="External"/><Relationship Id="rId13" Type="http://schemas.openxmlformats.org/officeDocument/2006/relationships/vmlDrawing" Target="../drawings/vmlDrawing1.vml"/><Relationship Id="rId3" Type="http://schemas.openxmlformats.org/officeDocument/2006/relationships/hyperlink" Target="http://www.dansocial.gov.co/?q=planeaci%C3%B3n-y-control/planes-y-programas/pol%C3%ADticas-planes-y-o-l%C3%ADneas-estrat%C3%A9gicas/planes-de-acci%C3%B3n-anuales-vigencia-2013" TargetMode="External"/><Relationship Id="rId7" Type="http://schemas.openxmlformats.org/officeDocument/2006/relationships/hyperlink" Target="..\SOPORTES%20AVANCES%20PLAN%20DE%20MEJORAMIENTO\7%20%20Resolucion%20243%20DE%202012.pdf" TargetMode="External"/><Relationship Id="rId12" Type="http://schemas.openxmlformats.org/officeDocument/2006/relationships/printerSettings" Target="../printerSettings/printerSettings1.bin"/><Relationship Id="rId2" Type="http://schemas.openxmlformats.org/officeDocument/2006/relationships/hyperlink" Target="http://192.168.1.6/intranet/index.php?option=com_content&amp;view=article&amp;id=566&amp;Itemid=134" TargetMode="External"/><Relationship Id="rId1" Type="http://schemas.openxmlformats.org/officeDocument/2006/relationships/hyperlink" Target="..\SOPORTES%20AVANCES%20PLAN%20DE%20MEJORAMIENTO\1%20%20PLAN%20ESTAD&#205;STICO%20INSTITUCIONAL%20UAEOS.pdf" TargetMode="External"/><Relationship Id="rId6" Type="http://schemas.openxmlformats.org/officeDocument/2006/relationships/hyperlink" Target="..\SOPORTES%20AVANCES%20PLAN%20DE%20MEJORAMIENTO\7%20%20Resolucion%20242%20de%20212.pdf" TargetMode="External"/><Relationship Id="rId11" Type="http://schemas.openxmlformats.org/officeDocument/2006/relationships/hyperlink" Target="..\SOPORTES%20AVANCES%20PLAN%20DE%20MEJORAMIENTO\15%20%20INDICADORES%20DE%20GESTION.pdf" TargetMode="External"/><Relationship Id="rId5" Type="http://schemas.openxmlformats.org/officeDocument/2006/relationships/hyperlink" Target="..\SOPORTES%20AVANCES%20PLAN%20DE%20MEJORAMIENTO\6%20%20Resolucion%20583%20de%202011%20MANUAL%20FUNCIONES.pdf" TargetMode="External"/><Relationship Id="rId10" Type="http://schemas.openxmlformats.org/officeDocument/2006/relationships/hyperlink" Target="http://www.dansocial.gov.co/?q=la-entidad/estados-financieros" TargetMode="External"/><Relationship Id="rId4" Type="http://schemas.openxmlformats.org/officeDocument/2006/relationships/hyperlink" Target="http://192.168.1.6/intranet/index.php?option=com_content&amp;view=article&amp;id=566&amp;Itemid=134" TargetMode="External"/><Relationship Id="rId9" Type="http://schemas.openxmlformats.org/officeDocument/2006/relationships/hyperlink" Target="..\SOPORTES%20AVANCES%20PLAN%20DE%20MEJORAMIENTO\9%20%20PLAN%20DE%20COMUNICACIONES%202013.xls"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6"/>
  <sheetViews>
    <sheetView tabSelected="1" topLeftCell="H1" zoomScale="80" zoomScaleNormal="80" workbookViewId="0">
      <pane ySplit="12" topLeftCell="A14" activePane="bottomLeft" state="frozen"/>
      <selection pane="bottomLeft" activeCell="V16" sqref="V16"/>
    </sheetView>
  </sheetViews>
  <sheetFormatPr baseColWidth="10" defaultRowHeight="11.25" x14ac:dyDescent="0.2"/>
  <cols>
    <col min="1" max="1" width="4" style="1" bestFit="1" customWidth="1"/>
    <col min="2" max="2" width="4.5703125" style="31" customWidth="1"/>
    <col min="3" max="3" width="33.28515625" style="4" customWidth="1"/>
    <col min="4" max="4" width="16.5703125" style="1" customWidth="1"/>
    <col min="5" max="5" width="23.7109375" style="1" customWidth="1"/>
    <col min="6" max="6" width="19.28515625" style="1" customWidth="1"/>
    <col min="7" max="7" width="15.5703125" style="1" customWidth="1"/>
    <col min="8" max="8" width="19.42578125" style="1" customWidth="1"/>
    <col min="9" max="9" width="16.140625" style="1" customWidth="1"/>
    <col min="10" max="10" width="7.85546875" style="1" customWidth="1"/>
    <col min="11" max="11" width="8.7109375" style="1" customWidth="1"/>
    <col min="12" max="12" width="10.42578125" style="1" customWidth="1"/>
    <col min="13" max="13" width="9.5703125" style="1" customWidth="1"/>
    <col min="14" max="14" width="10.140625" style="1" customWidth="1"/>
    <col min="15" max="15" width="11.42578125" style="1"/>
    <col min="16" max="18" width="8.7109375" style="1" customWidth="1"/>
    <col min="19" max="20" width="9.7109375" style="1" customWidth="1"/>
    <col min="21" max="21" width="101.5703125" style="4" customWidth="1"/>
    <col min="22" max="22" width="16.7109375" style="41" customWidth="1"/>
    <col min="23" max="23" width="16.7109375" style="1" customWidth="1"/>
    <col min="24" max="16384" width="11.42578125" style="1"/>
  </cols>
  <sheetData>
    <row r="1" spans="1:22" ht="12.75" customHeight="1" x14ac:dyDescent="0.2">
      <c r="A1" s="102" t="s">
        <v>134</v>
      </c>
      <c r="B1" s="102"/>
      <c r="C1" s="102"/>
      <c r="D1" s="102"/>
      <c r="E1" s="102"/>
      <c r="F1" s="102"/>
      <c r="G1" s="102"/>
      <c r="H1" s="102"/>
      <c r="I1" s="102"/>
      <c r="J1" s="102"/>
      <c r="K1" s="102"/>
      <c r="L1" s="102"/>
      <c r="M1" s="102"/>
      <c r="N1" s="102"/>
      <c r="O1" s="102"/>
      <c r="P1" s="102"/>
      <c r="Q1" s="102"/>
      <c r="R1" s="102"/>
      <c r="S1" s="102"/>
      <c r="T1" s="102"/>
    </row>
    <row r="2" spans="1:22" x14ac:dyDescent="0.2">
      <c r="A2" s="102" t="s">
        <v>133</v>
      </c>
      <c r="B2" s="102"/>
      <c r="C2" s="102"/>
      <c r="D2" s="102"/>
      <c r="E2" s="102"/>
      <c r="F2" s="102"/>
      <c r="G2" s="102"/>
      <c r="H2" s="102"/>
      <c r="I2" s="102"/>
      <c r="J2" s="102"/>
      <c r="K2" s="102"/>
      <c r="L2" s="102"/>
      <c r="M2" s="102"/>
      <c r="N2" s="102"/>
      <c r="O2" s="102"/>
      <c r="P2" s="102"/>
      <c r="Q2" s="102"/>
      <c r="R2" s="102"/>
      <c r="S2" s="102"/>
      <c r="T2" s="102"/>
    </row>
    <row r="3" spans="1:22" x14ac:dyDescent="0.2">
      <c r="A3" s="102" t="s">
        <v>132</v>
      </c>
      <c r="B3" s="102"/>
      <c r="C3" s="102"/>
      <c r="D3" s="102"/>
      <c r="E3" s="102"/>
      <c r="F3" s="102"/>
      <c r="G3" s="102"/>
      <c r="H3" s="102"/>
      <c r="I3" s="102"/>
      <c r="J3" s="102"/>
      <c r="K3" s="102"/>
      <c r="L3" s="102"/>
      <c r="M3" s="102"/>
      <c r="N3" s="102"/>
      <c r="O3" s="102"/>
      <c r="P3" s="102"/>
      <c r="Q3" s="102"/>
      <c r="R3" s="102"/>
      <c r="S3" s="102"/>
      <c r="T3" s="102"/>
    </row>
    <row r="4" spans="1:22" x14ac:dyDescent="0.2">
      <c r="A4" s="102" t="s">
        <v>131</v>
      </c>
      <c r="B4" s="102"/>
      <c r="C4" s="102"/>
      <c r="D4" s="102"/>
      <c r="E4" s="102"/>
      <c r="F4" s="102"/>
      <c r="G4" s="102"/>
      <c r="H4" s="102"/>
      <c r="I4" s="102"/>
      <c r="J4" s="102"/>
      <c r="K4" s="102"/>
      <c r="L4" s="102"/>
      <c r="M4" s="102"/>
      <c r="N4" s="102"/>
      <c r="O4" s="102"/>
      <c r="P4" s="102"/>
      <c r="Q4" s="102"/>
      <c r="R4" s="102"/>
      <c r="S4" s="102"/>
      <c r="T4" s="102"/>
    </row>
    <row r="5" spans="1:22" x14ac:dyDescent="0.2">
      <c r="A5" s="102" t="s">
        <v>130</v>
      </c>
      <c r="B5" s="102"/>
      <c r="C5" s="102"/>
      <c r="D5" s="102"/>
      <c r="E5" s="102"/>
      <c r="F5" s="102"/>
      <c r="G5" s="102"/>
      <c r="H5" s="102"/>
      <c r="I5" s="102"/>
      <c r="J5" s="102"/>
      <c r="K5" s="102"/>
      <c r="L5" s="102"/>
      <c r="M5" s="102"/>
      <c r="N5" s="102"/>
      <c r="O5" s="102"/>
      <c r="P5" s="102"/>
      <c r="Q5" s="102"/>
      <c r="R5" s="102"/>
      <c r="S5" s="102"/>
      <c r="T5" s="102"/>
    </row>
    <row r="6" spans="1:22" x14ac:dyDescent="0.2">
      <c r="A6" s="102" t="s">
        <v>129</v>
      </c>
      <c r="B6" s="102"/>
      <c r="C6" s="102"/>
      <c r="D6" s="102"/>
      <c r="E6" s="102"/>
      <c r="F6" s="102"/>
      <c r="G6" s="102"/>
      <c r="H6" s="102"/>
      <c r="I6" s="102"/>
      <c r="J6" s="102"/>
      <c r="K6" s="102"/>
      <c r="L6" s="102"/>
      <c r="M6" s="102"/>
      <c r="N6" s="102"/>
      <c r="O6" s="102"/>
      <c r="P6" s="102"/>
      <c r="Q6" s="102"/>
      <c r="R6" s="102"/>
      <c r="S6" s="102"/>
      <c r="T6" s="102"/>
    </row>
    <row r="7" spans="1:22" x14ac:dyDescent="0.2">
      <c r="A7" s="102" t="s">
        <v>128</v>
      </c>
      <c r="B7" s="102"/>
      <c r="C7" s="102"/>
      <c r="D7" s="102"/>
      <c r="E7" s="102"/>
      <c r="F7" s="102"/>
      <c r="G7" s="102"/>
      <c r="H7" s="102"/>
      <c r="I7" s="102"/>
      <c r="J7" s="102"/>
      <c r="K7" s="102"/>
      <c r="L7" s="102"/>
      <c r="M7" s="102"/>
      <c r="N7" s="102"/>
      <c r="O7" s="102"/>
      <c r="P7" s="102"/>
      <c r="Q7" s="102"/>
      <c r="R7" s="102"/>
      <c r="S7" s="102"/>
      <c r="T7" s="102"/>
    </row>
    <row r="8" spans="1:22" x14ac:dyDescent="0.2">
      <c r="A8" s="102" t="s">
        <v>145</v>
      </c>
      <c r="B8" s="102"/>
      <c r="C8" s="102"/>
      <c r="D8" s="102"/>
      <c r="E8" s="102"/>
      <c r="F8" s="102"/>
      <c r="G8" s="102"/>
      <c r="H8" s="102"/>
      <c r="I8" s="102"/>
      <c r="J8" s="102"/>
      <c r="K8" s="102"/>
      <c r="L8" s="102"/>
      <c r="M8" s="102"/>
      <c r="N8" s="102"/>
      <c r="O8" s="102"/>
      <c r="P8" s="102"/>
      <c r="Q8" s="102"/>
      <c r="R8" s="102"/>
      <c r="S8" s="102"/>
      <c r="T8" s="102"/>
    </row>
    <row r="9" spans="1:22" x14ac:dyDescent="0.2">
      <c r="A9" s="2"/>
      <c r="B9" s="3"/>
      <c r="D9" s="5"/>
      <c r="E9" s="2"/>
      <c r="F9" s="2"/>
      <c r="G9" s="2"/>
      <c r="H9" s="2"/>
      <c r="I9" s="2"/>
      <c r="J9" s="2"/>
      <c r="K9" s="2"/>
      <c r="L9" s="2"/>
      <c r="M9" s="2"/>
      <c r="N9" s="6"/>
      <c r="O9" s="6"/>
      <c r="P9" s="6"/>
      <c r="Q9" s="6"/>
      <c r="R9" s="6"/>
      <c r="S9" s="7">
        <v>41455</v>
      </c>
      <c r="T9" s="8"/>
    </row>
    <row r="10" spans="1:22" ht="36.75" customHeight="1" x14ac:dyDescent="0.2">
      <c r="A10" s="82" t="s">
        <v>127</v>
      </c>
      <c r="B10" s="105" t="s">
        <v>126</v>
      </c>
      <c r="C10" s="103" t="s">
        <v>136</v>
      </c>
      <c r="D10" s="82" t="s">
        <v>125</v>
      </c>
      <c r="E10" s="82" t="s">
        <v>124</v>
      </c>
      <c r="F10" s="82" t="s">
        <v>123</v>
      </c>
      <c r="G10" s="104" t="s">
        <v>122</v>
      </c>
      <c r="H10" s="82" t="s">
        <v>121</v>
      </c>
      <c r="I10" s="76" t="s">
        <v>120</v>
      </c>
      <c r="J10" s="76" t="s">
        <v>119</v>
      </c>
      <c r="K10" s="76" t="s">
        <v>118</v>
      </c>
      <c r="L10" s="76" t="s">
        <v>117</v>
      </c>
      <c r="M10" s="77" t="s">
        <v>116</v>
      </c>
      <c r="N10" s="81" t="s">
        <v>115</v>
      </c>
      <c r="O10" s="75" t="s">
        <v>114</v>
      </c>
      <c r="P10" s="75" t="s">
        <v>113</v>
      </c>
      <c r="Q10" s="75" t="s">
        <v>112</v>
      </c>
      <c r="R10" s="74" t="s">
        <v>111</v>
      </c>
      <c r="S10" s="71" t="s">
        <v>110</v>
      </c>
      <c r="T10" s="71"/>
      <c r="U10" s="71" t="s">
        <v>139</v>
      </c>
    </row>
    <row r="11" spans="1:22" ht="52.5" customHeight="1" x14ac:dyDescent="0.2">
      <c r="A11" s="82"/>
      <c r="B11" s="105"/>
      <c r="C11" s="103"/>
      <c r="D11" s="82"/>
      <c r="E11" s="82"/>
      <c r="F11" s="82"/>
      <c r="G11" s="104"/>
      <c r="H11" s="82"/>
      <c r="I11" s="76"/>
      <c r="J11" s="76"/>
      <c r="K11" s="76"/>
      <c r="L11" s="76"/>
      <c r="M11" s="77"/>
      <c r="N11" s="81"/>
      <c r="O11" s="75"/>
      <c r="P11" s="75"/>
      <c r="Q11" s="75"/>
      <c r="R11" s="74"/>
      <c r="S11" s="38" t="s">
        <v>109</v>
      </c>
      <c r="T11" s="38" t="s">
        <v>108</v>
      </c>
      <c r="U11" s="71"/>
    </row>
    <row r="12" spans="1:22" ht="11.25" customHeight="1" x14ac:dyDescent="0.2">
      <c r="A12" s="83" t="s">
        <v>107</v>
      </c>
      <c r="B12" s="83"/>
      <c r="C12" s="83"/>
      <c r="D12" s="83"/>
      <c r="E12" s="83"/>
      <c r="F12" s="83"/>
      <c r="G12" s="83"/>
      <c r="H12" s="83"/>
      <c r="I12" s="83"/>
      <c r="J12" s="83"/>
      <c r="K12" s="83"/>
      <c r="L12" s="83"/>
      <c r="M12" s="83"/>
      <c r="N12" s="83"/>
      <c r="O12" s="83"/>
      <c r="P12" s="83"/>
      <c r="Q12" s="83"/>
      <c r="R12" s="83"/>
      <c r="S12" s="83"/>
      <c r="T12" s="84"/>
    </row>
    <row r="13" spans="1:22" s="17" customFormat="1" ht="105.75" customHeight="1" x14ac:dyDescent="0.2">
      <c r="A13" s="81">
        <v>1</v>
      </c>
      <c r="B13" s="88">
        <v>1102001</v>
      </c>
      <c r="C13" s="87" t="s">
        <v>106</v>
      </c>
      <c r="D13" s="72" t="s">
        <v>105</v>
      </c>
      <c r="E13" s="72" t="s">
        <v>104</v>
      </c>
      <c r="F13" s="11" t="s">
        <v>103</v>
      </c>
      <c r="G13" s="80" t="s">
        <v>102</v>
      </c>
      <c r="H13" s="9" t="s">
        <v>101</v>
      </c>
      <c r="I13" s="9" t="s">
        <v>69</v>
      </c>
      <c r="J13" s="9">
        <v>1</v>
      </c>
      <c r="K13" s="12">
        <v>40909</v>
      </c>
      <c r="L13" s="12">
        <v>41274</v>
      </c>
      <c r="M13" s="13">
        <v>52.142857142857146</v>
      </c>
      <c r="N13" s="14">
        <v>1</v>
      </c>
      <c r="O13" s="15">
        <f t="shared" ref="O13:O25" si="0">IF(N13/J13&gt;1,1,+N13/J13)</f>
        <v>1</v>
      </c>
      <c r="P13" s="16">
        <f t="shared" ref="P13:P25" si="1">+M13*O13</f>
        <v>52.142857142857146</v>
      </c>
      <c r="Q13" s="16">
        <f>IF(L13&lt;=$S$9,P13,0)</f>
        <v>52.142857142857146</v>
      </c>
      <c r="R13" s="16">
        <f t="shared" ref="R13:R33" si="2">IF($S$9&gt;=L13,M13,0)</f>
        <v>52.142857142857146</v>
      </c>
      <c r="S13" s="20" t="s">
        <v>135</v>
      </c>
      <c r="T13" s="20"/>
      <c r="U13" s="65" t="s">
        <v>156</v>
      </c>
      <c r="V13" s="68" t="s">
        <v>157</v>
      </c>
    </row>
    <row r="14" spans="1:22" s="17" customFormat="1" ht="75" customHeight="1" x14ac:dyDescent="0.2">
      <c r="A14" s="81"/>
      <c r="B14" s="88"/>
      <c r="C14" s="87"/>
      <c r="D14" s="72"/>
      <c r="E14" s="72"/>
      <c r="F14" s="11" t="s">
        <v>100</v>
      </c>
      <c r="G14" s="80"/>
      <c r="H14" s="9" t="s">
        <v>99</v>
      </c>
      <c r="I14" s="9" t="s">
        <v>69</v>
      </c>
      <c r="J14" s="9">
        <v>1</v>
      </c>
      <c r="K14" s="12">
        <v>40909</v>
      </c>
      <c r="L14" s="12">
        <v>41274</v>
      </c>
      <c r="M14" s="13">
        <v>52.142857142857146</v>
      </c>
      <c r="N14" s="18">
        <v>1</v>
      </c>
      <c r="O14" s="15">
        <f t="shared" si="0"/>
        <v>1</v>
      </c>
      <c r="P14" s="16">
        <f t="shared" si="1"/>
        <v>52.142857142857146</v>
      </c>
      <c r="Q14" s="16">
        <f t="shared" ref="Q14:Q33" si="3">IF(L14&lt;=$S$9,P14,0)</f>
        <v>52.142857142857146</v>
      </c>
      <c r="R14" s="16">
        <f t="shared" si="2"/>
        <v>52.142857142857146</v>
      </c>
      <c r="S14" s="20" t="s">
        <v>135</v>
      </c>
      <c r="T14" s="20"/>
      <c r="U14" s="65" t="s">
        <v>155</v>
      </c>
      <c r="V14" s="67" t="s">
        <v>165</v>
      </c>
    </row>
    <row r="15" spans="1:22" s="17" customFormat="1" ht="129.75" customHeight="1" x14ac:dyDescent="0.2">
      <c r="A15" s="81">
        <v>2</v>
      </c>
      <c r="B15" s="88">
        <v>11010001</v>
      </c>
      <c r="C15" s="19" t="s">
        <v>137</v>
      </c>
      <c r="D15" s="72" t="s">
        <v>98</v>
      </c>
      <c r="E15" s="72" t="s">
        <v>97</v>
      </c>
      <c r="F15" s="11" t="s">
        <v>96</v>
      </c>
      <c r="G15" s="9" t="s">
        <v>95</v>
      </c>
      <c r="H15" s="9" t="s">
        <v>94</v>
      </c>
      <c r="I15" s="9" t="s">
        <v>69</v>
      </c>
      <c r="J15" s="9">
        <v>8</v>
      </c>
      <c r="K15" s="12">
        <v>40909</v>
      </c>
      <c r="L15" s="12">
        <v>41090</v>
      </c>
      <c r="M15" s="13">
        <v>25.857142857142858</v>
      </c>
      <c r="N15" s="11">
        <v>8</v>
      </c>
      <c r="O15" s="15">
        <f t="shared" si="0"/>
        <v>1</v>
      </c>
      <c r="P15" s="16">
        <f t="shared" si="1"/>
        <v>25.857142857142858</v>
      </c>
      <c r="Q15" s="16">
        <f t="shared" si="3"/>
        <v>25.857142857142858</v>
      </c>
      <c r="R15" s="16">
        <f t="shared" si="2"/>
        <v>25.857142857142858</v>
      </c>
      <c r="S15" s="20" t="s">
        <v>135</v>
      </c>
      <c r="T15" s="10"/>
      <c r="U15" s="65" t="s">
        <v>171</v>
      </c>
      <c r="V15" s="68" t="s">
        <v>158</v>
      </c>
    </row>
    <row r="16" spans="1:22" s="17" customFormat="1" ht="105.75" customHeight="1" x14ac:dyDescent="0.2">
      <c r="A16" s="81"/>
      <c r="B16" s="88"/>
      <c r="C16" s="19" t="s">
        <v>138</v>
      </c>
      <c r="D16" s="72"/>
      <c r="E16" s="72"/>
      <c r="F16" s="11" t="s">
        <v>93</v>
      </c>
      <c r="G16" s="9" t="s">
        <v>92</v>
      </c>
      <c r="H16" s="9" t="s">
        <v>91</v>
      </c>
      <c r="I16" s="9" t="s">
        <v>69</v>
      </c>
      <c r="J16" s="9">
        <v>1</v>
      </c>
      <c r="K16" s="12">
        <v>40848</v>
      </c>
      <c r="L16" s="12">
        <v>40938</v>
      </c>
      <c r="M16" s="13">
        <v>12.857142857142858</v>
      </c>
      <c r="N16" s="11">
        <v>1</v>
      </c>
      <c r="O16" s="15">
        <f t="shared" si="0"/>
        <v>1</v>
      </c>
      <c r="P16" s="16">
        <f t="shared" si="1"/>
        <v>12.857142857142858</v>
      </c>
      <c r="Q16" s="16">
        <f t="shared" si="3"/>
        <v>12.857142857142858</v>
      </c>
      <c r="R16" s="16">
        <f t="shared" si="2"/>
        <v>12.857142857142858</v>
      </c>
      <c r="S16" s="20" t="s">
        <v>135</v>
      </c>
      <c r="T16" s="10"/>
      <c r="U16" s="65" t="s">
        <v>154</v>
      </c>
      <c r="V16" s="68" t="s">
        <v>166</v>
      </c>
    </row>
    <row r="17" spans="1:23" s="46" customFormat="1" ht="147" customHeight="1" x14ac:dyDescent="0.2">
      <c r="A17" s="81"/>
      <c r="B17" s="88"/>
      <c r="C17" s="47" t="s">
        <v>90</v>
      </c>
      <c r="D17" s="72"/>
      <c r="E17" s="72"/>
      <c r="F17" s="40" t="s">
        <v>89</v>
      </c>
      <c r="G17" s="40" t="s">
        <v>88</v>
      </c>
      <c r="H17" s="40" t="s">
        <v>87</v>
      </c>
      <c r="I17" s="40" t="s">
        <v>69</v>
      </c>
      <c r="J17" s="40">
        <v>1</v>
      </c>
      <c r="K17" s="44">
        <v>40848</v>
      </c>
      <c r="L17" s="44">
        <v>40998</v>
      </c>
      <c r="M17" s="13">
        <v>21.428571428571427</v>
      </c>
      <c r="N17" s="40">
        <v>1</v>
      </c>
      <c r="O17" s="15">
        <f t="shared" si="0"/>
        <v>1</v>
      </c>
      <c r="P17" s="16">
        <f t="shared" si="1"/>
        <v>21.428571428571427</v>
      </c>
      <c r="Q17" s="16">
        <f t="shared" si="3"/>
        <v>21.428571428571427</v>
      </c>
      <c r="R17" s="16">
        <f t="shared" si="2"/>
        <v>21.428571428571427</v>
      </c>
      <c r="S17" s="20" t="s">
        <v>135</v>
      </c>
      <c r="T17" s="45"/>
      <c r="U17" s="65" t="s">
        <v>159</v>
      </c>
      <c r="V17" s="68" t="s">
        <v>158</v>
      </c>
    </row>
    <row r="18" spans="1:23" s="41" customFormat="1" ht="120.75" customHeight="1" x14ac:dyDescent="0.2">
      <c r="A18" s="94">
        <v>3</v>
      </c>
      <c r="B18" s="90">
        <v>11020002</v>
      </c>
      <c r="C18" s="42" t="s">
        <v>86</v>
      </c>
      <c r="D18" s="97" t="s">
        <v>85</v>
      </c>
      <c r="E18" s="97" t="s">
        <v>84</v>
      </c>
      <c r="F18" s="40" t="s">
        <v>83</v>
      </c>
      <c r="G18" s="78" t="s">
        <v>82</v>
      </c>
      <c r="H18" s="39" t="s">
        <v>81</v>
      </c>
      <c r="I18" s="39" t="s">
        <v>69</v>
      </c>
      <c r="J18" s="39">
        <v>1</v>
      </c>
      <c r="K18" s="12">
        <v>40787</v>
      </c>
      <c r="L18" s="12">
        <v>40998</v>
      </c>
      <c r="M18" s="13">
        <v>30.142857142857142</v>
      </c>
      <c r="N18" s="40">
        <v>1</v>
      </c>
      <c r="O18" s="15">
        <f t="shared" si="0"/>
        <v>1</v>
      </c>
      <c r="P18" s="16">
        <f t="shared" si="1"/>
        <v>30.142857142857142</v>
      </c>
      <c r="Q18" s="16">
        <f t="shared" si="3"/>
        <v>30.142857142857142</v>
      </c>
      <c r="R18" s="16">
        <f t="shared" si="2"/>
        <v>30.142857142857142</v>
      </c>
      <c r="S18" s="20" t="s">
        <v>135</v>
      </c>
      <c r="T18" s="10"/>
      <c r="U18" s="65" t="s">
        <v>148</v>
      </c>
      <c r="V18" s="68" t="s">
        <v>160</v>
      </c>
    </row>
    <row r="19" spans="1:23" s="50" customFormat="1" ht="186.75" customHeight="1" x14ac:dyDescent="0.2">
      <c r="A19" s="95"/>
      <c r="B19" s="91"/>
      <c r="C19" s="47" t="s">
        <v>80</v>
      </c>
      <c r="D19" s="98"/>
      <c r="E19" s="98"/>
      <c r="F19" s="40" t="s">
        <v>79</v>
      </c>
      <c r="G19" s="79"/>
      <c r="H19" s="40" t="s">
        <v>78</v>
      </c>
      <c r="I19" s="40" t="s">
        <v>69</v>
      </c>
      <c r="J19" s="40">
        <v>1</v>
      </c>
      <c r="K19" s="44">
        <v>40787</v>
      </c>
      <c r="L19" s="44">
        <v>40998</v>
      </c>
      <c r="M19" s="13">
        <v>30.142857142857142</v>
      </c>
      <c r="N19" s="40">
        <v>1</v>
      </c>
      <c r="O19" s="15">
        <f t="shared" si="0"/>
        <v>1</v>
      </c>
      <c r="P19" s="16">
        <f t="shared" si="1"/>
        <v>30.142857142857142</v>
      </c>
      <c r="Q19" s="16">
        <f t="shared" si="3"/>
        <v>30.142857142857142</v>
      </c>
      <c r="R19" s="16">
        <f t="shared" si="2"/>
        <v>30.142857142857142</v>
      </c>
      <c r="S19" s="20" t="s">
        <v>135</v>
      </c>
      <c r="T19" s="45"/>
      <c r="U19" s="53" t="s">
        <v>167</v>
      </c>
      <c r="V19" s="68" t="s">
        <v>168</v>
      </c>
      <c r="W19" s="68" t="s">
        <v>169</v>
      </c>
    </row>
    <row r="20" spans="1:23" s="46" customFormat="1" ht="98.25" customHeight="1" x14ac:dyDescent="0.2">
      <c r="A20" s="96">
        <v>4</v>
      </c>
      <c r="B20" s="73">
        <v>1905001</v>
      </c>
      <c r="C20" s="99" t="s">
        <v>77</v>
      </c>
      <c r="D20" s="72" t="s">
        <v>76</v>
      </c>
      <c r="E20" s="72" t="s">
        <v>75</v>
      </c>
      <c r="F20" s="43" t="s">
        <v>74</v>
      </c>
      <c r="G20" s="72" t="s">
        <v>73</v>
      </c>
      <c r="H20" s="43" t="s">
        <v>72</v>
      </c>
      <c r="I20" s="43" t="s">
        <v>69</v>
      </c>
      <c r="J20" s="43">
        <v>1</v>
      </c>
      <c r="K20" s="48">
        <v>40848</v>
      </c>
      <c r="L20" s="48">
        <v>40998</v>
      </c>
      <c r="M20" s="13">
        <v>21.428571428571427</v>
      </c>
      <c r="N20" s="43">
        <v>1</v>
      </c>
      <c r="O20" s="15">
        <f t="shared" si="0"/>
        <v>1</v>
      </c>
      <c r="P20" s="16">
        <f t="shared" si="1"/>
        <v>21.428571428571427</v>
      </c>
      <c r="Q20" s="16">
        <f t="shared" si="3"/>
        <v>21.428571428571427</v>
      </c>
      <c r="R20" s="16">
        <f t="shared" si="2"/>
        <v>21.428571428571427</v>
      </c>
      <c r="S20" s="20" t="s">
        <v>135</v>
      </c>
      <c r="T20" s="49"/>
      <c r="U20" s="66" t="s">
        <v>144</v>
      </c>
      <c r="V20" s="68" t="s">
        <v>161</v>
      </c>
    </row>
    <row r="21" spans="1:23" s="46" customFormat="1" ht="56.25" x14ac:dyDescent="0.2">
      <c r="A21" s="96"/>
      <c r="B21" s="73"/>
      <c r="C21" s="99"/>
      <c r="D21" s="72"/>
      <c r="E21" s="72"/>
      <c r="F21" s="40" t="s">
        <v>71</v>
      </c>
      <c r="G21" s="72"/>
      <c r="H21" s="40" t="s">
        <v>70</v>
      </c>
      <c r="I21" s="40" t="s">
        <v>69</v>
      </c>
      <c r="J21" s="40">
        <v>1</v>
      </c>
      <c r="K21" s="44">
        <v>40848</v>
      </c>
      <c r="L21" s="44">
        <v>40998</v>
      </c>
      <c r="M21" s="13">
        <v>21.428571428571427</v>
      </c>
      <c r="N21" s="40">
        <v>1</v>
      </c>
      <c r="O21" s="15">
        <f t="shared" si="0"/>
        <v>1</v>
      </c>
      <c r="P21" s="16">
        <f t="shared" si="1"/>
        <v>21.428571428571427</v>
      </c>
      <c r="Q21" s="16">
        <f t="shared" si="3"/>
        <v>21.428571428571427</v>
      </c>
      <c r="R21" s="16">
        <f t="shared" si="2"/>
        <v>21.428571428571427</v>
      </c>
      <c r="S21" s="20" t="s">
        <v>135</v>
      </c>
      <c r="T21" s="45"/>
      <c r="U21" s="66" t="s">
        <v>143</v>
      </c>
      <c r="V21" s="68" t="s">
        <v>162</v>
      </c>
    </row>
    <row r="22" spans="1:23" s="17" customFormat="1" ht="48.75" customHeight="1" x14ac:dyDescent="0.2">
      <c r="A22" s="81">
        <v>5</v>
      </c>
      <c r="B22" s="88">
        <v>1701006</v>
      </c>
      <c r="C22" s="93" t="s">
        <v>68</v>
      </c>
      <c r="D22" s="72" t="s">
        <v>67</v>
      </c>
      <c r="E22" s="72" t="s">
        <v>66</v>
      </c>
      <c r="F22" s="11" t="s">
        <v>65</v>
      </c>
      <c r="G22" s="80" t="s">
        <v>64</v>
      </c>
      <c r="H22" s="9" t="s">
        <v>63</v>
      </c>
      <c r="I22" s="9" t="s">
        <v>62</v>
      </c>
      <c r="J22" s="9">
        <v>3</v>
      </c>
      <c r="K22" s="12">
        <v>40828</v>
      </c>
      <c r="L22" s="12">
        <v>40908</v>
      </c>
      <c r="M22" s="13">
        <v>11.428571428571429</v>
      </c>
      <c r="N22" s="11">
        <v>3</v>
      </c>
      <c r="O22" s="15">
        <f t="shared" si="0"/>
        <v>1</v>
      </c>
      <c r="P22" s="16">
        <f t="shared" si="1"/>
        <v>11.428571428571429</v>
      </c>
      <c r="Q22" s="16">
        <f t="shared" si="3"/>
        <v>11.428571428571429</v>
      </c>
      <c r="R22" s="16">
        <f t="shared" si="2"/>
        <v>11.428571428571429</v>
      </c>
      <c r="S22" s="20" t="s">
        <v>135</v>
      </c>
      <c r="T22" s="10"/>
      <c r="U22" s="52" t="s">
        <v>149</v>
      </c>
      <c r="V22" s="67" t="s">
        <v>163</v>
      </c>
    </row>
    <row r="23" spans="1:23" s="17" customFormat="1" ht="78.75" x14ac:dyDescent="0.2">
      <c r="A23" s="81"/>
      <c r="B23" s="88"/>
      <c r="C23" s="93"/>
      <c r="D23" s="72"/>
      <c r="E23" s="72"/>
      <c r="F23" s="11" t="s">
        <v>61</v>
      </c>
      <c r="G23" s="80"/>
      <c r="H23" s="9" t="s">
        <v>60</v>
      </c>
      <c r="I23" s="9" t="s">
        <v>59</v>
      </c>
      <c r="J23" s="9">
        <v>4</v>
      </c>
      <c r="K23" s="12">
        <v>40828</v>
      </c>
      <c r="L23" s="12">
        <v>40908</v>
      </c>
      <c r="M23" s="13">
        <v>11.428571428571429</v>
      </c>
      <c r="N23" s="11">
        <v>4</v>
      </c>
      <c r="O23" s="15">
        <f t="shared" si="0"/>
        <v>1</v>
      </c>
      <c r="P23" s="16">
        <f t="shared" si="1"/>
        <v>11.428571428571429</v>
      </c>
      <c r="Q23" s="16">
        <f t="shared" si="3"/>
        <v>11.428571428571429</v>
      </c>
      <c r="R23" s="16">
        <f t="shared" si="2"/>
        <v>11.428571428571429</v>
      </c>
      <c r="S23" s="20" t="s">
        <v>135</v>
      </c>
      <c r="T23" s="10"/>
      <c r="U23" s="52" t="s">
        <v>150</v>
      </c>
      <c r="V23" s="68" t="s">
        <v>164</v>
      </c>
    </row>
    <row r="24" spans="1:23" s="17" customFormat="1" ht="78.75" x14ac:dyDescent="0.2">
      <c r="A24" s="81">
        <v>6</v>
      </c>
      <c r="B24" s="88">
        <v>17011000</v>
      </c>
      <c r="C24" s="93" t="s">
        <v>58</v>
      </c>
      <c r="D24" s="72" t="s">
        <v>57</v>
      </c>
      <c r="E24" s="72" t="s">
        <v>56</v>
      </c>
      <c r="F24" s="11" t="s">
        <v>55</v>
      </c>
      <c r="G24" s="9" t="s">
        <v>54</v>
      </c>
      <c r="H24" s="9" t="s">
        <v>53</v>
      </c>
      <c r="I24" s="9" t="s">
        <v>52</v>
      </c>
      <c r="J24" s="9">
        <v>1</v>
      </c>
      <c r="K24" s="12">
        <v>40664</v>
      </c>
      <c r="L24" s="12">
        <v>40846</v>
      </c>
      <c r="M24" s="13">
        <v>26</v>
      </c>
      <c r="N24" s="11">
        <v>1</v>
      </c>
      <c r="O24" s="15">
        <f t="shared" si="0"/>
        <v>1</v>
      </c>
      <c r="P24" s="16">
        <f t="shared" si="1"/>
        <v>26</v>
      </c>
      <c r="Q24" s="16">
        <f t="shared" si="3"/>
        <v>26</v>
      </c>
      <c r="R24" s="16">
        <f t="shared" si="2"/>
        <v>26</v>
      </c>
      <c r="S24" s="20" t="s">
        <v>135</v>
      </c>
      <c r="T24" s="10"/>
      <c r="U24" s="52" t="s">
        <v>151</v>
      </c>
      <c r="V24" s="67"/>
    </row>
    <row r="25" spans="1:23" s="17" customFormat="1" ht="101.25" x14ac:dyDescent="0.2">
      <c r="A25" s="81"/>
      <c r="B25" s="88"/>
      <c r="C25" s="93"/>
      <c r="D25" s="72"/>
      <c r="E25" s="72"/>
      <c r="F25" s="11" t="s">
        <v>51</v>
      </c>
      <c r="G25" s="9" t="s">
        <v>50</v>
      </c>
      <c r="H25" s="9" t="s">
        <v>49</v>
      </c>
      <c r="I25" s="9" t="s">
        <v>48</v>
      </c>
      <c r="J25" s="9">
        <v>1</v>
      </c>
      <c r="K25" s="12">
        <v>40664</v>
      </c>
      <c r="L25" s="12">
        <v>40846</v>
      </c>
      <c r="M25" s="13">
        <v>26</v>
      </c>
      <c r="N25" s="11">
        <v>1</v>
      </c>
      <c r="O25" s="15">
        <f t="shared" si="0"/>
        <v>1</v>
      </c>
      <c r="P25" s="16">
        <f t="shared" si="1"/>
        <v>26</v>
      </c>
      <c r="Q25" s="16">
        <f t="shared" si="3"/>
        <v>26</v>
      </c>
      <c r="R25" s="16">
        <f t="shared" si="2"/>
        <v>26</v>
      </c>
      <c r="S25" s="20" t="s">
        <v>135</v>
      </c>
      <c r="T25" s="10"/>
      <c r="U25" s="52" t="s">
        <v>146</v>
      </c>
      <c r="V25" s="67"/>
    </row>
    <row r="26" spans="1:23" s="17" customFormat="1" ht="12.75" customHeight="1" x14ac:dyDescent="0.2">
      <c r="A26" s="112" t="s">
        <v>47</v>
      </c>
      <c r="B26" s="83"/>
      <c r="C26" s="83"/>
      <c r="D26" s="83"/>
      <c r="E26" s="83"/>
      <c r="F26" s="83"/>
      <c r="G26" s="83"/>
      <c r="H26" s="83"/>
      <c r="I26" s="83"/>
      <c r="J26" s="83"/>
      <c r="K26" s="83"/>
      <c r="L26" s="83"/>
      <c r="M26" s="83"/>
      <c r="N26" s="83"/>
      <c r="O26" s="83"/>
      <c r="P26" s="83"/>
      <c r="Q26" s="83"/>
      <c r="R26" s="83"/>
      <c r="S26" s="83"/>
      <c r="T26" s="84"/>
      <c r="U26" s="51"/>
      <c r="V26" s="67"/>
    </row>
    <row r="27" spans="1:23" s="17" customFormat="1" ht="192.75" customHeight="1" x14ac:dyDescent="0.2">
      <c r="A27" s="21">
        <v>14</v>
      </c>
      <c r="B27" s="22">
        <v>2103002</v>
      </c>
      <c r="C27" s="19" t="s">
        <v>46</v>
      </c>
      <c r="D27" s="11" t="s">
        <v>45</v>
      </c>
      <c r="E27" s="11" t="s">
        <v>44</v>
      </c>
      <c r="F27" s="11" t="s">
        <v>43</v>
      </c>
      <c r="G27" s="9" t="s">
        <v>42</v>
      </c>
      <c r="H27" s="9" t="s">
        <v>41</v>
      </c>
      <c r="I27" s="9" t="s">
        <v>40</v>
      </c>
      <c r="J27" s="9">
        <v>1</v>
      </c>
      <c r="K27" s="12">
        <v>40831</v>
      </c>
      <c r="L27" s="12">
        <v>40908</v>
      </c>
      <c r="M27" s="13">
        <v>11</v>
      </c>
      <c r="N27" s="11">
        <v>1</v>
      </c>
      <c r="O27" s="15">
        <f>IF(N27/J27&gt;1,1,+N27/J27)</f>
        <v>1</v>
      </c>
      <c r="P27" s="16">
        <f>+M27*O27</f>
        <v>11</v>
      </c>
      <c r="Q27" s="16">
        <f t="shared" si="3"/>
        <v>11</v>
      </c>
      <c r="R27" s="16">
        <f t="shared" si="2"/>
        <v>11</v>
      </c>
      <c r="S27" s="20" t="s">
        <v>135</v>
      </c>
      <c r="T27" s="10"/>
      <c r="U27" s="52" t="s">
        <v>147</v>
      </c>
      <c r="V27" s="67"/>
    </row>
    <row r="28" spans="1:23" s="17" customFormat="1" ht="12.75" customHeight="1" x14ac:dyDescent="0.2">
      <c r="A28" s="112" t="s">
        <v>39</v>
      </c>
      <c r="B28" s="83"/>
      <c r="C28" s="83"/>
      <c r="D28" s="83"/>
      <c r="E28" s="83"/>
      <c r="F28" s="83"/>
      <c r="G28" s="83"/>
      <c r="H28" s="83"/>
      <c r="I28" s="83"/>
      <c r="J28" s="83"/>
      <c r="K28" s="83"/>
      <c r="L28" s="83"/>
      <c r="M28" s="83"/>
      <c r="N28" s="83"/>
      <c r="O28" s="83"/>
      <c r="P28" s="83"/>
      <c r="Q28" s="83"/>
      <c r="R28" s="83"/>
      <c r="S28" s="83"/>
      <c r="T28" s="84"/>
      <c r="U28" s="51"/>
      <c r="V28" s="67"/>
    </row>
    <row r="29" spans="1:23" s="17" customFormat="1" ht="57" customHeight="1" x14ac:dyDescent="0.2">
      <c r="A29" s="81">
        <v>2</v>
      </c>
      <c r="B29" s="88">
        <v>1905001</v>
      </c>
      <c r="C29" s="93" t="s">
        <v>38</v>
      </c>
      <c r="D29" s="72" t="s">
        <v>37</v>
      </c>
      <c r="E29" s="72" t="s">
        <v>36</v>
      </c>
      <c r="F29" s="72" t="s">
        <v>35</v>
      </c>
      <c r="G29" s="80" t="s">
        <v>34</v>
      </c>
      <c r="H29" s="9" t="s">
        <v>33</v>
      </c>
      <c r="I29" s="9" t="s">
        <v>32</v>
      </c>
      <c r="J29" s="9">
        <v>2</v>
      </c>
      <c r="K29" s="12">
        <v>40756</v>
      </c>
      <c r="L29" s="12">
        <v>40908</v>
      </c>
      <c r="M29" s="13">
        <v>21.714285714285715</v>
      </c>
      <c r="N29" s="11">
        <v>2</v>
      </c>
      <c r="O29" s="15">
        <f>IF(N29/J29&gt;1,1,+N29/J29)</f>
        <v>1</v>
      </c>
      <c r="P29" s="16">
        <f>+M29*O29</f>
        <v>21.714285714285715</v>
      </c>
      <c r="Q29" s="16">
        <f t="shared" si="3"/>
        <v>21.714285714285715</v>
      </c>
      <c r="R29" s="16">
        <f t="shared" si="2"/>
        <v>21.714285714285715</v>
      </c>
      <c r="S29" s="20" t="s">
        <v>135</v>
      </c>
      <c r="T29" s="10"/>
      <c r="U29" s="52" t="s">
        <v>153</v>
      </c>
      <c r="V29" s="68" t="s">
        <v>170</v>
      </c>
    </row>
    <row r="30" spans="1:23" s="17" customFormat="1" ht="43.5" customHeight="1" x14ac:dyDescent="0.2">
      <c r="A30" s="81"/>
      <c r="B30" s="88"/>
      <c r="C30" s="93"/>
      <c r="D30" s="72"/>
      <c r="E30" s="72"/>
      <c r="F30" s="72"/>
      <c r="G30" s="80"/>
      <c r="H30" s="9" t="s">
        <v>31</v>
      </c>
      <c r="I30" s="9" t="s">
        <v>30</v>
      </c>
      <c r="J30" s="9">
        <v>2</v>
      </c>
      <c r="K30" s="12">
        <v>40756</v>
      </c>
      <c r="L30" s="12">
        <v>40908</v>
      </c>
      <c r="M30" s="13">
        <v>21.714285714285715</v>
      </c>
      <c r="N30" s="11">
        <v>2</v>
      </c>
      <c r="O30" s="15">
        <f>IF(N30/J30&gt;1,1,+N30/J30)</f>
        <v>1</v>
      </c>
      <c r="P30" s="16">
        <f>+M30*O30</f>
        <v>21.714285714285715</v>
      </c>
      <c r="Q30" s="16">
        <f t="shared" si="3"/>
        <v>21.714285714285715</v>
      </c>
      <c r="R30" s="16">
        <f t="shared" si="2"/>
        <v>21.714285714285715</v>
      </c>
      <c r="S30" s="20" t="s">
        <v>135</v>
      </c>
      <c r="T30" s="10"/>
      <c r="U30" s="52" t="s">
        <v>152</v>
      </c>
      <c r="V30" s="67"/>
    </row>
    <row r="31" spans="1:23" s="17" customFormat="1" x14ac:dyDescent="0.2">
      <c r="A31" s="113" t="s">
        <v>29</v>
      </c>
      <c r="B31" s="114"/>
      <c r="C31" s="114"/>
      <c r="D31" s="114"/>
      <c r="E31" s="114"/>
      <c r="F31" s="114"/>
      <c r="G31" s="114"/>
      <c r="H31" s="114"/>
      <c r="I31" s="114"/>
      <c r="J31" s="114"/>
      <c r="K31" s="114"/>
      <c r="L31" s="114"/>
      <c r="M31" s="114"/>
      <c r="N31" s="114"/>
      <c r="O31" s="114"/>
      <c r="P31" s="114"/>
      <c r="Q31" s="114"/>
      <c r="R31" s="114"/>
      <c r="S31" s="114"/>
      <c r="T31" s="115"/>
      <c r="U31" s="51"/>
      <c r="V31" s="67"/>
    </row>
    <row r="32" spans="1:23" s="46" customFormat="1" ht="99" customHeight="1" x14ac:dyDescent="0.2">
      <c r="A32" s="109">
        <v>6</v>
      </c>
      <c r="B32" s="110" t="s">
        <v>28</v>
      </c>
      <c r="C32" s="111" t="s">
        <v>27</v>
      </c>
      <c r="D32" s="92" t="s">
        <v>26</v>
      </c>
      <c r="E32" s="92" t="s">
        <v>25</v>
      </c>
      <c r="F32" s="92" t="s">
        <v>24</v>
      </c>
      <c r="G32" s="92" t="s">
        <v>23</v>
      </c>
      <c r="H32" s="54" t="s">
        <v>22</v>
      </c>
      <c r="I32" s="54" t="s">
        <v>21</v>
      </c>
      <c r="J32" s="54">
        <v>1400</v>
      </c>
      <c r="K32" s="55">
        <v>40848</v>
      </c>
      <c r="L32" s="55">
        <v>41274</v>
      </c>
      <c r="M32" s="56">
        <v>60.857142857142854</v>
      </c>
      <c r="N32" s="54">
        <v>1400</v>
      </c>
      <c r="O32" s="57">
        <f>IF(N32/J32&gt;1,1,+N32/J32)</f>
        <v>1</v>
      </c>
      <c r="P32" s="58">
        <f>+M32*O32</f>
        <v>60.857142857142854</v>
      </c>
      <c r="Q32" s="16">
        <f t="shared" si="3"/>
        <v>60.857142857142854</v>
      </c>
      <c r="R32" s="16">
        <f t="shared" si="2"/>
        <v>60.857142857142854</v>
      </c>
      <c r="S32" s="20" t="s">
        <v>135</v>
      </c>
      <c r="T32" s="59"/>
      <c r="U32" s="52" t="s">
        <v>140</v>
      </c>
      <c r="V32" s="67"/>
    </row>
    <row r="33" spans="1:22" s="46" customFormat="1" ht="91.5" customHeight="1" x14ac:dyDescent="0.2">
      <c r="A33" s="109"/>
      <c r="B33" s="110"/>
      <c r="C33" s="111"/>
      <c r="D33" s="92"/>
      <c r="E33" s="92"/>
      <c r="F33" s="92"/>
      <c r="G33" s="92"/>
      <c r="H33" s="54" t="s">
        <v>20</v>
      </c>
      <c r="I33" s="54" t="s">
        <v>19</v>
      </c>
      <c r="J33" s="54">
        <v>100</v>
      </c>
      <c r="K33" s="55">
        <v>40836</v>
      </c>
      <c r="L33" s="55">
        <v>41274</v>
      </c>
      <c r="M33" s="56">
        <v>62.571428571428569</v>
      </c>
      <c r="N33" s="54">
        <v>290</v>
      </c>
      <c r="O33" s="57">
        <f>IF(N33/J33&gt;1,1,+N33/J33)</f>
        <v>1</v>
      </c>
      <c r="P33" s="58">
        <f>+M33*O33</f>
        <v>62.571428571428569</v>
      </c>
      <c r="Q33" s="16">
        <f t="shared" si="3"/>
        <v>62.571428571428569</v>
      </c>
      <c r="R33" s="16">
        <f t="shared" si="2"/>
        <v>62.571428571428569</v>
      </c>
      <c r="S33" s="20" t="s">
        <v>135</v>
      </c>
      <c r="T33" s="59"/>
      <c r="U33" s="52" t="s">
        <v>141</v>
      </c>
      <c r="V33" s="67"/>
    </row>
    <row r="34" spans="1:22" x14ac:dyDescent="0.2">
      <c r="A34" s="126" t="s">
        <v>18</v>
      </c>
      <c r="B34" s="126"/>
      <c r="C34" s="126"/>
      <c r="D34" s="126"/>
      <c r="E34" s="126"/>
      <c r="F34" s="126"/>
      <c r="G34" s="126"/>
      <c r="H34" s="126"/>
      <c r="I34" s="126"/>
      <c r="J34" s="126"/>
      <c r="K34" s="126"/>
      <c r="L34" s="126"/>
      <c r="M34" s="126"/>
      <c r="N34" s="126"/>
      <c r="O34" s="126"/>
      <c r="P34" s="60">
        <f>SUM(P12:P33)</f>
        <v>520.28571428571433</v>
      </c>
      <c r="Q34" s="60">
        <f>SUM(Q12:Q33)</f>
        <v>520.28571428571433</v>
      </c>
      <c r="R34" s="60">
        <f>SUM(R12:R33)</f>
        <v>520.28571428571433</v>
      </c>
      <c r="S34" s="60"/>
      <c r="T34" s="60"/>
    </row>
    <row r="35" spans="1:22" ht="6" customHeight="1" x14ac:dyDescent="0.2">
      <c r="A35" s="61"/>
      <c r="B35" s="62"/>
      <c r="C35" s="63"/>
      <c r="D35" s="61"/>
      <c r="E35" s="61"/>
      <c r="F35" s="61"/>
      <c r="G35" s="61"/>
      <c r="H35" s="61"/>
      <c r="I35" s="61"/>
      <c r="J35" s="61"/>
      <c r="K35" s="61"/>
      <c r="L35" s="61"/>
      <c r="M35" s="61"/>
      <c r="N35" s="61"/>
      <c r="O35" s="61"/>
      <c r="P35" s="61"/>
      <c r="Q35" s="61"/>
      <c r="R35" s="61"/>
      <c r="S35" s="61"/>
      <c r="T35" s="61"/>
    </row>
    <row r="36" spans="1:22" ht="10.5" customHeight="1" x14ac:dyDescent="0.2">
      <c r="A36" s="100" t="s">
        <v>17</v>
      </c>
      <c r="B36" s="100"/>
      <c r="C36" s="100"/>
      <c r="D36" s="100"/>
      <c r="E36" s="100"/>
      <c r="F36" s="61"/>
      <c r="G36" s="64"/>
      <c r="H36" s="64"/>
      <c r="I36" s="64"/>
      <c r="J36" s="64"/>
      <c r="K36" s="64"/>
      <c r="L36" s="64"/>
      <c r="M36" s="64"/>
      <c r="N36" s="64"/>
      <c r="O36" s="64"/>
      <c r="P36" s="64"/>
      <c r="Q36" s="64"/>
      <c r="R36" s="64"/>
      <c r="S36" s="64"/>
      <c r="T36" s="64"/>
    </row>
    <row r="37" spans="1:22" x14ac:dyDescent="0.2">
      <c r="A37" s="107"/>
      <c r="B37" s="107"/>
      <c r="C37" s="107"/>
      <c r="D37" s="107"/>
      <c r="E37" s="107"/>
      <c r="F37" s="61"/>
      <c r="K37" s="122" t="s">
        <v>16</v>
      </c>
      <c r="L37" s="123"/>
      <c r="M37" s="123"/>
      <c r="N37" s="123"/>
      <c r="O37" s="123"/>
      <c r="P37" s="123"/>
      <c r="Q37" s="123"/>
      <c r="R37" s="124"/>
      <c r="S37" s="64"/>
      <c r="T37" s="64"/>
    </row>
    <row r="38" spans="1:22" x14ac:dyDescent="0.2">
      <c r="A38" s="106"/>
      <c r="B38" s="106"/>
      <c r="C38" s="108" t="s">
        <v>14</v>
      </c>
      <c r="D38" s="108"/>
      <c r="E38" s="108"/>
      <c r="F38" s="61"/>
      <c r="K38" s="119" t="s">
        <v>15</v>
      </c>
      <c r="L38" s="120"/>
      <c r="M38" s="120"/>
      <c r="N38" s="121"/>
      <c r="O38" s="116"/>
      <c r="P38" s="117"/>
      <c r="Q38" s="117"/>
      <c r="R38" s="118"/>
      <c r="S38" s="64"/>
      <c r="T38" s="64"/>
    </row>
    <row r="39" spans="1:22" x14ac:dyDescent="0.2">
      <c r="A39" s="85"/>
      <c r="B39" s="85"/>
      <c r="C39" s="80" t="s">
        <v>11</v>
      </c>
      <c r="D39" s="80"/>
      <c r="E39" s="80"/>
      <c r="F39" s="23"/>
      <c r="K39" s="119" t="s">
        <v>13</v>
      </c>
      <c r="L39" s="120"/>
      <c r="M39" s="120"/>
      <c r="N39" s="121"/>
      <c r="O39" s="69" t="s">
        <v>12</v>
      </c>
      <c r="P39" s="70"/>
      <c r="Q39" s="26"/>
      <c r="R39" s="27">
        <f>+R34</f>
        <v>520.28571428571433</v>
      </c>
    </row>
    <row r="40" spans="1:22" ht="11.25" customHeight="1" x14ac:dyDescent="0.2">
      <c r="A40" s="86"/>
      <c r="B40" s="86"/>
      <c r="C40" s="80" t="s">
        <v>8</v>
      </c>
      <c r="D40" s="80"/>
      <c r="E40" s="80"/>
      <c r="F40" s="23"/>
      <c r="K40" s="119" t="s">
        <v>10</v>
      </c>
      <c r="L40" s="120"/>
      <c r="M40" s="120"/>
      <c r="N40" s="121"/>
      <c r="O40" s="69" t="s">
        <v>9</v>
      </c>
      <c r="P40" s="70"/>
      <c r="Q40" s="26"/>
      <c r="R40" s="27">
        <f>SUM(M12:M33)</f>
        <v>520.28571428571433</v>
      </c>
    </row>
    <row r="41" spans="1:22" ht="26.25" customHeight="1" x14ac:dyDescent="0.2">
      <c r="A41" s="101"/>
      <c r="B41" s="101"/>
      <c r="C41" s="80" t="s">
        <v>5</v>
      </c>
      <c r="D41" s="80"/>
      <c r="E41" s="80"/>
      <c r="F41" s="23"/>
      <c r="K41" s="119" t="s">
        <v>7</v>
      </c>
      <c r="L41" s="120"/>
      <c r="M41" s="120"/>
      <c r="N41" s="121"/>
      <c r="O41" s="127" t="s">
        <v>6</v>
      </c>
      <c r="P41" s="128"/>
      <c r="Q41" s="28"/>
      <c r="R41" s="29">
        <f>IF(Q34=0,0,+Q34/R39)</f>
        <v>1</v>
      </c>
    </row>
    <row r="42" spans="1:22" x14ac:dyDescent="0.2">
      <c r="A42" s="23"/>
      <c r="B42" s="24"/>
      <c r="C42" s="25"/>
      <c r="D42" s="23"/>
      <c r="E42" s="23"/>
      <c r="F42" s="23"/>
      <c r="K42" s="119" t="s">
        <v>4</v>
      </c>
      <c r="L42" s="120"/>
      <c r="M42" s="120"/>
      <c r="N42" s="121"/>
      <c r="O42" s="69" t="s">
        <v>3</v>
      </c>
      <c r="P42" s="70"/>
      <c r="Q42" s="26"/>
      <c r="R42" s="30">
        <f>IF(P34=0,0,+P34/R40)</f>
        <v>1</v>
      </c>
    </row>
    <row r="43" spans="1:22" x14ac:dyDescent="0.2">
      <c r="A43" s="23"/>
      <c r="B43" s="24"/>
      <c r="C43" s="25"/>
      <c r="D43" s="23"/>
      <c r="E43" s="23"/>
      <c r="F43" s="23"/>
      <c r="G43" s="32"/>
      <c r="H43" s="32"/>
      <c r="I43" s="32"/>
      <c r="J43" s="32"/>
      <c r="K43" s="32"/>
      <c r="L43" s="32"/>
      <c r="M43" s="32"/>
      <c r="N43" s="32"/>
      <c r="O43" s="33"/>
      <c r="P43" s="33"/>
      <c r="Q43" s="33"/>
      <c r="R43" s="34"/>
    </row>
    <row r="44" spans="1:22" ht="39.75" customHeight="1" x14ac:dyDescent="0.2">
      <c r="C44" s="36"/>
      <c r="D44" s="36"/>
      <c r="E44" s="35"/>
      <c r="F44" s="35"/>
      <c r="G44" s="35"/>
      <c r="H44" s="35"/>
      <c r="I44" s="36"/>
      <c r="J44" s="36"/>
      <c r="K44" s="37"/>
      <c r="L44" s="36"/>
      <c r="M44" s="36"/>
      <c r="N44" s="35"/>
      <c r="O44" s="35"/>
      <c r="P44" s="35"/>
    </row>
    <row r="45" spans="1:22" x14ac:dyDescent="0.2">
      <c r="C45" s="89" t="s">
        <v>2</v>
      </c>
      <c r="D45" s="89"/>
      <c r="I45" s="89" t="s">
        <v>142</v>
      </c>
      <c r="J45" s="89"/>
      <c r="K45" s="89"/>
      <c r="L45" s="89"/>
      <c r="M45" s="89"/>
    </row>
    <row r="46" spans="1:22" x14ac:dyDescent="0.2">
      <c r="C46" s="125" t="s">
        <v>1</v>
      </c>
      <c r="D46" s="125"/>
      <c r="I46" s="125" t="s">
        <v>0</v>
      </c>
      <c r="J46" s="125"/>
      <c r="K46" s="125"/>
      <c r="L46" s="125"/>
      <c r="M46" s="125"/>
    </row>
  </sheetData>
  <mergeCells count="104">
    <mergeCell ref="K42:N42"/>
    <mergeCell ref="K38:N38"/>
    <mergeCell ref="K39:N39"/>
    <mergeCell ref="K41:N41"/>
    <mergeCell ref="K37:R37"/>
    <mergeCell ref="K40:N40"/>
    <mergeCell ref="C46:D46"/>
    <mergeCell ref="A34:O34"/>
    <mergeCell ref="A13:A14"/>
    <mergeCell ref="E13:E14"/>
    <mergeCell ref="A15:A17"/>
    <mergeCell ref="B15:B17"/>
    <mergeCell ref="I46:M46"/>
    <mergeCell ref="C45:D45"/>
    <mergeCell ref="A22:A23"/>
    <mergeCell ref="B22:B23"/>
    <mergeCell ref="C22:C23"/>
    <mergeCell ref="D22:D23"/>
    <mergeCell ref="G32:G33"/>
    <mergeCell ref="F32:F33"/>
    <mergeCell ref="E32:E33"/>
    <mergeCell ref="O42:P42"/>
    <mergeCell ref="O41:P41"/>
    <mergeCell ref="O39:P39"/>
    <mergeCell ref="C29:C30"/>
    <mergeCell ref="B29:B30"/>
    <mergeCell ref="A37:E37"/>
    <mergeCell ref="C38:E38"/>
    <mergeCell ref="E24:E25"/>
    <mergeCell ref="D29:D30"/>
    <mergeCell ref="E29:E30"/>
    <mergeCell ref="A32:A33"/>
    <mergeCell ref="B32:B33"/>
    <mergeCell ref="C32:C33"/>
    <mergeCell ref="A26:T26"/>
    <mergeCell ref="A28:T28"/>
    <mergeCell ref="A31:T31"/>
    <mergeCell ref="O38:R38"/>
    <mergeCell ref="A1:T1"/>
    <mergeCell ref="A2:T2"/>
    <mergeCell ref="A3:T3"/>
    <mergeCell ref="A4:T4"/>
    <mergeCell ref="A5:T5"/>
    <mergeCell ref="A6:T6"/>
    <mergeCell ref="I10:I11"/>
    <mergeCell ref="H10:H11"/>
    <mergeCell ref="C10:C11"/>
    <mergeCell ref="D10:D11"/>
    <mergeCell ref="G10:G11"/>
    <mergeCell ref="A10:A11"/>
    <mergeCell ref="O10:O11"/>
    <mergeCell ref="K10:K11"/>
    <mergeCell ref="E10:E11"/>
    <mergeCell ref="B10:B11"/>
    <mergeCell ref="A7:T7"/>
    <mergeCell ref="A8:T8"/>
    <mergeCell ref="I45:M45"/>
    <mergeCell ref="B18:B19"/>
    <mergeCell ref="E22:E23"/>
    <mergeCell ref="D32:D33"/>
    <mergeCell ref="A24:A25"/>
    <mergeCell ref="B24:B25"/>
    <mergeCell ref="C24:C25"/>
    <mergeCell ref="F29:F30"/>
    <mergeCell ref="D24:D25"/>
    <mergeCell ref="A29:A30"/>
    <mergeCell ref="G29:G30"/>
    <mergeCell ref="G22:G23"/>
    <mergeCell ref="A18:A19"/>
    <mergeCell ref="A20:A21"/>
    <mergeCell ref="E18:E19"/>
    <mergeCell ref="C20:C21"/>
    <mergeCell ref="D20:D21"/>
    <mergeCell ref="E20:E21"/>
    <mergeCell ref="G20:G21"/>
    <mergeCell ref="D18:D19"/>
    <mergeCell ref="A36:E36"/>
    <mergeCell ref="C41:E41"/>
    <mergeCell ref="A41:B41"/>
    <mergeCell ref="C40:E40"/>
    <mergeCell ref="O40:P40"/>
    <mergeCell ref="U10:U11"/>
    <mergeCell ref="D13:D14"/>
    <mergeCell ref="B20:B21"/>
    <mergeCell ref="S10:T10"/>
    <mergeCell ref="R10:R11"/>
    <mergeCell ref="Q10:Q11"/>
    <mergeCell ref="L10:L11"/>
    <mergeCell ref="M10:M11"/>
    <mergeCell ref="J10:J11"/>
    <mergeCell ref="G18:G19"/>
    <mergeCell ref="G13:G14"/>
    <mergeCell ref="N10:N11"/>
    <mergeCell ref="P10:P11"/>
    <mergeCell ref="F10:F11"/>
    <mergeCell ref="A12:T12"/>
    <mergeCell ref="A39:B39"/>
    <mergeCell ref="C39:E39"/>
    <mergeCell ref="A40:B40"/>
    <mergeCell ref="C13:C14"/>
    <mergeCell ref="B13:B14"/>
    <mergeCell ref="E15:E17"/>
    <mergeCell ref="D15:D17"/>
    <mergeCell ref="A38:B38"/>
  </mergeCells>
  <dataValidations count="2">
    <dataValidation type="decimal" operator="greaterThan" allowBlank="1" showInputMessage="1" showErrorMessage="1" sqref="N10">
      <formula1>0</formula1>
    </dataValidation>
    <dataValidation type="whole" operator="greaterThanOrEqual" allowBlank="1" showInputMessage="1" showErrorMessage="1" sqref="N13:N25 N27 N29:N30 N32:N33">
      <formula1>0</formula1>
    </dataValidation>
  </dataValidations>
  <hyperlinks>
    <hyperlink ref="V13" r:id="rId1"/>
    <hyperlink ref="V15" r:id="rId2"/>
    <hyperlink ref="V16" r:id="rId3"/>
    <hyperlink ref="V17" r:id="rId4"/>
    <hyperlink ref="V18" r:id="rId5"/>
    <hyperlink ref="V19" r:id="rId6"/>
    <hyperlink ref="W19" r:id="rId7"/>
    <hyperlink ref="V20" r:id="rId8"/>
    <hyperlink ref="V21" r:id="rId9"/>
    <hyperlink ref="V23" r:id="rId10"/>
    <hyperlink ref="V29" r:id="rId11"/>
  </hyperlinks>
  <printOptions horizontalCentered="1"/>
  <pageMargins left="0.31496062992125984" right="0.31496062992125984" top="0.55118110236220474" bottom="0.35433070866141736" header="0" footer="0"/>
  <pageSetup paperSize="258" scale="65" orientation="landscape" r:id="rId12"/>
  <headerFooter alignWithMargins="0"/>
  <legacy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Avance Plan de Mejoramiento</vt:lpstr>
      <vt:lpstr>'Avance Plan de Mejoramiento'!Área_de_impresión</vt:lpstr>
      <vt:lpstr>'Avance Plan de Mejoramiento'!Títulos_a_imprimir</vt:lpstr>
    </vt:vector>
  </TitlesOfParts>
  <Company>DANSOCIAL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 Lucia Avila</dc:creator>
  <cp:lastModifiedBy>Holger Alberto Mendoza</cp:lastModifiedBy>
  <cp:lastPrinted>2013-09-18T14:17:29Z</cp:lastPrinted>
  <dcterms:created xsi:type="dcterms:W3CDTF">2012-03-05T21:11:25Z</dcterms:created>
  <dcterms:modified xsi:type="dcterms:W3CDTF">2013-12-03T22:00:00Z</dcterms:modified>
</cp:coreProperties>
</file>