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formes\Seguimiento Mapa de riesgos\2024\"/>
    </mc:Choice>
  </mc:AlternateContent>
  <bookViews>
    <workbookView showSheetTabs="0" xWindow="0" yWindow="0" windowWidth="28770" windowHeight="11760" activeTab="7"/>
  </bookViews>
  <sheets>
    <sheet name="PAAC" sheetId="8" r:id="rId1"/>
    <sheet name="Componente 1 Riesgos" sheetId="5" r:id="rId2"/>
    <sheet name="Componente 2 Racionalizac" sheetId="15" r:id="rId3"/>
    <sheet name="Componente 3  Rendición" sheetId="4" r:id="rId4"/>
    <sheet name=" 4.Componente Atención al Ciuda" sheetId="14" r:id="rId5"/>
    <sheet name="Componente 5  Transparencia " sheetId="19" r:id="rId6"/>
    <sheet name="Integridad- Gestión de Conflict" sheetId="16" r:id="rId7"/>
    <sheet name="MAPA RIESGOS US" sheetId="21" r:id="rId8"/>
    <sheet name="MAPA RIESGOS SEGURIDAD" sheetId="18" r:id="rId9"/>
    <sheet name="% avance cumplimiento" sheetId="20" r:id="rId10"/>
  </sheets>
  <externalReferences>
    <externalReference r:id="rId11"/>
    <externalReference r:id="rId12"/>
    <externalReference r:id="rId13"/>
    <externalReference r:id="rId14"/>
    <externalReference r:id="rId15"/>
    <externalReference r:id="rId16"/>
    <externalReference r:id="rId17"/>
  </externalReferences>
  <definedNames>
    <definedName name="_xlnm._FilterDatabase" localSheetId="3" hidden="1">'Componente 3  Rendición'!$A$6:$S$17</definedName>
    <definedName name="_xlnm._FilterDatabase" localSheetId="5" hidden="1">'Componente 5  Transparencia '!$A$7:$S$35</definedName>
    <definedName name="_xlnm._FilterDatabase" localSheetId="7" hidden="1">'MAPA RIESGOS US'!$B$9:$AH$69</definedName>
    <definedName name="A_Obj1" localSheetId="9">OFFSET(#REF!,0,0,COUNTA(#REF!)-1,1)</definedName>
    <definedName name="A_Obj1" localSheetId="7">OFFSET(#REF!,0,0,COUNTA(#REF!)-1,1)</definedName>
    <definedName name="A_Obj1">OFFSET(#REF!,0,0,COUNTA(#REF!)-1,1)</definedName>
    <definedName name="A_Obj2" localSheetId="9">OFFSET(#REF!,0,0,COUNTA(#REF!)-1,1)</definedName>
    <definedName name="A_Obj2" localSheetId="2">OFFSET(#REF!,0,0,COUNTA(#REF!)-1,1)</definedName>
    <definedName name="A_Obj2" localSheetId="5">OFFSET(#REF!,0,0,COUNTA(#REF!)-1,1)</definedName>
    <definedName name="A_Obj2" localSheetId="6">OFFSET(#REF!,0,0,COUNTA(#REF!)-1,1)</definedName>
    <definedName name="A_Obj2" localSheetId="7">OFFSET(#REF!,0,0,COUNTA(#REF!)-1,1)</definedName>
    <definedName name="A_Obj2">OFFSET(#REF!,0,0,COUNTA(#REF!)-1,1)</definedName>
    <definedName name="A_Obj3" localSheetId="9">OFFSET(#REF!,0,0,COUNTA(#REF!)-1,1)</definedName>
    <definedName name="A_Obj3" localSheetId="2">OFFSET(#REF!,0,0,COUNTA(#REF!)-1,1)</definedName>
    <definedName name="A_Obj3" localSheetId="5">OFFSET(#REF!,0,0,COUNTA(#REF!)-1,1)</definedName>
    <definedName name="A_Obj3" localSheetId="6">OFFSET(#REF!,0,0,COUNTA(#REF!)-1,1)</definedName>
    <definedName name="A_Obj3" localSheetId="7">OFFSET(#REF!,0,0,COUNTA(#REF!)-1,1)</definedName>
    <definedName name="A_Obj3">OFFSET(#REF!,0,0,COUNTA(#REF!)-1,1)</definedName>
    <definedName name="A_Obj4" localSheetId="9">OFFSET(#REF!,0,0,COUNTA(#REF!)-1,1)</definedName>
    <definedName name="A_Obj4" localSheetId="2">OFFSET(#REF!,0,0,COUNTA(#REF!)-1,1)</definedName>
    <definedName name="A_Obj4" localSheetId="5">OFFSET(#REF!,0,0,COUNTA(#REF!)-1,1)</definedName>
    <definedName name="A_Obj4" localSheetId="6">OFFSET(#REF!,0,0,COUNTA(#REF!)-1,1)</definedName>
    <definedName name="A_Obj4" localSheetId="7">OFFSET(#REF!,0,0,COUNTA(#REF!)-1,1)</definedName>
    <definedName name="A_Obj4">OFFSET(#REF!,0,0,COUNTA(#REF!)-1,1)</definedName>
    <definedName name="Acc_1" localSheetId="9">#REF!</definedName>
    <definedName name="Acc_1" localSheetId="2">#REF!</definedName>
    <definedName name="Acc_1" localSheetId="5">#REF!</definedName>
    <definedName name="Acc_1" localSheetId="6">#REF!</definedName>
    <definedName name="Acc_1" localSheetId="7">#REF!</definedName>
    <definedName name="Acc_1">#REF!</definedName>
    <definedName name="Acc_2" localSheetId="9">#REF!</definedName>
    <definedName name="Acc_2" localSheetId="2">#REF!</definedName>
    <definedName name="Acc_2" localSheetId="5">#REF!</definedName>
    <definedName name="Acc_2" localSheetId="6">#REF!</definedName>
    <definedName name="Acc_2" localSheetId="7">#REF!</definedName>
    <definedName name="Acc_2">#REF!</definedName>
    <definedName name="Acc_3" localSheetId="9">#REF!</definedName>
    <definedName name="Acc_3" localSheetId="2">#REF!</definedName>
    <definedName name="Acc_3" localSheetId="5">#REF!</definedName>
    <definedName name="Acc_3" localSheetId="6">#REF!</definedName>
    <definedName name="Acc_3" localSheetId="7">#REF!</definedName>
    <definedName name="Acc_3">#REF!</definedName>
    <definedName name="Acc_4" localSheetId="9">#REF!</definedName>
    <definedName name="Acc_4" localSheetId="2">#REF!</definedName>
    <definedName name="Acc_4" localSheetId="5">#REF!</definedName>
    <definedName name="Acc_4" localSheetId="6">#REF!</definedName>
    <definedName name="Acc_4" localSheetId="7">#REF!</definedName>
    <definedName name="Acc_4">#REF!</definedName>
    <definedName name="Acc_5" localSheetId="9">#REF!</definedName>
    <definedName name="Acc_5" localSheetId="2">#REF!</definedName>
    <definedName name="Acc_5" localSheetId="5">#REF!</definedName>
    <definedName name="Acc_5" localSheetId="6">#REF!</definedName>
    <definedName name="Acc_5" localSheetId="7">#REF!</definedName>
    <definedName name="Acc_5">#REF!</definedName>
    <definedName name="Acc_6" localSheetId="9">#REF!</definedName>
    <definedName name="Acc_6" localSheetId="2">#REF!</definedName>
    <definedName name="Acc_6" localSheetId="5">#REF!</definedName>
    <definedName name="Acc_6" localSheetId="6">#REF!</definedName>
    <definedName name="Acc_6" localSheetId="7">#REF!</definedName>
    <definedName name="Acc_6">#REF!</definedName>
    <definedName name="Acc_7" localSheetId="9">#REF!</definedName>
    <definedName name="Acc_7" localSheetId="2">#REF!</definedName>
    <definedName name="Acc_7" localSheetId="5">#REF!</definedName>
    <definedName name="Acc_7" localSheetId="6">#REF!</definedName>
    <definedName name="Acc_7" localSheetId="7">#REF!</definedName>
    <definedName name="Acc_7">#REF!</definedName>
    <definedName name="Acc_8" localSheetId="9">#REF!</definedName>
    <definedName name="Acc_8" localSheetId="2">#REF!</definedName>
    <definedName name="Acc_8" localSheetId="5">#REF!</definedName>
    <definedName name="Acc_8" localSheetId="6">#REF!</definedName>
    <definedName name="Acc_8" localSheetId="7">#REF!</definedName>
    <definedName name="Acc_8">#REF!</definedName>
    <definedName name="Acc_9" localSheetId="9">#REF!</definedName>
    <definedName name="Acc_9" localSheetId="2">#REF!</definedName>
    <definedName name="Acc_9" localSheetId="5">#REF!</definedName>
    <definedName name="Acc_9" localSheetId="6">#REF!</definedName>
    <definedName name="Acc_9" localSheetId="7">#REF!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7">'MAPA RIESGOS US'!$A$1:$AH$69</definedName>
    <definedName name="Ciencia__Tecnología_e_innovación" localSheetId="9">[1]TABLA!#REF!</definedName>
    <definedName name="Ciencia__Tecnología_e_innovación" localSheetId="7">[1]TABLA!#REF!</definedName>
    <definedName name="Ciencia__Tecnología_e_innovación">[1]TABLA!#REF!</definedName>
    <definedName name="clases1">[2]TABLA!$G$2:$G$5</definedName>
    <definedName name="Comercio__Industria_y_Turismo">[1]TABLA!#REF!</definedName>
    <definedName name="Departamentos" localSheetId="9">#REF!</definedName>
    <definedName name="departamentos" localSheetId="2">[3]TABLA!$D$2:$D$36</definedName>
    <definedName name="Departamentos" localSheetId="5">#REF!</definedName>
    <definedName name="Departamentos" localSheetId="6">#REF!</definedName>
    <definedName name="Departamentos" localSheetId="7">#REF!</definedName>
    <definedName name="Departamentos">#REF!</definedName>
    <definedName name="fdqs">'[4]Tablas instituciones'!$D$2:$D$9</definedName>
    <definedName name="Fuentes" localSheetId="9">#REF!</definedName>
    <definedName name="Fuentes" localSheetId="2">#REF!</definedName>
    <definedName name="Fuentes" localSheetId="5">#REF!</definedName>
    <definedName name="Fuentes" localSheetId="6">#REF!</definedName>
    <definedName name="Fuentes" localSheetId="7">#REF!</definedName>
    <definedName name="Fuentes">#REF!</definedName>
    <definedName name="Indicadores" localSheetId="9">#REF!</definedName>
    <definedName name="Indicadores" localSheetId="2">#REF!</definedName>
    <definedName name="Indicadores" localSheetId="5">#REF!</definedName>
    <definedName name="Indicadores" localSheetId="6">#REF!</definedName>
    <definedName name="Indicadores" localSheetId="7">#REF!</definedName>
    <definedName name="Indicadores">#REF!</definedName>
    <definedName name="MAPA_DE_RIESGOS_DE_SEGURIDAD_DIGITAL" localSheetId="9">#REF!</definedName>
    <definedName name="MAPA_DE_RIESGOS_DE_SEGURIDAD_DIGITAL" localSheetId="2">#REF!</definedName>
    <definedName name="MAPA_DE_RIESGOS_DE_SEGURIDAD_DIGITAL" localSheetId="5">#REF!</definedName>
    <definedName name="MAPA_DE_RIESGOS_DE_SEGURIDAD_DIGITAL" localSheetId="6">#REF!</definedName>
    <definedName name="MAPA_DE_RIESGOS_DE_SEGURIDAD_DIGITAL" localSheetId="7">'MAPA RIESGOS US'!$D$70</definedName>
    <definedName name="MAPA_DE_RIESGOS_DE_SEGURIDAD_DIGITAL">#REF!</definedName>
    <definedName name="nivel" localSheetId="2">[3]TABLA!$C$2:$C$3</definedName>
    <definedName name="nivel">[1]TABLA!$C$2:$C$3</definedName>
    <definedName name="Objetivos" localSheetId="7">OFFSET(#REF!,0,0,COUNTA(#REF!)-1,1)</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_xlnm.Print_Titles" localSheetId="7">'MAPA RIESGOS US'!$1:$10</definedName>
    <definedName name="vigencias" localSheetId="2">[3]TABLA!$E$2:$E$7</definedName>
    <definedName name="vigencias">[1]TABLA!$E$2:$E$7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5" i="21" l="1"/>
  <c r="J71" i="21"/>
  <c r="AA69" i="21"/>
  <c r="Y69" i="21"/>
  <c r="L69" i="21"/>
  <c r="J69" i="21"/>
  <c r="H69" i="21"/>
  <c r="AA68" i="21"/>
  <c r="Y68" i="21"/>
  <c r="L68" i="21"/>
  <c r="J68" i="21"/>
  <c r="H68" i="21"/>
  <c r="AA67" i="21"/>
  <c r="Y67" i="21"/>
  <c r="L67" i="21"/>
  <c r="J67" i="21"/>
  <c r="H67" i="21"/>
  <c r="J66" i="21"/>
  <c r="H66" i="21"/>
  <c r="J65" i="21"/>
  <c r="J63" i="21"/>
  <c r="AA62" i="21"/>
  <c r="L62" i="21"/>
  <c r="J62" i="21"/>
  <c r="AA61" i="21"/>
  <c r="L61" i="21"/>
  <c r="J61" i="21"/>
  <c r="AA60" i="21"/>
  <c r="L60" i="21"/>
  <c r="J60" i="21"/>
  <c r="AA59" i="21"/>
  <c r="L59" i="21"/>
  <c r="J59" i="21"/>
  <c r="AA57" i="21"/>
  <c r="L57" i="21"/>
  <c r="J57" i="21"/>
  <c r="AA56" i="21"/>
  <c r="L56" i="21"/>
  <c r="J56" i="21"/>
  <c r="AA54" i="21"/>
  <c r="L54" i="21"/>
  <c r="J54" i="21"/>
  <c r="AA53" i="21"/>
  <c r="L53" i="21"/>
  <c r="J53" i="21"/>
  <c r="H53" i="21"/>
  <c r="AA52" i="21"/>
  <c r="L52" i="21"/>
  <c r="J52" i="21"/>
  <c r="AA51" i="21"/>
  <c r="L51" i="21"/>
  <c r="J51" i="21"/>
  <c r="H51" i="21"/>
  <c r="AA50" i="21"/>
  <c r="L50" i="21"/>
  <c r="J50" i="21"/>
  <c r="AA49" i="21"/>
  <c r="L49" i="21"/>
  <c r="J49" i="21"/>
  <c r="AA48" i="21"/>
  <c r="L48" i="21"/>
  <c r="J48" i="21"/>
  <c r="AA47" i="21"/>
  <c r="L47" i="21"/>
  <c r="J47" i="21"/>
  <c r="H47" i="21"/>
  <c r="AA46" i="21"/>
  <c r="L46" i="21"/>
  <c r="J46" i="21"/>
  <c r="AA45" i="21"/>
  <c r="L45" i="21"/>
  <c r="J45" i="21"/>
  <c r="AA43" i="21"/>
  <c r="L43" i="21"/>
  <c r="J43" i="21"/>
  <c r="L42" i="21"/>
  <c r="J42" i="21"/>
  <c r="AA41" i="21"/>
  <c r="Y41" i="21"/>
  <c r="L41" i="21"/>
  <c r="J41" i="21"/>
  <c r="AA40" i="21"/>
  <c r="Y40" i="21"/>
  <c r="L40" i="21"/>
  <c r="J40" i="21"/>
  <c r="AA39" i="21"/>
  <c r="Y39" i="21"/>
  <c r="L39" i="21"/>
  <c r="J39" i="21"/>
  <c r="AA38" i="21"/>
  <c r="L38" i="21"/>
  <c r="J38" i="21"/>
  <c r="AA37" i="21"/>
  <c r="L37" i="21"/>
  <c r="J37" i="21"/>
  <c r="AA36" i="21"/>
  <c r="L36" i="21"/>
  <c r="J36" i="21"/>
  <c r="AA35" i="21"/>
  <c r="L35" i="21"/>
  <c r="J35" i="21"/>
  <c r="H35" i="21"/>
  <c r="AA34" i="21"/>
  <c r="L34" i="21"/>
  <c r="J34" i="21"/>
  <c r="H34" i="21"/>
  <c r="AA33" i="21"/>
  <c r="L33" i="21"/>
  <c r="J33" i="21"/>
  <c r="AA32" i="21"/>
  <c r="L32" i="21"/>
  <c r="J32" i="21"/>
  <c r="H32" i="21"/>
  <c r="AA31" i="21"/>
  <c r="L31" i="21"/>
  <c r="J31" i="21"/>
  <c r="AA30" i="21"/>
  <c r="L30" i="21"/>
  <c r="J30" i="21"/>
  <c r="AA29" i="21"/>
  <c r="L29" i="21"/>
  <c r="J29" i="21"/>
  <c r="AA28" i="21"/>
  <c r="L28" i="21"/>
  <c r="J28" i="21"/>
  <c r="AA27" i="21"/>
  <c r="L27" i="21"/>
  <c r="J27" i="21"/>
  <c r="AA26" i="21"/>
  <c r="L26" i="21"/>
  <c r="J26" i="21"/>
  <c r="AA25" i="21"/>
  <c r="L25" i="21"/>
  <c r="J25" i="21"/>
  <c r="AA24" i="21"/>
  <c r="L24" i="21"/>
  <c r="J24" i="21"/>
  <c r="AA23" i="21"/>
  <c r="L23" i="21"/>
  <c r="J23" i="21"/>
  <c r="AA22" i="21"/>
  <c r="L22" i="21"/>
  <c r="J22" i="21"/>
  <c r="AA21" i="21"/>
  <c r="L21" i="21"/>
  <c r="J21" i="21"/>
  <c r="AA20" i="21"/>
  <c r="L20" i="21"/>
  <c r="AA19" i="21"/>
  <c r="AA18" i="21"/>
  <c r="L18" i="21"/>
  <c r="AA17" i="21"/>
  <c r="AA16" i="21"/>
  <c r="L16" i="21"/>
  <c r="AA15" i="21"/>
  <c r="L15" i="21"/>
  <c r="J15" i="21"/>
  <c r="AA14" i="21"/>
  <c r="L14" i="21"/>
  <c r="J14" i="21"/>
  <c r="AA13" i="21"/>
  <c r="L13" i="21"/>
  <c r="J13" i="21"/>
  <c r="Y12" i="21"/>
  <c r="L12" i="21"/>
  <c r="J12" i="21"/>
  <c r="Y11" i="21"/>
  <c r="L11" i="21"/>
  <c r="J11" i="21"/>
  <c r="P34" i="19" l="1"/>
  <c r="O34" i="19"/>
  <c r="P33" i="19"/>
  <c r="O33" i="19"/>
  <c r="P32" i="19"/>
  <c r="O32" i="19"/>
  <c r="P31" i="19"/>
  <c r="O31" i="19"/>
  <c r="P30" i="19"/>
  <c r="O30" i="19"/>
  <c r="P29" i="19"/>
  <c r="O29" i="19"/>
  <c r="P28" i="19"/>
  <c r="O28" i="19"/>
  <c r="P27" i="19"/>
  <c r="O27" i="19"/>
  <c r="P26" i="19"/>
  <c r="O26" i="19"/>
  <c r="P25" i="19"/>
  <c r="O25" i="19"/>
  <c r="P24" i="19"/>
  <c r="O24" i="19"/>
  <c r="P23" i="19"/>
  <c r="O23" i="19"/>
  <c r="P22" i="19"/>
  <c r="O22" i="19"/>
  <c r="P21" i="19"/>
  <c r="O21" i="19"/>
  <c r="P20" i="19"/>
  <c r="Q20" i="19" s="1"/>
  <c r="O20" i="19"/>
  <c r="P19" i="19"/>
  <c r="O19" i="19"/>
  <c r="P18" i="19"/>
  <c r="O18" i="19"/>
  <c r="P17" i="19"/>
  <c r="O17" i="19"/>
  <c r="P16" i="19"/>
  <c r="O16" i="19"/>
  <c r="P15" i="19"/>
  <c r="O15" i="19"/>
  <c r="P14" i="19"/>
  <c r="O14" i="19"/>
  <c r="P13" i="19"/>
  <c r="O13" i="19"/>
  <c r="P12" i="19"/>
  <c r="O12" i="19"/>
  <c r="P11" i="19"/>
  <c r="O11" i="19"/>
  <c r="P10" i="19"/>
  <c r="O10" i="19"/>
  <c r="P9" i="19"/>
  <c r="O9" i="19"/>
  <c r="P8" i="19"/>
  <c r="O8" i="19"/>
  <c r="P13" i="16"/>
  <c r="O13" i="16"/>
  <c r="P12" i="16"/>
  <c r="Q12" i="16" s="1"/>
  <c r="O12" i="16"/>
  <c r="P11" i="16"/>
  <c r="O11" i="16"/>
  <c r="P10" i="16"/>
  <c r="O10" i="16"/>
  <c r="P9" i="16"/>
  <c r="O9" i="16"/>
  <c r="P8" i="16"/>
  <c r="O8" i="16"/>
  <c r="P7" i="16"/>
  <c r="O7" i="16"/>
  <c r="P6" i="16"/>
  <c r="O6" i="16"/>
  <c r="P5" i="16"/>
  <c r="O5" i="16"/>
  <c r="P4" i="16"/>
  <c r="O4" i="16"/>
  <c r="Q13" i="19" l="1"/>
  <c r="Q21" i="19"/>
  <c r="Q18" i="19"/>
  <c r="Q22" i="19"/>
  <c r="Q9" i="16"/>
  <c r="Q34" i="19"/>
  <c r="Q27" i="19"/>
  <c r="Q10" i="19"/>
  <c r="Q30" i="19"/>
  <c r="Q11" i="19"/>
  <c r="Q12" i="19"/>
  <c r="Q29" i="19"/>
  <c r="Q14" i="19"/>
  <c r="Q26" i="19"/>
  <c r="Q8" i="19"/>
  <c r="Q19" i="19"/>
  <c r="Q32" i="19"/>
  <c r="Q11" i="16"/>
  <c r="Q13" i="16"/>
  <c r="Q5" i="16"/>
  <c r="Q10" i="16"/>
  <c r="Q4" i="16"/>
  <c r="Q8" i="16"/>
  <c r="Q6" i="16"/>
  <c r="Q7" i="16"/>
  <c r="Q15" i="19"/>
  <c r="Q17" i="19"/>
  <c r="Q24" i="19"/>
  <c r="Q31" i="19"/>
  <c r="Q33" i="19"/>
  <c r="Q28" i="19"/>
  <c r="Q9" i="19"/>
  <c r="Q16" i="19"/>
  <c r="Q23" i="19"/>
  <c r="Q25" i="19"/>
  <c r="O15" i="14"/>
  <c r="N15" i="14"/>
  <c r="O14" i="14"/>
  <c r="P14" i="14" s="1"/>
  <c r="N14" i="14"/>
  <c r="O13" i="14"/>
  <c r="N13" i="14"/>
  <c r="O12" i="14"/>
  <c r="N12" i="14"/>
  <c r="O11" i="14"/>
  <c r="N11" i="14"/>
  <c r="P11" i="14" s="1"/>
  <c r="O10" i="14"/>
  <c r="N10" i="14"/>
  <c r="P10" i="14" s="1"/>
  <c r="O9" i="14"/>
  <c r="N9" i="14"/>
  <c r="O8" i="14"/>
  <c r="N8" i="14"/>
  <c r="O7" i="14"/>
  <c r="O17" i="4"/>
  <c r="P17" i="4" s="1"/>
  <c r="N17" i="4"/>
  <c r="O16" i="4"/>
  <c r="N16" i="4"/>
  <c r="O15" i="4"/>
  <c r="N15" i="4"/>
  <c r="O14" i="4"/>
  <c r="N14" i="4"/>
  <c r="O13" i="4"/>
  <c r="P13" i="4" s="1"/>
  <c r="N13" i="4"/>
  <c r="O12" i="4"/>
  <c r="N12" i="4"/>
  <c r="O11" i="4"/>
  <c r="P11" i="4" s="1"/>
  <c r="N11" i="4"/>
  <c r="O10" i="4"/>
  <c r="N10" i="4"/>
  <c r="O9" i="4"/>
  <c r="N9" i="4"/>
  <c r="O8" i="4"/>
  <c r="N8" i="4"/>
  <c r="O7" i="4"/>
  <c r="O14" i="5"/>
  <c r="N14" i="5"/>
  <c r="O13" i="5"/>
  <c r="N13" i="5"/>
  <c r="O12" i="5"/>
  <c r="N12" i="5"/>
  <c r="O11" i="5"/>
  <c r="N11" i="5"/>
  <c r="O10" i="5"/>
  <c r="N10" i="5"/>
  <c r="O9" i="5"/>
  <c r="N9" i="5"/>
  <c r="O8" i="5"/>
  <c r="Q35" i="19" l="1"/>
  <c r="C10" i="20" s="1"/>
  <c r="P9" i="4"/>
  <c r="P15" i="4"/>
  <c r="Q14" i="16"/>
  <c r="C11" i="20" s="1"/>
  <c r="P12" i="14"/>
  <c r="P15" i="14"/>
  <c r="P9" i="14"/>
  <c r="P13" i="14"/>
  <c r="P8" i="14"/>
  <c r="P8" i="4"/>
  <c r="P10" i="4"/>
  <c r="P12" i="4"/>
  <c r="P14" i="4"/>
  <c r="P16" i="4"/>
  <c r="P10" i="5"/>
  <c r="P12" i="5"/>
  <c r="P14" i="5"/>
  <c r="P9" i="5"/>
  <c r="P11" i="5"/>
  <c r="P13" i="5"/>
  <c r="Y34" i="18"/>
  <c r="J34" i="18"/>
  <c r="H34" i="18"/>
  <c r="Y33" i="18"/>
  <c r="Y32" i="18"/>
  <c r="Y31" i="18"/>
  <c r="Y30" i="18"/>
  <c r="J30" i="18"/>
  <c r="H30" i="18"/>
  <c r="Y23" i="18"/>
  <c r="J23" i="18"/>
  <c r="H23" i="18"/>
  <c r="Y16" i="18"/>
  <c r="J16" i="18"/>
  <c r="H16" i="18"/>
  <c r="R14" i="18"/>
  <c r="R13" i="18"/>
  <c r="R11" i="18"/>
  <c r="Y10" i="18"/>
  <c r="R10" i="18"/>
  <c r="J10" i="18"/>
  <c r="H10" i="18"/>
  <c r="N7" i="14" l="1"/>
  <c r="P7" i="14" s="1"/>
  <c r="P16" i="14" s="1"/>
  <c r="C9" i="20" s="1"/>
  <c r="N7" i="4" l="1"/>
  <c r="P7" i="4" s="1"/>
  <c r="P18" i="4" s="1"/>
  <c r="C8" i="20" s="1"/>
  <c r="N8" i="5" l="1"/>
  <c r="P8" i="5" s="1"/>
  <c r="P15" i="5" s="1"/>
  <c r="C7" i="20" s="1"/>
  <c r="C12" i="20" s="1"/>
</calcChain>
</file>

<file path=xl/comments1.xml><?xml version="1.0" encoding="utf-8"?>
<comments xmlns="http://schemas.openxmlformats.org/spreadsheetml/2006/main">
  <authors>
    <author>Luz Miriam Diaz Diaz</author>
    <author>mprada</author>
    <author>Jaime Orlando Delgado Gordillo</author>
  </authors>
  <commentList>
    <comment ref="C5" authorId="0" shapeId="0">
      <text>
        <r>
          <rPr>
            <sz val="12"/>
            <color indexed="81"/>
            <rFont val="Tahoma"/>
            <family val="2"/>
          </rPr>
          <t>Escriba el nombre completo de la entidad</t>
        </r>
      </text>
    </comment>
    <comment ref="C7" authorId="0" shapeId="0">
      <text>
        <r>
          <rPr>
            <sz val="10"/>
            <color indexed="81"/>
            <rFont val="Tahoma"/>
            <family val="2"/>
          </rPr>
          <t>Seleccione el sector al que pertenece la entidad (sólo para entidades del orden nacional)</t>
        </r>
      </text>
    </comment>
    <comment ref="H7" authorId="0" shapeId="0">
      <text>
        <r>
          <rPr>
            <sz val="10"/>
            <color indexed="81"/>
            <rFont val="Tahoma"/>
            <family val="2"/>
          </rPr>
          <t>Seleccione el orden al que pertenece la entidad (nacional o territorial)</t>
        </r>
        <r>
          <rPr>
            <sz val="9"/>
            <color indexed="81"/>
            <rFont val="Tahoma"/>
            <family val="2"/>
          </rPr>
          <t xml:space="preserve">
</t>
        </r>
      </text>
    </comment>
    <comment ref="C9" authorId="0" shapeId="0">
      <text>
        <r>
          <rPr>
            <sz val="10"/>
            <color indexed="81"/>
            <rFont val="Tahoma"/>
            <family val="2"/>
          </rPr>
          <t>Seleccione el departamento donde está ubicada la entidad (solo para entidades del orden territorial)</t>
        </r>
      </text>
    </comment>
    <comment ref="H9" authorId="0" shapeId="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text>
        <r>
          <rPr>
            <sz val="12"/>
            <color indexed="81"/>
            <rFont val="Tahoma"/>
            <family val="2"/>
          </rPr>
          <t>Escriba el nombre del Municipio donde se ubica la entidad (sólo para entidades del orden territorial)</t>
        </r>
      </text>
    </comment>
    <comment ref="C14" authorId="0" shapeId="0">
      <text>
        <r>
          <rPr>
            <sz val="12"/>
            <color indexed="81"/>
            <rFont val="Tahoma"/>
            <family val="2"/>
          </rPr>
          <t>Seleccione la modalidad de la mejora a realizar (normativa, administrativa o tecnológica)</t>
        </r>
      </text>
    </comment>
    <comment ref="D14" authorId="0" shapeId="0">
      <text>
        <r>
          <rPr>
            <sz val="12"/>
            <color indexed="81"/>
            <rFont val="Tahoma"/>
            <family val="2"/>
          </rPr>
          <t>Seleccione la opción de racionalización que aplica, según el tipo de racionalización elegido</t>
        </r>
      </text>
    </comment>
    <comment ref="E14" authorId="0" shapeId="0">
      <text>
        <r>
          <rPr>
            <sz val="12"/>
            <color indexed="81"/>
            <rFont val="Tahoma"/>
            <family val="2"/>
          </rPr>
          <t>De manera concreta describa como está u opera actualmente el trámite, proceso o procedimiento, es decir, antes de realizar la mejora a proponer</t>
        </r>
      </text>
    </comment>
    <comment ref="F14" authorId="1" shapeId="0">
      <text>
        <r>
          <rPr>
            <sz val="12"/>
            <color indexed="81"/>
            <rFont val="Tahoma"/>
            <family val="2"/>
          </rPr>
          <t>De manera concreta describa en qué consiste la acción de mejora o racionalización a realizar al trámite, proceso o procedimiento.</t>
        </r>
      </text>
    </comment>
    <comment ref="G14" authorId="0" shapeId="0">
      <text>
        <r>
          <rPr>
            <sz val="12"/>
            <color indexed="81"/>
            <rFont val="Tahoma"/>
            <family val="2"/>
          </rPr>
          <t>De manera concreta describa el impacto que tiene la mejora en el ciudadano y/o la entidad, expresada en reducción de tiempo o costos</t>
        </r>
      </text>
    </comment>
    <comment ref="H14" authorId="2" shapeId="0">
      <text>
        <r>
          <rPr>
            <sz val="12"/>
            <color indexed="81"/>
            <rFont val="Tahoma"/>
            <family val="2"/>
          </rPr>
          <t>Área dentro de la entidad que lidera la racionalización del trámite, proceso o procedimiento</t>
        </r>
      </text>
    </comment>
    <comment ref="I15" authorId="2" shapeId="0">
      <text>
        <r>
          <rPr>
            <sz val="12"/>
            <color indexed="81"/>
            <rFont val="Tahoma"/>
            <family val="2"/>
          </rPr>
          <t>Indique la fecha de inicio de las acciones de racionalización a realizar</t>
        </r>
      </text>
    </comment>
    <comment ref="J15" authorId="2" shapeId="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authors>
    <author>Jorge</author>
  </authors>
  <commentList>
    <comment ref="H20" authorId="0" shapeId="0">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53" authorId="0" shapeId="0">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<sst xmlns="http://schemas.openxmlformats.org/spreadsheetml/2006/main" count="2783" uniqueCount="1078">
  <si>
    <t>Plan Anticorrupción 
 y de Atención al Ciudadano 2024</t>
  </si>
  <si>
    <t xml:space="preserve">      Componentes:</t>
  </si>
  <si>
    <t xml:space="preserve">Plan Anticorrupción y de Atención al Ciudadano                                                                                                                                                                                   </t>
  </si>
  <si>
    <t xml:space="preserve">CUATRIMESTRE 1 </t>
  </si>
  <si>
    <t>CUATRIMESTRE 2</t>
  </si>
  <si>
    <t>CUATRIMESTRE 3</t>
  </si>
  <si>
    <t>META</t>
  </si>
  <si>
    <t xml:space="preserve">TOTAL ALCANZADO </t>
  </si>
  <si>
    <t>CUMPLIMIENTO</t>
  </si>
  <si>
    <t>DESCRIPCION AVANCE PRIMER  CUATRIMESTRE</t>
  </si>
  <si>
    <t>DESCRIPCION AVANCE SEGUNDO CUATRIMESTRE</t>
  </si>
  <si>
    <t>DESCRIPCION AVANCE TERCER  CUATRIMESTRE</t>
  </si>
  <si>
    <t>Componente 1: Gestión del Riesgo de Corrupción</t>
  </si>
  <si>
    <t>Subcomponente</t>
  </si>
  <si>
    <t xml:space="preserve"> Actividades</t>
  </si>
  <si>
    <t>Meta o producto</t>
  </si>
  <si>
    <t>Responsable</t>
  </si>
  <si>
    <t>Grupo</t>
  </si>
  <si>
    <t>Fecha programada</t>
  </si>
  <si>
    <t>EJECUTADO</t>
  </si>
  <si>
    <t xml:space="preserve">ESPERADO </t>
  </si>
  <si>
    <t>Subcomponente/proceso 1
Política de administración de riesgos</t>
  </si>
  <si>
    <t>1.1</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</si>
  <si>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</si>
  <si>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</si>
  <si>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</si>
  <si>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</si>
  <si>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31/03/24  30/06/2024</t>
  </si>
  <si>
    <t>Subcomponente/proceso 2
Construcción del mapa de Riesgos de Corrupción</t>
  </si>
  <si>
    <t>2.1</t>
  </si>
  <si>
    <t xml:space="preserve">Acompañamiento y asesorÍa en la construcciónn de  mapa de riesgos de corrupción : revisar, actualizar y validar los riesgos de corrupción identificados </t>
  </si>
  <si>
    <t>1 Mapa de riesgos por proceso construido y consolidado</t>
  </si>
  <si>
    <t>Lideres de Proceso
Profesional especializado grado 17</t>
  </si>
  <si>
    <t>Planeación y Estadística</t>
  </si>
  <si>
    <t>01/10/2023 a 15/01/2024</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</si>
  <si>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</si>
  <si>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</si>
  <si>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</si>
  <si>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</si>
  <si>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Profesional especializado grado 17</t>
  </si>
  <si>
    <t>Socializar, capacitación o sensibilizar  a los funcionarios sobre los riesgos de corrupción identificados en la institución</t>
  </si>
  <si>
    <t xml:space="preserve">100% Actividades de socialización, capacitación o sensibilización realizadas </t>
  </si>
  <si>
    <t>01/04/2024 a 31/12/2024</t>
  </si>
  <si>
    <t>Subcomponente/proceso 4
Monitoreo y Revisión</t>
  </si>
  <si>
    <t>4.1</t>
  </si>
  <si>
    <t>Acompañar la elaboración de planes de mejoramiento cuando se detecten desviaciones</t>
  </si>
  <si>
    <t xml:space="preserve">100% de Planes de mejoramiento asesorados </t>
  </si>
  <si>
    <t>Líderes de Procesos
Profesional especializado grado 17</t>
  </si>
  <si>
    <t>01/02/2024 a 31/12/2024</t>
  </si>
  <si>
    <t>Subcomponente/proceso 5
Seguimiento</t>
  </si>
  <si>
    <t>5.1</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</si>
  <si>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</si>
  <si>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</si>
  <si>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</si>
  <si>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</si>
  <si>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30/04/2024
30/08/2024
31/12/2024</t>
  </si>
  <si>
    <t>5.2</t>
  </si>
  <si>
    <r>
      <t>Ejecutar plan de auditorías y seguimientos</t>
    </r>
    <r>
      <rPr>
        <i/>
        <sz val="10"/>
        <color rgb="FF000000"/>
        <rFont val="Arial Narrow"/>
        <family val="2"/>
      </rPr>
      <t xml:space="preserve"> ( Informe de mapa de riesgos de corrupción)</t>
    </r>
  </si>
  <si>
    <t xml:space="preserve">3 Informes de monitoreos </t>
  </si>
  <si>
    <t>Jefe Oficina de Control Interno</t>
  </si>
  <si>
    <t>Oficina de Control Interno</t>
  </si>
  <si>
    <t>30/04/2024
31/08/2024
31/12/2024</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</si>
  <si>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</si>
  <si>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</si>
  <si>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</si>
  <si>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</si>
  <si>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</si>
  <si>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</si>
  <si>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</si>
  <si>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</si>
  <si>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</si>
  <si>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</si>
  <si>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</si>
  <si>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</si>
  <si>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</si>
  <si>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</si>
  <si>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</si>
  <si>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</si>
  <si>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</si>
  <si>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</si>
  <si>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</si>
  <si>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</si>
  <si>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</si>
  <si>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</si>
  <si>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</si>
  <si>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 ALCANZADO</t>
  </si>
  <si>
    <t>PORCENTAJE CUMPLIMIENTO</t>
  </si>
  <si>
    <t>DESCRIPCION AVANCE PRIMER CUATRIMESTRE</t>
  </si>
  <si>
    <t>INICIO
dd/mm/aa</t>
  </si>
  <si>
    <t>FIN
dd/mm/aa</t>
  </si>
  <si>
    <t>INTERCAMBIO DE INFORMACIÓN (CADENAS DE TRÁMITES - VENTANILLAS ÚNICAS)</t>
  </si>
  <si>
    <t>En el SUIT el Trámite se encuentra completamente racionalizado; en FURAG no nos permiten colocar información de racionalización del trámite
Adicional, a la fecha se espera claridad sobre continuidad del trámite de acreditación – concepto a cargo de la oficina asesora jurídica</t>
  </si>
  <si>
    <t>Correo electrónico:</t>
  </si>
  <si>
    <t>atencionalciudadano@unidadsolidaria.gov.co</t>
  </si>
  <si>
    <t>Fecha aprobación del plan:</t>
  </si>
  <si>
    <t>Actualizado V3 28 de agosto de 2023</t>
  </si>
  <si>
    <t xml:space="preserve">Plan Anticorrupción y de Atención al Ciudadano                                                                                                                                                                                                                                        </t>
  </si>
  <si>
    <t xml:space="preserve">PORCENTAJE DE CUMPLIMIENTO </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</si>
  <si>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</si>
  <si>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</si>
  <si>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</si>
  <si>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</si>
  <si>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</si>
  <si>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</si>
  <si>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2024</t>
  </si>
  <si>
    <t xml:space="preserve">2 Mensajes institucionales </t>
  </si>
  <si>
    <t>Coordinador</t>
  </si>
  <si>
    <t>Grupo de Conectividad Solidaria y Prensa</t>
  </si>
  <si>
    <t>1.2</t>
  </si>
  <si>
    <t>Aportar la información sobre la gestión de peticiones y el trámite de acreditación, como insumo para la audiencia pública de rendición de cuentas</t>
  </si>
  <si>
    <t>100% de información, relacionada con la gestión de peticiones y trámite, remitida al grupo de planeación</t>
  </si>
  <si>
    <t>1.3</t>
  </si>
  <si>
    <t>Socializar a la ciudadanía los resultados trImestrales de las peticiones y trámite gestionados, como parte de la estrategia de rendición de cuentas</t>
  </si>
  <si>
    <t>3 Informes de peticiones , quejas y reclamos</t>
  </si>
  <si>
    <t>Coordinadores</t>
  </si>
  <si>
    <t>15/04/2024
15/07/2024
15/010/2024</t>
  </si>
  <si>
    <t>1.4</t>
  </si>
  <si>
    <t xml:space="preserve">Diseñar piezas comunicativas para informar a la ciudadanía a través de redes sociales, sobre satisfacción ciudadana con los servicios de la Unidad Solidaria. </t>
  </si>
  <si>
    <t xml:space="preserve">2 piezas de satisfacción </t>
  </si>
  <si>
    <t>15/02/2024
15/07/2024</t>
  </si>
  <si>
    <t>1.5</t>
  </si>
  <si>
    <t>Elaborar y publicar piezas divulgativas para redes sociales y página web institucional sobre  la gestión y  resultados  de la planeación estratégica de la entidad, con temas de interés identificados con la ciudadanía.</t>
  </si>
  <si>
    <t xml:space="preserve">100% estrategía de Comunicaciones implementada </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</si>
  <si>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</si>
  <si>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</si>
  <si>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</si>
  <si>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</si>
  <si>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</si>
  <si>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Realizar consultas ciudadanas para conocer propuestas, necesidades, observaciones y problemáticas, sobre los servicios, trámite y funciones de la  Unidad Soldiaria . </t>
  </si>
  <si>
    <t xml:space="preserve">4 Consultas Ciudadana </t>
  </si>
  <si>
    <t>2.2</t>
  </si>
  <si>
    <t>Realizar la  audiencia publica garantizando la participación de la ciudadanía en todo el proceso.</t>
  </si>
  <si>
    <t>Director Técnico
Coordinadores</t>
  </si>
  <si>
    <t xml:space="preserve">Dirección de Investigación y Planeación
Grupo de Conectividad Solidaria y Prensa
Grupo de Planeación y Estadística </t>
  </si>
  <si>
    <t>1/10/2024 a 31/11/2024</t>
  </si>
  <si>
    <t xml:space="preserve">Responsabilidad </t>
  </si>
  <si>
    <t>Publicación de experiencias de asociatividad solidaria de las organizaciones atendidas por la Unidad Soldiaria, en la página WEB de la Entidad y en las revistas publicadas en el año.</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</si>
  <si>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</si>
  <si>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</si>
  <si>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</si>
  <si>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</si>
  <si>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16/07/2024
31/12/2024</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</si>
  <si>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</si>
  <si>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</si>
  <si>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</si>
  <si>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</si>
  <si>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 xml:space="preserve">
Grupo de Conectividad Solidaria y Prensa</t>
  </si>
  <si>
    <t>Plan Anticorrupción y de Atención al Ciudadano</t>
  </si>
  <si>
    <r>
      <t xml:space="preserve">Componente 4: </t>
    </r>
    <r>
      <rPr>
        <b/>
        <sz val="14"/>
        <rFont val="Arial"/>
        <family val="2"/>
      </rPr>
      <t xml:space="preserve">Mecanismos para mejorar el servicio al ciudadano </t>
    </r>
  </si>
  <si>
    <t>Actividad General</t>
  </si>
  <si>
    <t xml:space="preserve">1. Planeación estratégica del servicio al ciudadano </t>
  </si>
  <si>
    <t>Elaborar reportes sobre la oportunidad en la respuesta a peticiones y revisarlos en comités directivos mensuales</t>
  </si>
  <si>
    <t>11 reportes presentados</t>
  </si>
  <si>
    <t xml:space="preserve">Mensual </t>
  </si>
  <si>
    <t>Actualizar el documento de caracterización de ciudadanos,  usuarios y grupos de interés de la Unidad Solidaria, de acuerdo con el lineamiento institucional de la Agenda de Asociatividad Solidaria para la Paz.</t>
  </si>
  <si>
    <t>1 documento actualizado</t>
  </si>
  <si>
    <t>Coordinador(a)  y profesional encargado</t>
  </si>
  <si>
    <t>Grupo de Gestión Administrativa</t>
  </si>
  <si>
    <t xml:space="preserve">
15/07/2024
15/11/2024
</t>
  </si>
  <si>
    <t>2. Fortalecimiento del talento humano al servicio del ciudadano</t>
  </si>
  <si>
    <t xml:space="preserve">Promover actividades que cualifiquen las competencias  de atención y orientación al ciudadano, en la que se refuerce  la utilización de lenguaje claro en la gestión de respuestas </t>
  </si>
  <si>
    <t xml:space="preserve">2 de actividades de cualificación para la atención u orientación al ciudadano </t>
  </si>
  <si>
    <t xml:space="preserve">Coordinador(a)
Profesionales de servicio al ciudadano </t>
  </si>
  <si>
    <t xml:space="preserve">15/05/2024
15/10/2024
</t>
  </si>
  <si>
    <t>En el marco de la Política de Integridad, vincular a los servidores públicos y contratistas en actividades que fortalezcan el Código de Integridad, identificando los valores y principios de la entidad e igualmente la competencia de "Orientación al usuario y al ciudadano"</t>
  </si>
  <si>
    <t>2 Actividades de fortalecimiento Código de Integridad</t>
  </si>
  <si>
    <t>Coordinador(a)</t>
  </si>
  <si>
    <t>27/06/2024
11/11/2024</t>
  </si>
  <si>
    <t xml:space="preserve">3. Gestión de Relacionamiento de los ciudadanos </t>
  </si>
  <si>
    <t xml:space="preserve">3.1 </t>
  </si>
  <si>
    <t>Diseñar piezas comunicativas para ser divulgadas en la página web y redes sociales informando a la ciudadanía sobre los canales de atención al ciudadano disponibles</t>
  </si>
  <si>
    <t xml:space="preserve">3 actividades de socialización realizadas </t>
  </si>
  <si>
    <t>30/04/2024
30/08/2024
20/12/2024</t>
  </si>
  <si>
    <t xml:space="preserve">3.2 </t>
  </si>
  <si>
    <t xml:space="preserve">Adelantar la actualización del Manual protocolo y reglamento de servicio al ciudadano en el marco de lenguaje claro. </t>
  </si>
  <si>
    <t xml:space="preserve">4. Conocimiento al servicio al ciudadano </t>
  </si>
  <si>
    <r>
      <t>Registrar todas las solicitudes de los ciudadanos en el formato de registro  de atención al ciudadano.</t>
    </r>
    <r>
      <rPr>
        <i/>
        <sz val="10"/>
        <color rgb="FF0070C0"/>
        <rFont val="Arial Narrow"/>
        <family val="2"/>
      </rPr>
      <t xml:space="preserve"> </t>
    </r>
  </si>
  <si>
    <t>100% de las solicitudes registradas</t>
  </si>
  <si>
    <t>Profesional encargada</t>
  </si>
  <si>
    <t>Diario</t>
  </si>
  <si>
    <t>5.  Evaluación de gestión y medición de la percepción ciudadana</t>
  </si>
  <si>
    <t>Elaborar y publicar informes semestrales de atención al ciudadano, que incluyan la medición de la satisfacción de los mismos</t>
  </si>
  <si>
    <t>2 informes elaborados y publicados</t>
  </si>
  <si>
    <t>Gestión Administrativa (elaboración)
Conectividad y Prensa (publicación)</t>
  </si>
  <si>
    <t xml:space="preserve">
31/07/2024
20/12/2024
</t>
  </si>
  <si>
    <t xml:space="preserve">Remitir informe del trámite de acreditación: gestión de solicitudes y resultados de la encuesta de satisfacción del trámite, al líder de proceso de servicio al ciudadano. </t>
  </si>
  <si>
    <t xml:space="preserve">Grupo de Educación e Investigación </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</si>
  <si>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</si>
  <si>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</si>
  <si>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</si>
  <si>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</si>
  <si>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</si>
  <si>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</si>
  <si>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3 Reportes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</si>
  <si>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</si>
  <si>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</si>
  <si>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</si>
  <si>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</si>
  <si>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</si>
  <si>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</si>
  <si>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</si>
  <si>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</si>
  <si>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</si>
  <si>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</si>
  <si>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</si>
  <si>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</si>
  <si>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</si>
  <si>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</si>
  <si>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</si>
  <si>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Grupo de Planeación y Estadsitcia</t>
  </si>
  <si>
    <t xml:space="preserve">Informes de  avance de ejecución de los Proyectos de Inversión publicados en el micrositio de transparencia </t>
  </si>
  <si>
    <t>Grupo de Planeación y Estadistica</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</si>
  <si>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</si>
  <si>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</si>
  <si>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</si>
  <si>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</si>
  <si>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</si>
  <si>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</si>
  <si>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</si>
  <si>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</si>
  <si>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</si>
  <si>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</si>
  <si>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1.12</t>
  </si>
  <si>
    <t xml:space="preserve">Revisar la pertinencia y actualidad de contenidos de los enlaces publicados en la web a cargo del grupo de educación e investigación </t>
  </si>
  <si>
    <t>Número de reportes de revisisón de enlaces web realizados</t>
  </si>
  <si>
    <t>Coordinador(a)
Profesional designado</t>
  </si>
  <si>
    <t>1.13</t>
  </si>
  <si>
    <t>1 seguimiento</t>
  </si>
  <si>
    <t>Grupo Gestión Humana</t>
  </si>
  <si>
    <t xml:space="preserve">Realizar seguimientos mensual  y actualización de la información publicada en la pagina web 
(menú transparenciade,  Menu participa) de acuerdo a la normatividad vigente </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</si>
  <si>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</si>
  <si>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</si>
  <si>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</si>
  <si>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Número de piezas publicadas </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</si>
  <si>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</si>
  <si>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</si>
  <si>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</si>
  <si>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2.3</t>
  </si>
  <si>
    <t>Realizar publicación en la intranet y tips enviados por correo electronico de la entidad para dar a conocer la existencia de la Secretaría de Transparencia</t>
  </si>
  <si>
    <t>1 Pieza de publicaión en la intranet y  2 tips enviados por correo electronico</t>
  </si>
  <si>
    <t>Elaboración los Instrumentos de Gestión de la Información</t>
  </si>
  <si>
    <t>2 reportes</t>
  </si>
  <si>
    <t>Numero de Reportes de Actualización y Publicación del Inventario de Activos de Información de la Entidad</t>
  </si>
  <si>
    <t>3.2</t>
  </si>
  <si>
    <r>
      <rPr>
        <sz val="11"/>
        <color rgb="FF000000"/>
        <rFont val="Arial Narrow"/>
        <family val="2"/>
      </rPr>
      <t xml:space="preserve">Publicación de Inventarios Documentales de conformidad con los criterios </t>
    </r>
    <r>
      <rPr>
        <sz val="11"/>
        <rFont val="Arial Narrow"/>
        <family val="2"/>
      </rPr>
      <t>establecidos en la politica de gobierno Digital</t>
    </r>
    <r>
      <rPr>
        <sz val="11"/>
        <color rgb="FFFF0000"/>
        <rFont val="Arial Narrow"/>
        <family val="2"/>
      </rPr>
      <t xml:space="preserve"> </t>
    </r>
    <r>
      <rPr>
        <sz val="11"/>
        <color rgb="FF000000"/>
        <rFont val="Arial Narrow"/>
        <family val="2"/>
      </rPr>
      <t>y ley 1712 de 2014.</t>
    </r>
  </si>
  <si>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</si>
  <si>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</si>
  <si>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</si>
  <si>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</si>
  <si>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</si>
  <si>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</si>
  <si>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</si>
  <si>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1 capacitación</t>
  </si>
  <si>
    <t>Numero de capacitaciones y publicación de los tips</t>
  </si>
  <si>
    <t>3.6</t>
  </si>
  <si>
    <t xml:space="preserve"> 6 tips en la intranet o enviados por correo electronico</t>
  </si>
  <si>
    <t>3.7</t>
  </si>
  <si>
    <t>Actualizar el reporte de gestión del trámite de acreditación en el SUIT</t>
  </si>
  <si>
    <t>Numero de Reportes de gestión del trámite de acreditación en el SUIT</t>
  </si>
  <si>
    <t xml:space="preserve">Grupo de Educación e investigación </t>
  </si>
  <si>
    <t>3.8</t>
  </si>
  <si>
    <t>Promover los canales de contacto, con los que cuentan los ciudadanos, para interponer sus peticiones especialmente las relacionadas con actos que puedan configurar riesgos de corrupción</t>
  </si>
  <si>
    <t>3 actividades de promoción realizadas</t>
  </si>
  <si>
    <t xml:space="preserve">Número de actividades de promoción </t>
  </si>
  <si>
    <t>Criterio Diferencial de Accesibilidad</t>
  </si>
  <si>
    <t>4.2</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</si>
  <si>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</si>
  <si>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</si>
  <si>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 xml:space="preserve">Componente 6: Iniciativas Adicionales -Integridad- Gestión de Conflictos de Interes </t>
  </si>
  <si>
    <t>Meta</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</si>
  <si>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</si>
  <si>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</si>
  <si>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</si>
  <si>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Jefe Oficina Asesora Juridica 
Coordinadores</t>
  </si>
  <si>
    <t xml:space="preserve">Oficina Asesora Juridica
Grupo de Gestión Humana
Grupo de Planeación y Estadsitica </t>
  </si>
  <si>
    <t>Julio 30 de 2024</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</si>
  <si>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</si>
  <si>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</si>
  <si>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Jefe Oficina Asesora Juridica 
Coordinadores
Profesional Oficina Asesora Juridic</t>
  </si>
  <si>
    <t>Comité de Gestión y Desempeño</t>
  </si>
  <si>
    <t xml:space="preserve">Dirección de Investigación y Planeación 
Subdirección </t>
  </si>
  <si>
    <t>Abril 30 de 2024
Agosto 30 de 2024
Diciembre 31 de 2024</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</si>
  <si>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</si>
  <si>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</si>
  <si>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</si>
  <si>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2024</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</si>
  <si>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</si>
  <si>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</si>
  <si>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</si>
  <si>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Grupo de Comunicaciones y Prensa
Grupo de Gestión Humana</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</si>
  <si>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</si>
  <si>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</si>
  <si>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Jefe Oficina Asesora Juridica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</si>
  <si>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</si>
  <si>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</si>
  <si>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</si>
  <si>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</si>
  <si>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Grupo de Gestión  de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</si>
  <si>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</si>
  <si>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</si>
  <si>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</si>
  <si>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</si>
  <si>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</si>
  <si>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</si>
  <si>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</si>
  <si>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 xml:space="preserve">Jefe Oficina de Control Interno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</si>
  <si>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</si>
  <si>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</si>
  <si>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</si>
  <si>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</si>
  <si>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MATRIZ MAPA DE RIESGOS</t>
  </si>
  <si>
    <t>AÑO_2.024____</t>
  </si>
  <si>
    <t>VERSIÓN 10</t>
  </si>
  <si>
    <t>CÓDIGO-FO-PDE-04</t>
  </si>
  <si>
    <t>FECHA EDICIÓN 25/10/2023</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</si>
  <si>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</si>
  <si>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</si>
  <si>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</si>
  <si>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</si>
  <si>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</si>
  <si>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</si>
  <si>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</si>
  <si>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</si>
  <si>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</si>
  <si>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</si>
  <si>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</si>
  <si>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</si>
  <si>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PROCESO</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</si>
  <si>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</si>
  <si>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</si>
  <si>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</si>
  <si>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</si>
  <si>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</si>
  <si>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</si>
  <si>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</si>
  <si>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</si>
  <si>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</si>
  <si>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</si>
  <si>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</si>
  <si>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</si>
  <si>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</si>
  <si>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</si>
  <si>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</si>
  <si>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</si>
  <si>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</si>
  <si>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</si>
  <si>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</si>
  <si>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</si>
  <si>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</si>
  <si>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</si>
  <si>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</si>
  <si>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</si>
  <si>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</si>
  <si>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</si>
  <si>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</si>
  <si>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</si>
  <si>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</si>
  <si>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</si>
  <si>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</si>
  <si>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</si>
  <si>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</si>
  <si>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</si>
  <si>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</si>
  <si>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</si>
  <si>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</si>
  <si>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</si>
  <si>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</si>
  <si>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</si>
  <si>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</si>
  <si>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</si>
  <si>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</si>
  <si>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</si>
  <si>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Unidad Solidaria: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</si>
  <si>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</si>
  <si>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2024</t>
  </si>
  <si>
    <t>30 de abril de 2,024
30 de junio de 2,024
31 de agosto de 2024
31 de diciembre de 2.024</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</si>
  <si>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</si>
  <si>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</si>
  <si>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</si>
  <si>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</si>
  <si>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</si>
  <si>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</si>
  <si>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</si>
  <si>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</si>
  <si>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</si>
  <si>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</si>
  <si>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</si>
  <si>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</si>
  <si>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Alcance de cobertura  para atender a las organizaciones solidarias, populares y comunitarias.</t>
  </si>
  <si>
    <r>
      <rPr>
        <sz val="10"/>
        <color rgb="FFFF0000"/>
        <rFont val="Arial Narrow"/>
        <family val="2"/>
      </rPr>
      <t>Debido al</t>
    </r>
    <r>
      <rPr>
        <sz val="10"/>
        <rFont val="Arial Narrow"/>
        <family val="2"/>
      </rPr>
      <t xml:space="preserve"> al  incumplimiento contractual en el marco de la agenda de asociatividad </t>
    </r>
  </si>
  <si>
    <r>
      <rPr>
        <sz val="10"/>
        <color rgb="FFFF0000"/>
        <rFont val="Arial Narrow"/>
        <family val="2"/>
      </rPr>
      <t xml:space="preserve">Posibilidad </t>
    </r>
    <r>
      <rPr>
        <sz val="10"/>
        <rFont val="Arial Narrow"/>
        <family val="2"/>
      </rPr>
      <t>de perdida económica y reputacional</t>
    </r>
    <r>
      <rPr>
        <sz val="10"/>
        <color theme="1"/>
        <rFont val="Arial Narrow"/>
        <family val="2"/>
      </rPr>
      <t xml:space="preserve"> </t>
    </r>
    <r>
      <rPr>
        <sz val="10"/>
        <color rgb="FFFF0000"/>
        <rFont val="Arial Narrow"/>
        <family val="2"/>
      </rPr>
      <t>debido</t>
    </r>
    <r>
      <rPr>
        <sz val="10"/>
        <color theme="1"/>
        <rFont val="Arial Narrow"/>
        <family val="2"/>
      </rPr>
      <t xml:space="preserve"> al  incumplimiento contractual en el marco de la agenda de asociatividad.</t>
    </r>
  </si>
  <si>
    <t>Media</t>
  </si>
  <si>
    <t>Mayor</t>
  </si>
  <si>
    <t>Alto</t>
  </si>
  <si>
    <t>Implementación y seguimiento al Programa de Asociatividad Solidaria (PASO)</t>
  </si>
  <si>
    <t>Registro Sustancial</t>
  </si>
  <si>
    <t xml:space="preserve">Acompañamiento técnico  a las organizaciones solidarias  durante los cuatro años que dura cada proceso .haciendo actualización cada año. </t>
  </si>
  <si>
    <t>Dirección de Desarrollo</t>
  </si>
  <si>
    <t>CFO 02</t>
  </si>
  <si>
    <t>Posibilidad de incurrir en perdida económica y reputacional</t>
  </si>
  <si>
    <t>Disponibilidad de personal idoneo para atender a las organizaciones en territorio.</t>
  </si>
  <si>
    <r>
      <rPr>
        <sz val="11"/>
        <color rgb="FFFF0000"/>
        <rFont val="Arial Narrow"/>
        <family val="2"/>
      </rPr>
      <t xml:space="preserve">Debido al </t>
    </r>
    <r>
      <rPr>
        <sz val="11"/>
        <rFont val="Arial Narrow"/>
        <family val="2"/>
      </rPr>
      <t>inc</t>
    </r>
    <r>
      <rPr>
        <sz val="11"/>
        <color theme="1"/>
        <rFont val="Arial Narrow"/>
        <family val="2"/>
      </rPr>
      <t xml:space="preserve">umplimiento a los compromisos   pactados y generados en desarrollo de las agendas territoriales.
</t>
    </r>
  </si>
  <si>
    <r>
      <rPr>
        <sz val="11"/>
        <color rgb="FFFF0000"/>
        <rFont val="Arial Narrow"/>
        <family val="2"/>
      </rPr>
      <t xml:space="preserve">Posibilidad </t>
    </r>
    <r>
      <rPr>
        <sz val="11"/>
        <rFont val="Arial Narrow"/>
        <family val="2"/>
      </rPr>
      <t xml:space="preserve">de perdida económica y reputacional </t>
    </r>
    <r>
      <rPr>
        <sz val="11"/>
        <color rgb="FFFF0000"/>
        <rFont val="Arial Narrow"/>
        <family val="2"/>
      </rPr>
      <t>debido al</t>
    </r>
    <r>
      <rPr>
        <sz val="11"/>
        <color theme="1"/>
        <rFont val="Arial Narrow"/>
        <family val="2"/>
      </rPr>
      <t xml:space="preserve">  incumplimiento de los compromisos pactados y generados en desarrollo de las agendas territoriales.</t>
    </r>
  </si>
  <si>
    <t xml:space="preserve">Seguimiento y verificación al  desarrollo de las Agendas Territoriales </t>
  </si>
  <si>
    <t>CFO 03</t>
  </si>
  <si>
    <t>Coaccionar a los funcionarios, contratistas o supervisores  de la Unidad</t>
  </si>
  <si>
    <t>Debido a  ejercer coacción a los funcionarios, contratistas o supervisores de la unidad para un beneficio particular o de un tercero.</t>
  </si>
  <si>
    <r>
      <rPr>
        <sz val="11"/>
        <color rgb="FFFF0000"/>
        <rFont val="Arial Narrow"/>
        <family val="2"/>
      </rPr>
      <t xml:space="preserve">Posibilidad </t>
    </r>
    <r>
      <rPr>
        <sz val="11"/>
        <color theme="1"/>
        <rFont val="Arial Narrow"/>
        <family val="2"/>
      </rPr>
      <t xml:space="preserve">perdida económica y reputacional  </t>
    </r>
    <r>
      <rPr>
        <sz val="11"/>
        <color rgb="FFFF0000"/>
        <rFont val="Arial Narrow"/>
        <family val="2"/>
      </rPr>
      <t>debido</t>
    </r>
    <r>
      <rPr>
        <sz val="11"/>
        <color theme="1"/>
        <rFont val="Arial Narrow"/>
        <family val="2"/>
      </rPr>
      <t xml:space="preserve"> a  ejercer coacción a los funcionarios, contratistas o supervisores de la unidad para un beneficio particular o de un tercero.</t>
    </r>
  </si>
  <si>
    <t>Corrupción</t>
  </si>
  <si>
    <t>Verificar   cumplimiento de la normativa vigente como. Circular para el supervisor.  resolución de funciones de supervisión, informes de supervisión   CIRCULAR 225 /15
Manual de contratación
Guía de Supervisión 
Guía de Financiero</t>
  </si>
  <si>
    <t>Solicitar Informes de supervisión con evidencia de seguimiento de informes mensuales técnicos  del cooperante y contratista si aplica.</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</si>
  <si>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</si>
  <si>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</si>
  <si>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</si>
  <si>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</si>
  <si>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</si>
  <si>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</si>
  <si>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</si>
  <si>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</si>
  <si>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</si>
  <si>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</si>
  <si>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</si>
  <si>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</si>
  <si>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</si>
  <si>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</si>
  <si>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</si>
  <si>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</si>
  <si>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</si>
  <si>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</si>
  <si>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</si>
  <si>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</si>
  <si>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0"/>
        <color rgb="FFFF0000"/>
        <rFont val="Arial Narrow"/>
        <family val="2"/>
      </rPr>
      <t>Posibilidad de incurrir</t>
    </r>
    <r>
      <rPr>
        <sz val="10"/>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</si>
  <si>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</si>
  <si>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</si>
  <si>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</si>
  <si>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</si>
  <si>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</si>
  <si>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</si>
  <si>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GEAS 01</t>
  </si>
  <si>
    <t>Posibilidad de pérdida económica y  reputacional</t>
  </si>
  <si>
    <t>Investigaciones que, para su desarrollo, requieren una dedicación en tiempo que supera la anualidad fiscal</t>
  </si>
  <si>
    <r>
      <rPr>
        <sz val="11"/>
        <color rgb="FFFF0000"/>
        <rFont val="Arial Narrow"/>
        <family val="2"/>
      </rPr>
      <t>Debido</t>
    </r>
    <r>
      <rPr>
        <sz val="11"/>
        <color theme="1"/>
        <rFont val="Arial Narrow"/>
        <family val="2"/>
      </rPr>
      <t xml:space="preserve"> a inadecuada planeación en el alcance esperado de los procesos investigativos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</si>
  <si>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a inadecuada planeación en el alcance esperado de los procesos investigativos </t>
    </r>
  </si>
  <si>
    <t>Exigir el planteamiento claro del problema/tema a investigar, así como su cronograma y alcance, dentro de los anteproyectos de investigación, realizados por la Unidad Solidaria y/o sus Aliados</t>
  </si>
  <si>
    <t>Leve</t>
  </si>
  <si>
    <t>Verificar que los anteproyectos de investigación planteen resultados esperados de las investigaciones en un cronograma y alcance real</t>
  </si>
  <si>
    <t>Coordinación y Porfesional designado
Grupo de Educación e Investigación</t>
  </si>
  <si>
    <t>GEAS 02</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</si>
  <si>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</si>
  <si>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</si>
  <si>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</si>
  <si>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</si>
  <si>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Verificar el cumplimiento de requisitos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</si>
  <si>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</si>
  <si>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</si>
  <si>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GEAS 03</t>
  </si>
  <si>
    <t>Bajo relacionamiento de los profesionales del grupo de educación e investigación con otras áreas de la Unidad Solidaria y con los Aliados de la Entidad que desarrollan programas educativos a nombre institucional.</t>
  </si>
  <si>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</si>
  <si>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</si>
  <si>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t>Socializar y establecer acuerdos, para el desarrollo de procesos educativos que se adelanten por profesionales de la Unidad Solidaria y/o sus Aliados</t>
  </si>
  <si>
    <t>Acción 1. Socializar con los profesionales de la Unidad Solidaria los criterios para el desarrollo de programas educativos
Acción 2. Realizar mesas de trabajo con los Aliados de la Unidad Solidaria, que desarrollan programas educativo, para concertar cirterios en el desarrollo de estos programas</t>
  </si>
  <si>
    <t>SC 01</t>
  </si>
  <si>
    <t>Inexistencia de tiempos de respuesta en el trámite de acreditación para procesos internos inter -áreas en la Unidad Solidaria</t>
  </si>
  <si>
    <r>
      <rPr>
        <sz val="11"/>
        <color rgb="FFFF0000"/>
        <rFont val="Arial Narrow"/>
        <family val="2"/>
      </rPr>
      <t>Debido</t>
    </r>
    <r>
      <rPr>
        <sz val="11"/>
        <color theme="1"/>
        <rFont val="Arial Narrow"/>
        <family val="2"/>
      </rPr>
      <t xml:space="preserve"> a incumplimiento en los tiempos de respuesta establecidos dentro del trámite de acreditación por las áreas que tienen rol en su procedimiento</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</si>
  <si>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 incumplimiento en los tiempos de respuesta establecidos dentro del trámite de acreditación </t>
    </r>
  </si>
  <si>
    <t>Establecer tiempos de respuesta en el trámite de acreditación para procesos internos inter -áreas en la Unidad Solidaria</t>
  </si>
  <si>
    <t>Acción 1. Concertar con profesionales de las diferentes áreas de la Unidad Solidaria que intervienen en el trámite de acreditación, tiempos de respuesta para la verificación de requisitos legales en la expedición de las resoluciones de acreditación.
Acción 2. Proponer la incluisón de períodos explicitos de repsuesta, dentro del marco normativo del trámite de acreditación, que incluyan los tiempos por cada etapa del trámite</t>
  </si>
  <si>
    <t xml:space="preserve">Profesional Especializado Grupo de Educación e Investigación </t>
  </si>
  <si>
    <t>GH 01</t>
  </si>
  <si>
    <r>
      <rPr>
        <sz val="10"/>
        <color rgb="FFFF0000"/>
        <rFont val="Arial Narrow"/>
        <family val="2"/>
      </rPr>
      <t>Posibilidad</t>
    </r>
    <r>
      <rPr>
        <sz val="10"/>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</si>
  <si>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</si>
  <si>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</si>
  <si>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</si>
  <si>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Interés</t>
  </si>
  <si>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</si>
  <si>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</si>
  <si>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</si>
  <si>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GH 02</t>
  </si>
  <si>
    <r>
      <rPr>
        <sz val="10"/>
        <color rgb="FFFF0000"/>
        <rFont val="Arial Narrow"/>
        <family val="2"/>
      </rPr>
      <t>Posibilidad</t>
    </r>
    <r>
      <rPr>
        <sz val="10"/>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</si>
  <si>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</si>
  <si>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</si>
  <si>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</si>
  <si>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</si>
  <si>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</si>
  <si>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</si>
  <si>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</si>
  <si>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0"/>
        <color rgb="FFFF0000"/>
        <rFont val="Arial Narrow"/>
        <family val="2"/>
      </rPr>
      <t>Posibilidad</t>
    </r>
    <r>
      <rPr>
        <sz val="10"/>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</si>
  <si>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</si>
  <si>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</si>
  <si>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</si>
  <si>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Menor</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</si>
  <si>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</si>
  <si>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</si>
  <si>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</si>
  <si>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</si>
  <si>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0"/>
        <color rgb="FFFF0000"/>
        <rFont val="Arial Narrow"/>
        <family val="2"/>
      </rPr>
      <t>Posibilidad</t>
    </r>
    <r>
      <rPr>
        <sz val="10"/>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</si>
  <si>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</si>
  <si>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</si>
  <si>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</si>
  <si>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Alta</t>
  </si>
  <si>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</si>
  <si>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</si>
  <si>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</si>
  <si>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</si>
  <si>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</si>
  <si>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</si>
  <si>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equivoca selección del rubro correspondiente.</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</si>
  <si>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</si>
  <si>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</si>
  <si>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</si>
  <si>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</si>
  <si>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Posibilidad de pérdida reputacional</t>
  </si>
  <si>
    <t>Mecanismo exporadico de control  en la publicación de contenidos y piezas, en los canales establecidos para tal fin.</t>
  </si>
  <si>
    <r>
      <rPr>
        <sz val="10"/>
        <color rgb="FFFF0000"/>
        <rFont val="Arial Narrow"/>
        <family val="2"/>
      </rPr>
      <t>Debido</t>
    </r>
    <r>
      <rPr>
        <sz val="10"/>
        <rFont val="Arial Narrow"/>
        <family val="2"/>
      </rPr>
      <t xml:space="preserve"> aa la no actualización    de los estándares de imagen corporativa,al incumplimiento de su aplicació, a publicaciones   no  autorizadas. y  con contenido inadecuado</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</si>
  <si>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la no actualización    de los estándares de imagen corporativa,al incumplimiento de su aplicació, a publicaciones   no  autorizadas. y  con contenido inadecuado</t>
    </r>
  </si>
  <si>
    <t>El líder responsable del proceso, verificará  que la publicación y su contenido sea el previamente revisado y autorizado, en los tiempos y parámetros definidos.</t>
  </si>
  <si>
    <t>Actualizar los estandares de la imagen corporativa en los documentos del proceso de Comunicaciones y Prensa 
Verificar el cumplimiento en la publicación de cada uno de los contenidos autorizados por el líder de proceso.</t>
  </si>
  <si>
    <t>Líder del Proceso de Comunicación y Prensa</t>
  </si>
  <si>
    <t>CPR 02</t>
  </si>
  <si>
    <t>Posibilidad de incurrir en perdida reputacional</t>
  </si>
  <si>
    <t>Control intermitente en la recolección de la información que se produce en la Unidad Solidaria</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</si>
  <si>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</si>
  <si>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</si>
  <si>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</si>
  <si>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</si>
  <si>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Semanalmente mediante Consejo de  redacción el líder de proceso, verificará que la información que se produzca desde la Unidad Solidaria,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</si>
  <si>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</si>
  <si>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</si>
  <si>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</si>
  <si>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</si>
  <si>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</si>
  <si>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</si>
  <si>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</si>
  <si>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</si>
  <si>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</si>
  <si>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</si>
  <si>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</si>
  <si>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</si>
  <si>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</si>
  <si>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</si>
  <si>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</si>
  <si>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</si>
  <si>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</si>
  <si>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</si>
  <si>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</si>
  <si>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</si>
  <si>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</si>
  <si>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</si>
  <si>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</si>
  <si>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</si>
  <si>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0"/>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</si>
  <si>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</si>
  <si>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</si>
  <si>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</si>
  <si>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</si>
  <si>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</si>
  <si>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</si>
  <si>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</si>
  <si>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</si>
  <si>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</si>
  <si>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</si>
  <si>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</si>
  <si>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</si>
  <si>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</si>
  <si>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</si>
  <si>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</si>
  <si>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</si>
  <si>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</si>
  <si>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</si>
  <si>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</si>
  <si>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</si>
  <si>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</si>
  <si>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GDO 03</t>
  </si>
  <si>
    <t>Instrumentos archivísticos no revisados y actualizados conforme a la normatividad vigente.</t>
  </si>
  <si>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</si>
  <si>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r>
      <t xml:space="preserve">Posibilidad de perdida económica por multa y sanción del ente regulador </t>
    </r>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</si>
  <si>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t>Implementar los instrumentos archivisticos, tales como diagnóstico integral archivistico, PINAR, PGD, SIC, politica de archivo, tablas de retención documental. tablas de valoracion documental y cuadro de clasificación documental.</t>
  </si>
  <si>
    <t>GDO 04</t>
  </si>
  <si>
    <t>Inexistencia de protocolos de seguridad para el acceso y restricción a los depósitos de almacenamiento de información física.</t>
  </si>
  <si>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</si>
  <si>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r>
      <t xml:space="preserve">Posibilidad de perdida economica y/o reputacional </t>
    </r>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</si>
  <si>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t>Muy Alta</t>
  </si>
  <si>
    <t>Implementar la Matriz de control de acceso para los funcionarios.</t>
  </si>
  <si>
    <t>Levantamiento de información con los lideres de área para definir los responsables que deben acceder en los archivos de gestión y el archivo central en la matriz de control de acceso.</t>
  </si>
  <si>
    <t>GDO 05</t>
  </si>
  <si>
    <t xml:space="preserve">No aplicación de protocolos de seguridad y manejo de la información. </t>
  </si>
  <si>
    <r>
      <rPr>
        <sz val="10"/>
        <color rgb="FFFF0000"/>
        <rFont val="Arial Narrow"/>
        <family val="2"/>
      </rPr>
      <t>Debido</t>
    </r>
    <r>
      <rPr>
        <sz val="10"/>
        <color theme="1"/>
        <rFont val="Arial Narrow"/>
        <family val="2"/>
      </rPr>
      <t xml:space="preserve"> al borrado y/o eliminación de información digital de las carpetas compartidas de cada área que conforma la estructura organizacional.</t>
    </r>
  </si>
  <si>
    <r>
      <t xml:space="preserve">Posibilidad de perdida economica y/o reputacional </t>
    </r>
    <r>
      <rPr>
        <sz val="10"/>
        <color rgb="FFFF0000"/>
        <rFont val="Arial Narrow"/>
        <family val="2"/>
      </rPr>
      <t>debido</t>
    </r>
    <r>
      <rPr>
        <sz val="10"/>
        <color theme="1"/>
        <rFont val="Arial Narrow"/>
        <family val="2"/>
      </rPr>
      <t xml:space="preserve"> al borrado y/o eliminación de documentos fisicos o electrónicos de las carpetas compartidas de cada área que conforma la estructura organizacional.</t>
    </r>
  </si>
  <si>
    <t>Implementar perfles de acceso para los funcionarios.</t>
  </si>
  <si>
    <t>Grupo de Gestión Administrativa - Grupo de TICS.</t>
  </si>
  <si>
    <t>GDO 06</t>
  </si>
  <si>
    <t>Inaplicación de la normatividad archivistica vigente.</t>
  </si>
  <si>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</si>
  <si>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r>
      <t xml:space="preserve">Posibilidad de perdida económica por multa y sanción de entes reguladores </t>
    </r>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</si>
  <si>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t>Implementar las Tablas de Retención Documental articuladas con el mapa de procesos de la Entidad.</t>
  </si>
  <si>
    <t>Adoptar las Tablas de Retención Documental al momento de realizar eliminación documental.</t>
  </si>
  <si>
    <t>Grupo de Gestión Administrativa - Comité Institucional de Gestión y Desempeño</t>
  </si>
  <si>
    <t>SC 02</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</si>
  <si>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</si>
  <si>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</si>
  <si>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</si>
  <si>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</si>
  <si>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</si>
  <si>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Grupo de Gestión Administrativa</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</si>
  <si>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</si>
  <si>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</si>
  <si>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</si>
  <si>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</si>
  <si>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</si>
  <si>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</si>
  <si>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</si>
  <si>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</si>
  <si>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</si>
  <si>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</si>
  <si>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</si>
  <si>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</si>
  <si>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</si>
  <si>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</si>
  <si>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</si>
  <si>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</si>
  <si>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</si>
  <si>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</si>
  <si>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</si>
  <si>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</si>
  <si>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</si>
  <si>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</si>
  <si>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</si>
  <si>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</si>
  <si>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</si>
  <si>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</si>
  <si>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</si>
  <si>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</si>
  <si>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</si>
  <si>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</si>
  <si>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</si>
  <si>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</si>
  <si>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</si>
  <si>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0"/>
        <color rgb="FFFF0000"/>
        <rFont val="Arial Narrow"/>
        <family val="2"/>
      </rPr>
      <t>Debido</t>
    </r>
    <r>
      <rPr>
        <sz val="10"/>
        <color theme="1"/>
        <rFont val="Arial Narrow"/>
        <family val="2"/>
      </rPr>
      <t xml:space="preserve"> a realizar doble pago.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</si>
  <si>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realizar doble pago.</t>
    </r>
  </si>
  <si>
    <t>Revisar saldos cuentas bancos</t>
  </si>
  <si>
    <t>Verificar los saldos cuenta bancaria cada vez que se realice un pago</t>
  </si>
  <si>
    <t>GFI 06</t>
  </si>
  <si>
    <t>Inadecuada programación de pagos para el periodo, el consolidado  de solicitudes de PAC (fondos disponibles para realizar pagos de obligaciones de la Entidad) no se cumplió por parte de los solicitantes.</t>
  </si>
  <si>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</si>
  <si>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   de acuerdo a los parámetros establecidos por el Ministerio de Hacienda Crédito Público en  SIIF Nación</t>
    </r>
  </si>
  <si>
    <t>Expedir circular 2023, que establezca fechas para radicar pagos de proveedores y contratistas y los lineamientos para el trámite de los pagos y verificar su cumplimiento.</t>
  </si>
  <si>
    <t>Radicar documentos para pagos de proveedores y contratistas antes de los días 15 de cada mes de coformidad con la circular 006 de 15 de mayo de 2023. 
Enviar correos a los supervisores informadoles del PAC disponible de cada mes y la fecha maxima de pago a proveedores y contratistas.</t>
  </si>
  <si>
    <t>Coordinador Grupo de Gestión Financiera
Profesional Especializado Grado 13</t>
  </si>
  <si>
    <t>GIN 01</t>
  </si>
  <si>
    <t>Perdida reputacional y económica</t>
  </si>
  <si>
    <t>La dispocisión  de los recursos presupuestales no son suficientes y/o adecuados a las necesidades actuales.</t>
  </si>
  <si>
    <r>
      <t>Debido</t>
    </r>
    <r>
      <rPr>
        <sz val="10"/>
        <rFont val="Arial Narrow"/>
        <family val="2"/>
      </rPr>
      <t xml:space="preserve"> a la no disponibilidad de recursos para la contratación de bienes y servicios tecnológicos (mantenimiento preventivo y correctivo de software,hardware y servicios, obsolescencia de equipos tecnológicos) requeridos o necesarios para el funcionamiento de la infraestructura tecnológica de la Unidad Solidaria.</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</si>
  <si>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la no disponibilidad de recursos para la contratación de bienes y servicios tecnológicos </t>
    </r>
    <r>
      <rPr>
        <sz val="10"/>
        <color rgb="FFF4740A"/>
        <rFont val="Arial Narrow"/>
        <family val="2"/>
      </rPr>
      <t xml:space="preserve">(mantenimiento preventivo y correctivo de software,hardware y servicios, obsolescencia de equipos tecnológicos) requeridos o necesarios </t>
    </r>
    <r>
      <rPr>
        <sz val="10"/>
        <color theme="1"/>
        <rFont val="Arial Narrow"/>
        <family val="2"/>
      </rPr>
      <t>para el funcionamiento de la infraestructura tecnológica de la Unidad Solidaria.</t>
    </r>
  </si>
  <si>
    <t>Planear (establecer prioridades y necesidades de recursos) los recursos presupuestales necesarios para adelantar las actividades de contratación del grupo TI.</t>
  </si>
  <si>
    <t xml:space="preserve">Realizar seguimiento  a los procesos de contratación del Grupo TICS conforme al Plan Anual de Adquisiciones </t>
  </si>
  <si>
    <t>Coordinador Grupo de Tecnologías de la Información</t>
  </si>
  <si>
    <t>GIN 02</t>
  </si>
  <si>
    <t>Afectación de la infraestructura tecnológica y sus servicios tecnológicos por factores internos y externos.</t>
  </si>
  <si>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</si>
  <si>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</si>
  <si>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de ejecución de actividades de mantenimiento y del Plan/Programación de mantenimiento de software, hardware y servicios</t>
  </si>
  <si>
    <t>Ejecutar plan/Programa de mantenimiento de software y hardware</t>
  </si>
  <si>
    <t>Grupo TICS</t>
  </si>
  <si>
    <t>GIN 03</t>
  </si>
  <si>
    <t>Perdida económica y reputacional</t>
  </si>
  <si>
    <t>No disponer de protocolos de seguridad informática, herramientas y aplicaciones de seguridad perimetral.</t>
  </si>
  <si>
    <r>
      <rPr>
        <sz val="10"/>
        <color rgb="FFFF0000"/>
        <rFont val="Arial Narrow"/>
        <family val="2"/>
      </rPr>
      <t>Debido</t>
    </r>
    <r>
      <rPr>
        <sz val="10"/>
        <rFont val="Arial Narrow"/>
        <family val="2"/>
      </rPr>
      <t xml:space="preserve">  a   fallas en la seguridad informática, aspectos como: uso de software sin licencia, acceso no autorizado a redes, bases de datos y sistemas de información, herramientas y aplicaciones de seguridad perimetral.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</si>
  <si>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fallas en la seguridad informática, aspectos como: uso de software sin licencia, acceso no autorizado a redes, bases de datos y sistemas de información, herramientas y aplicaciones de seguridad perimetral.</t>
    </r>
  </si>
  <si>
    <t>Verificar el cumplimiento de las actividades de seguridad digital de la información relacionadas como son: uso de software sin licencia, acceso no autorizado a redes, bases de datos y sistemas de informacipon, herramientas y aplicaciones de seguridad perimetral.</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</si>
  <si>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</si>
  <si>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</si>
  <si>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</si>
  <si>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 xml:space="preserve">La implementación de controles adecuados y suficientes para el acceso a la información de los sistemas de información </t>
  </si>
  <si>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</si>
  <si>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</si>
  <si>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t>Verificar la actualización de la información de usuarios con accesos, permisos de roles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</si>
  <si>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</si>
  <si>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</si>
  <si>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</si>
  <si>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</si>
  <si>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Deficiencias en los documentos precontractuales para la selección objetiva del contratista.</t>
  </si>
  <si>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</si>
  <si>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</si>
  <si>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</si>
  <si>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</si>
  <si>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</si>
  <si>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</si>
  <si>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</si>
  <si>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</si>
  <si>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</si>
  <si>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o cumplimineto parcial, de los requisitos y obligaciones contractuales</t>
    </r>
  </si>
  <si>
    <r>
      <rPr>
        <sz val="10"/>
        <color rgb="FFFF0000"/>
        <rFont val="Arial Narrow"/>
        <family val="2"/>
      </rPr>
      <t>Posibilidad</t>
    </r>
    <r>
      <rPr>
        <sz val="10"/>
        <rFont val="Arial Narrow"/>
        <family val="2"/>
      </rPr>
      <t xml:space="preserve"> de perdida reputacional y económica, </t>
    </r>
    <r>
      <rPr>
        <sz val="10"/>
        <color rgb="FFFF0000"/>
        <rFont val="Arial Narrow"/>
        <family val="2"/>
      </rPr>
      <t>debido</t>
    </r>
    <r>
      <rPr>
        <sz val="10"/>
        <color theme="1"/>
        <rFont val="Arial Narrow"/>
        <family val="2"/>
      </rPr>
      <t>a Informes de supervisión y recibos a satisfacción sin el cumplimiento o cumplimineto parcial,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</si>
  <si>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</si>
  <si>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</si>
  <si>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</si>
  <si>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</si>
  <si>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</si>
  <si>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a vínculos de parentesco, consanguíneo, civil, o legal entre un contratista y su supervisor o en acciones que insidan directamente en su configuración.</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</si>
  <si>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</si>
  <si>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</si>
  <si>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</si>
  <si>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Unidad Solidaria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Unidad Solidaria.</t>
  </si>
  <si>
    <t>Solicitar a los futuros contratistas y/o supervisores de contratos y/o convenios de la Unidad Solidaria, declaración de estar incurso o no en causal de Conflicto de Interéses, frente al futuro contratista o cooperante.</t>
  </si>
  <si>
    <t xml:space="preserve">Validar diligenciamiento  de declaración de estar incurso o no, en la causal de conflicto de intereses. </t>
  </si>
  <si>
    <t>GJU 01</t>
  </si>
  <si>
    <t>Falta de planeación en la asignación del apoderado judicial.</t>
  </si>
  <si>
    <r>
      <rPr>
        <sz val="10"/>
        <color rgb="FFFF0000"/>
        <rFont val="Arial Narrow"/>
        <family val="2"/>
      </rPr>
      <t xml:space="preserve">Debido </t>
    </r>
    <r>
      <rPr>
        <sz val="10"/>
        <color theme="1"/>
        <rFont val="Arial Narrow"/>
        <family val="2"/>
      </rPr>
      <t>a la asignación de apoderado judicial sin idoneidad y experiencia.</t>
    </r>
  </si>
  <si>
    <r>
      <rPr>
        <sz val="10"/>
        <color rgb="FFFF0000"/>
        <rFont val="Arial Narrow"/>
        <family val="2"/>
      </rPr>
      <t>Posibilidad</t>
    </r>
    <r>
      <rPr>
        <sz val="10"/>
        <rFont val="Arial Narrow"/>
        <family val="2"/>
      </rPr>
      <t xml:space="preserve"> de perdida reputacional y económica por p</t>
    </r>
    <r>
      <rPr>
        <sz val="10"/>
        <color theme="1"/>
        <rFont val="Arial Narrow"/>
        <family val="2"/>
      </rPr>
      <t xml:space="preserve">rocesos judiciales sin defensa técnica, en favor de los intereses de la Entidad; lo anterior </t>
    </r>
    <r>
      <rPr>
        <sz val="10"/>
        <color rgb="FFFF0000"/>
        <rFont val="Arial Narrow"/>
        <family val="2"/>
      </rPr>
      <t>debido</t>
    </r>
    <r>
      <rPr>
        <sz val="10"/>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</si>
  <si>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Unidad Solidaria.</t>
  </si>
  <si>
    <t>Vaildar y verificar hojas de vida de los apoderados judiciales Consejo Superior de la Judicatura.</t>
  </si>
  <si>
    <t>GJU 02</t>
  </si>
  <si>
    <t>Deficiente Planeación en la designación oportuna de apoderado judicial en las diferentes etapas de los procesos.</t>
  </si>
  <si>
    <r>
      <rPr>
        <sz val="10"/>
        <color rgb="FFFF0000"/>
        <rFont val="Arial Narrow"/>
        <family val="2"/>
      </rPr>
      <t>Debido</t>
    </r>
    <r>
      <rPr>
        <sz val="10"/>
        <color theme="1"/>
        <rFont val="Arial Narrow"/>
        <family val="2"/>
      </rPr>
      <t xml:space="preserve"> a  Procesos sin asignación de apoderado judicial, Procesos judiciales sin oportuno seguimiento, Procesos judiciales sin intervención oportuna</t>
    </r>
  </si>
  <si>
    <r>
      <rPr>
        <sz val="10"/>
        <color rgb="FFFF0000"/>
        <rFont val="Arial Narrow"/>
        <family val="2"/>
      </rPr>
      <t xml:space="preserve">Posibilidad </t>
    </r>
    <r>
      <rPr>
        <sz val="10"/>
        <rFont val="Arial Narrow"/>
        <family val="2"/>
      </rPr>
      <t xml:space="preserve">de perdida reputacional y económica por Procesos sin defensa judicial oportuna.                            </t>
    </r>
    <r>
      <rPr>
        <sz val="10"/>
        <color theme="1"/>
        <rFont val="Arial Narrow"/>
        <family val="2"/>
      </rPr>
      <t xml:space="preserve">                 </t>
    </r>
    <r>
      <rPr>
        <sz val="10"/>
        <color rgb="FFFF0000"/>
        <rFont val="Arial Narrow"/>
        <family val="2"/>
      </rPr>
      <t xml:space="preserve"> Debido </t>
    </r>
    <r>
      <rPr>
        <sz val="10"/>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</si>
  <si>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</si>
  <si>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</si>
  <si>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</si>
  <si>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t>No establecimientos de controles y seguimientos a las PQRDS radicadas al interior de la Unidad Solidaria</t>
  </si>
  <si>
    <r>
      <rPr>
        <sz val="10"/>
        <color rgb="FFFF0000"/>
        <rFont val="Arial Narrow"/>
        <family val="2"/>
      </rPr>
      <t xml:space="preserve"> Debido</t>
    </r>
    <r>
      <rPr>
        <sz val="10"/>
        <color theme="1"/>
        <rFont val="Arial Narrow"/>
        <family val="2"/>
      </rPr>
      <t xml:space="preserve"> a  Respuestas a las PQRDS fuera de los términos establecidos, Respuestas a las PQRDS no congruentes con lo solicitado,  y PQRDS sin traslado oportuno.</t>
    </r>
  </si>
  <si>
    <r>
      <rPr>
        <sz val="10"/>
        <color rgb="FFFF0000"/>
        <rFont val="Arial Narrow"/>
        <family val="2"/>
      </rPr>
      <t>Posibilidad</t>
    </r>
    <r>
      <rPr>
        <sz val="10"/>
        <rFont val="Arial Narrow"/>
        <family val="2"/>
      </rPr>
      <t xml:space="preserve"> de perdida reputacional y económica po</t>
    </r>
    <r>
      <rPr>
        <sz val="10"/>
        <color theme="1"/>
        <rFont val="Arial Narrow"/>
        <family val="2"/>
      </rPr>
      <t xml:space="preserve">r Respuesta a PQRDS sin el lleno de los requisitos legales. </t>
    </r>
    <r>
      <rPr>
        <sz val="10"/>
        <color rgb="FFFF0000"/>
        <rFont val="Arial Narrow"/>
        <family val="2"/>
      </rPr>
      <t xml:space="preserve"> Debido </t>
    </r>
    <r>
      <rPr>
        <sz val="10"/>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</si>
  <si>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</si>
  <si>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</si>
  <si>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</si>
  <si>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t>La no verificación de existencia de incompatibilidad o conflicto de intereses entre el apoderado designado por la Unidad Solidaria y la parte demandante o demandada según corresponda.</t>
  </si>
  <si>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</si>
  <si>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</si>
  <si>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</si>
  <si>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</si>
  <si>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</si>
  <si>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</si>
  <si>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</si>
  <si>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</si>
  <si>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</si>
  <si>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</si>
  <si>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El Director Técnico del área donde se lleva a cavo la prestación del producto o servicio respectivo, validará el cumplimiento de los requisitos, características y criterios establecidos para la conformidad de los productos o servicios de la Unidad.</t>
  </si>
  <si>
    <t>Revisar y gestionar la identificación de producto o servicio no conforme reportada por los líderes de Proceso, de acuerdo con el Procedimiento de producto o Servicio no Conforme.</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</si>
  <si>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</si>
  <si>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</si>
  <si>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</si>
  <si>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</si>
  <si>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</si>
  <si>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</si>
  <si>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</si>
  <si>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</si>
  <si>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</si>
  <si>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</si>
  <si>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</si>
  <si>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</si>
  <si>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</si>
  <si>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</si>
  <si>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</si>
  <si>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</si>
  <si>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</si>
  <si>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</si>
  <si>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</si>
  <si>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</si>
  <si>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</si>
  <si>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</si>
  <si>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</si>
  <si>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</si>
  <si>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</si>
  <si>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</si>
  <si>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</si>
  <si>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</si>
  <si>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</si>
  <si>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</si>
  <si>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</si>
  <si>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</si>
  <si>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</si>
  <si>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</si>
  <si>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</si>
  <si>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</si>
  <si>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</si>
  <si>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</si>
  <si>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</si>
  <si>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</si>
  <si>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</si>
  <si>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</si>
  <si>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Evitar</t>
  </si>
  <si>
    <t>ATRIBUTOS CONTROL</t>
  </si>
  <si>
    <t>MAPA DE RIESGOS DE SEGURIDAD DIGITAL 2.024</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</si>
  <si>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</si>
  <si>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</si>
  <si>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</si>
  <si>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</si>
  <si>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</si>
  <si>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</si>
  <si>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</si>
  <si>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</si>
  <si>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</si>
  <si>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</si>
  <si>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</si>
  <si>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r>
      <t xml:space="preserve">Seguimiento según periodicidad fecha de seguimiento </t>
    </r>
    <r>
      <rPr>
        <b/>
        <sz val="11"/>
        <color theme="0" tint="-0.499984740745262"/>
        <rFont val="Arial Narrow"/>
        <family val="2"/>
      </rPr>
      <t>(DD/MM/AAAA)</t>
    </r>
  </si>
  <si>
    <t>Estado / Evidencias</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</si>
  <si>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</si>
  <si>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</si>
  <si>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</si>
  <si>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</si>
  <si>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</si>
  <si>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</si>
  <si>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</si>
  <si>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</si>
  <si>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</si>
  <si>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</si>
  <si>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</si>
  <si>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</si>
  <si>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</si>
  <si>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</si>
  <si>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</si>
  <si>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</si>
  <si>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</si>
  <si>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</si>
  <si>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</si>
  <si>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</si>
  <si>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</si>
  <si>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</si>
  <si>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</si>
  <si>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</si>
  <si>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</si>
  <si>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</si>
  <si>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</si>
  <si>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</si>
  <si>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</si>
  <si>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</si>
  <si>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</si>
  <si>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</si>
  <si>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</si>
  <si>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</si>
  <si>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</si>
  <si>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</si>
  <si>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</si>
  <si>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</si>
  <si>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</si>
  <si>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</si>
  <si>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</si>
  <si>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</si>
  <si>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</si>
  <si>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</si>
  <si>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</si>
  <si>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</si>
  <si>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</si>
  <si>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</si>
  <si>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</si>
  <si>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</si>
  <si>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</si>
  <si>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</si>
  <si>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</si>
  <si>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</si>
  <si>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</si>
  <si>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</si>
  <si>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</si>
  <si>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</si>
  <si>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</si>
  <si>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</si>
  <si>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</si>
  <si>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</si>
  <si>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</si>
  <si>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</si>
  <si>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</si>
  <si>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</si>
  <si>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</si>
  <si>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</si>
  <si>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</si>
  <si>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</si>
  <si>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</si>
  <si>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</si>
  <si>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</si>
  <si>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</si>
  <si>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</si>
  <si>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</si>
  <si>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</si>
  <si>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</si>
  <si>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</si>
  <si>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</si>
  <si>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</si>
  <si>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</si>
  <si>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</si>
  <si>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</si>
  <si>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</si>
  <si>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</si>
  <si>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</si>
  <si>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</si>
  <si>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</si>
  <si>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</si>
  <si>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</si>
  <si>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</si>
  <si>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</si>
  <si>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</si>
  <si>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</si>
  <si>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</si>
  <si>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</si>
  <si>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</si>
  <si>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</si>
  <si>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</si>
  <si>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</si>
  <si>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</si>
  <si>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</si>
  <si>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</si>
  <si>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</si>
  <si>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
31/08/2024
</t>
  </si>
  <si>
    <t>31/08/2024
31/12/2024</t>
  </si>
  <si>
    <t>30/04/2024
30/08/2024
20/12/202</t>
  </si>
  <si>
    <t xml:space="preserve">
31/08/2024
31/12/2024</t>
  </si>
  <si>
    <t xml:space="preserve">
31/08/2024
30/12/2024</t>
  </si>
  <si>
    <t>30/08/2024
20/12/2024</t>
  </si>
  <si>
    <t>Diseño y envio de piezas que informen a los funcionarios de la Unidad Solidaria sobre ley 1712 ley de transparencia y acceso a la información Pública y Accesibilidad a la Información</t>
  </si>
  <si>
    <t xml:space="preserve">Revisar y mantener actualizado el inventario de activos de información de la Unidad Solidaria en página web </t>
  </si>
  <si>
    <t xml:space="preserve">Actualizar y publicacion los sets de datos abiertos de la Unidad Solidaria, asegurando su publicación en el sitio web www.datos.gov.co (Entidades Acreditadas, Inventario de Activos e ndice de información pública clasificada) </t>
  </si>
  <si>
    <t>Nuemro de Reportes Actualizados y publicacion de los sets de datos abiertos de la Unidad Solidaria</t>
  </si>
  <si>
    <t xml:space="preserve">Publicar trimestralmente el avance de ejecución presupuestal de los Proyectos de Inversión de la Unidad Solidaria en la pagina Web </t>
  </si>
  <si>
    <t>Hacer seguimiento a la actualización de las hojas de vida en el SIGEP de los funcionarios de la Unidad Solidaria.</t>
  </si>
  <si>
    <t>Seguimientos sobre la actualización de las hojas de vida en el SIGEP de los funcionarios de la Unidad Solidaria realizados</t>
  </si>
  <si>
    <t>Realizar 1 capacitacion a funcionarios de la Unidad Solidaria sobre ley 1712 ley de transparencia y acceso a la información Pública y Accesibilidad a la Información</t>
  </si>
  <si>
    <t>Promover las herramientas de la Unidad Solidaria que están enfocadas a disminuir las brechas de accesibilidad web y que facilitan el acceso a la población con discapacidad</t>
  </si>
  <si>
    <t>Grupo de Atención al Ciudadano</t>
  </si>
  <si>
    <t xml:space="preserve">Coordinador(a)
</t>
  </si>
  <si>
    <t>Grupo de Atención al Ciudadano
Grupo de Comunicaciones y Prensa</t>
  </si>
  <si>
    <t>Grupo de Atención al Ciudadano- Grupo de Conectividad y Prensa</t>
  </si>
  <si>
    <t xml:space="preserve">Grupo de Atención al Ciudadano
</t>
  </si>
  <si>
    <t xml:space="preserve">Se inicia ajustes y modificaciones en la política de administración de riesgos incluyendo los lineamientos para el manejo del riesgo fiscal y demás requeridos para el manejo de las tipologias de riesgo. </t>
  </si>
  <si>
    <t xml:space="preserve">Bajo la Resolución 019 del 30 de enero de 2024, se adoptó el plan de acción institucional y los planes estratégicos e institucionales integrados al plan de acción, el mapa de riesgos, todos estos documentos se encuentran publicados en la página web de la entidad </t>
  </si>
  <si>
    <t>Se tiene programada la capacitación para el segundo cuatrimestre de la vigencia 2024.</t>
  </si>
  <si>
    <t>Se aperturó la Acción de Mejora No.148 en marzo 11 de la actual vigencia 2024: "Revisión de los riesgos de los procesos de la Unidad e igualmente revisar e identificar riesgos fiscales por incorporación de éstos en la nueva guía de Admón de Riesgos versión 6; donde define y se incorpora riesgo fiscal y los puntos de control, que se complementa con la detección de los puntos de riesgo fiscal para facilitar el análisis en el marco del modelo de operación por procesos."</t>
  </si>
  <si>
    <t>Se tiene programado con corte a 30 de abril de 2024, realizar el primer seguimiento y monitoreo a los riesgos identificados por procesos, informe que se preparará en el segundo cuatrimestre de la vigencia.</t>
  </si>
  <si>
    <t>Para la presente vigencia, no se adelantaran acciones tendientes a la racionalización de trámites.</t>
  </si>
  <si>
    <t>Se realizará el primer mensaje en el siguiente corte</t>
  </si>
  <si>
    <t>La audiencia está programada para el último cuatrimestre del 2024</t>
  </si>
  <si>
    <t xml:space="preserve">Se realizan dos encuestas de participación ciudadana a través de la página web de la entidad, Se encuentran en los siguientes Link:
https://www.unidadsolidaria.gov.co/Prensa/Noticias-Encuesta-ciudadana-Planeaci%C3%B3n-de-la-Unidad-Solidaria-2024
https://www.unidadsolidaria.gov.co/Prensa/Noticias-Invitacion-a-la-ciudadania
</t>
  </si>
  <si>
    <t>Se realizará el informe en el último corte</t>
  </si>
  <si>
    <t>En el próximo cuatrimestre se realizará el primer informe</t>
  </si>
  <si>
    <t>No se esperaba avance en esta actividad durante este cuatrimestre</t>
  </si>
  <si>
    <t>Se diligenciaron toda las PQRDS en la matriz mensual para el reporte estadistico</t>
  </si>
  <si>
    <t>2 informes</t>
  </si>
  <si>
    <t xml:space="preserve">Se remitieron cuatro reportes mensuales  a la dirección técnica para ser presentados en el comité directivo </t>
  </si>
  <si>
    <t>No se esperaban avances para este primer cuatrimestre</t>
  </si>
  <si>
    <t>Grupo de Atención al Ciudadano
Grupo de Conectividad Solidaria y Prensa</t>
  </si>
  <si>
    <t>Grupo de Atención al Ciudadano - Grupo de Conectividad Solidaria y Prensa</t>
  </si>
  <si>
    <t>Desde la gestión del grupo de atención al ciudadano se elaboró y remitió el informe del trimestre I-2024.
Desde el grupo de conectividad solidaria y prensa se realizaron las gestiones para la publicación de informe de peticiones del primer trimestre de 2024 - enlace web https://www.unidadsolidaria.gov.co/Atencion-al-ciudadano/Mecanismos-de-participacion/resultados-de-mediciones-satisfaccion-ciudadana</t>
  </si>
  <si>
    <t>Se elaboraron y publicaron 225 piezas  para las redes sociales y se encuentran el la  carpeta compartida del grupo de conectividad, en la pagina web se elaboraron  y publicaron 121 notas se encuentran en el siguiente link  https://www.unidadsolidaria.gov.co/prensa/noticias</t>
  </si>
  <si>
    <t>Esta actividad se tiene programada para el segundo cuatrimestre</t>
  </si>
  <si>
    <t xml:space="preserve">Subdiector Nacional 
Directora Tecnica de Investigación y Planeación </t>
  </si>
  <si>
    <t>Para el primer cuatrimestre no se esperaban avances en esta actividad.</t>
  </si>
  <si>
    <t>Se verifica la publicacion los sets de datos abiertos de la UAEOS actualizados al 20 de abril de 2024. Verificando su publicacion en el sitio web www.datos.gov.co</t>
  </si>
  <si>
    <t>Acorde al reporte de la Oficina Asesora Jurídica: Todos los procesos de contratacion que la entidad adelantó durante el primer cuatrimestre, se encuentran en SECOP II</t>
  </si>
  <si>
    <t>Acorde al reporte de la Oficina Asesora Jurídica:
Se realizó el reporte de la información contractual para el portal web</t>
  </si>
  <si>
    <t>Acorde al reporte de la Oficina Asesora Jurídica: Se realizó el reporte de normograma, cuando hubo actualizaciones al normograma.</t>
  </si>
  <si>
    <t>No se esperan avances para este primer cuatrimestre; no obstante se recibió reporte del Grupo Gestion Administrativa así: El Plan Anual de Adquisiciones se formuló según la necesidad de la estructura organica de la Unidad, fue publicado el día 05 de enero de 2024 en Secop II y Sitio Web y se actualiza teniendo en cuenta la necesidad de la entidad.</t>
  </si>
  <si>
    <t>Acorde al reporte del Grupo de Planeación y Estadística: Se elaboran los informes de seguimiento a la  ejecución presupuestal de Inversión tanto para los Comités  Directivos como para el Ministerio de Trabajo. Trimestralmente se publica el informe de ejecución presupuestal en la Página Web  de la entidad.</t>
  </si>
  <si>
    <t>Al momento de remitir el reporte del componente no se ha recibido la información por parte del Grupo de Educación e Investigación para el avance de la acción</t>
  </si>
  <si>
    <t>Acorde al reporte del Grupo de Conectividad Solidaria y Prensa: se realiza seguimiento mensual  y actualización de la información publicada en la pagina web en el siguente Link:
https://www.unidadsolidaria.gov.co/index.php/Planeaci%C3%B3n-gesti%C3%B3n-y-control/Gesti%C3%B3n/gestion-de-informacion/Administraci%C3%B3n-Web</t>
  </si>
  <si>
    <t xml:space="preserve">Acorde al reporte del Grupo de Conectividad Solidaria y Prensa: se realizó una pieza  informando a la ciudadanía, sobre la gratuidad y la no necesidad de intermediarios para la gestión de peticiones, trámite y servicios ofertados por la Unidad. Se eencuentra en la pagina web siguiente link:
https://www.unidadsolidaria.gov.co/Prensa/Noticias-Unidad-Solidaria-acredita-cinco-programas-educativos </t>
  </si>
  <si>
    <t xml:space="preserve">Acorde al reporte del Grupo de Conectividad Solidaria y Prensa: se realizó una publicación por el correo electronico de la entidad para dar a conocer la existencia de la Secretaría de Transparencia
En el siguiente Link:
https://outlook.office.com/mail/inbox/id/AAQkAGJhMGVhNzQyLTI0NjctNDBkMS1hYTU2LWI1Yzc5NTkwNGJhNQAQAMPlQs9qzyZBtePIuq2c7nA%3D  </t>
  </si>
  <si>
    <t>Acorde al reporte del Grupo Gestion Administrativa:
En cumplimiento a la Ley 1712 de 2014, se realizará la publicación de las transferencias documentales primarias, en cumplimiento al   cronograma proyectado para la recepción  a partir del mes de julio de 2024.</t>
  </si>
  <si>
    <t>Acorde al reporte del Grupo de Conectividad Solidaria y Prensa: se actualiza  el esquema de publicación de información. y la frecuencia con la que se debe actualizar esta información.se encuentra en la pagina web</t>
  </si>
  <si>
    <t>Acorde al reporte del Grupo de Conectividad Solidaria y Prensa: se realizó una pieza donde se promueven  las herramientas que facilitan el acceso a la población con discapacidad se encuentra en la pagina web</t>
  </si>
  <si>
    <t xml:space="preserve">Acorde al reporte del Grupo de Atención al Ciudadano: se diseñó la campaña con el grupo de conectividad solidaria y prensa sobre  la oferta institucional y de esta manera reducir la posibilidad de configuración de posibles actos de corrupción. Pendiente su publicación. </t>
  </si>
  <si>
    <t>Grupo de Conectividad Solidaria y Prensa
Grupo de Tecnologías de la Información</t>
  </si>
  <si>
    <t>Grupo de Atención al Ciudadano
Grupo de Conectividad Solidaria y Prensa</t>
  </si>
  <si>
    <t>Grupo de Tecnologías de la Información
Grupo de Conectividad Solidaria y Prensa</t>
  </si>
  <si>
    <t>Grupo de Conectividad Solidaria y Prensa
 Grupo de Tecnologías de la Información</t>
  </si>
  <si>
    <t xml:space="preserve"> Grupo de Tecnologías de la Información
Grupo de Conectividad Solidaria y Prensa 
</t>
  </si>
  <si>
    <t xml:space="preserve">Grupo de Tecnologías de la Información
Grupo de Conectividad Solidaria y Prensa
Dirección de Desarrollo
</t>
  </si>
  <si>
    <t>Acorde a los reportes del plan de acción de la Oficina de Control Interno, se efectuaron las auditorias previstas para el corte a 30 de abril</t>
  </si>
  <si>
    <t>Desde el Grupo de Planeación y Estadistica se asesoró a cada lider  en la   construcción  del Mapa de Riesgo  y  se socializó la propuesta  con la  ciudadanía en el mes de enero de 2024, no llego ninguna observación .</t>
  </si>
  <si>
    <t xml:space="preserve">Desde el grupo de atención al ciudadano, se diseñó la Carta de trato digno a la ciudadania con el equipo de conectividad solidaria y prensa y se trabajó la campaña del Grupo de Atencion al ciudadano con la oferta institucional.
Desde el grupo de conectividad solidaria y prensa, se realizó una pieza informando a la ciudadanía sobre los canales de atención al ciudadano disponibles que se encuentra en la página web siguiente Link :
https://www.unidadsolidaria.gov.co/Prensa/Noticias-Canales-de-atencion-a-la-ciudadan%C3%Ada  </t>
  </si>
  <si>
    <t>Se trabajó con el grupo de conectividad solidaria y prensa sobre la utilización de lenguaje claro; de igual forma los profesionales de atencion al ciudadano se fortalecieron en la competencia para orientar, informar y asesorar al ciudadano con la ofeta instiucional de los planes, programas y poyectos con información en lenguaje claro</t>
  </si>
  <si>
    <t>Las piezas comunicativas para informar a la ciudadanía sobre la satisfacción ciudadana con los servicios de la Unidad, se publicará  través de las redes Sociales en el mes de mayo, por tal razón el reporte se realizará en el segundo cuatrimestre.</t>
  </si>
  <si>
    <t xml:space="preserve">% de avance de cumplimiento por componente </t>
  </si>
  <si>
    <t>Componente</t>
  </si>
  <si>
    <t>Ejecutado</t>
  </si>
  <si>
    <t>Componente 1 Riesgos</t>
  </si>
  <si>
    <t>Componente 3  Rendición de Cuentas</t>
  </si>
  <si>
    <t>Componente 4  Atención al Ciudadano</t>
  </si>
  <si>
    <t xml:space="preserve">Componente 5  Transparencia </t>
  </si>
  <si>
    <t>Integridad- Gestión de Conflict</t>
  </si>
  <si>
    <t>Si bien esta actividad se tenía programada para el segundo cuatrimestre, esta se cumplió en el primero, mediante la resolución 019 de 2024 donde se evidencia la incorporacion de la estrategia en los planes de accion del Grupo de Planeacion y Estadistica y Gestion Humana</t>
  </si>
  <si>
    <t>El seguimiento se la estrategia de gestión de conflictos de interereses, se realizó con corte a 30 de abril y se presentará en el Comité Institucional de Gestión y Desempeño,  que se adelantará en el mes de mayo.</t>
  </si>
  <si>
    <t>Número de seguimientos a la implementación de la estrategia de gestión de conflicto de intereses,  como insumo para  presentación en  Comités Institucional de Gestión y Desempeño que se adelanten.</t>
  </si>
  <si>
    <t>2 reportes incluidos en el SUIT</t>
  </si>
  <si>
    <t xml:space="preserve">
30/08/2024
20/12/2024</t>
  </si>
  <si>
    <t xml:space="preserve">Presentar ante proyecto de presupuesto para atender las necesidades de las organizaciones </t>
  </si>
  <si>
    <t xml:space="preserve">La entidad aplica las politicas de archivo  implementadas para salvaguardar los expedientes y documentos que hacen parte del archivo central y de gestión, este abarca   estrictas medidas y controles para limitar el ingreso, asi mismo se cuenta con acceso  biometrico,  personal responsable y autorizado por cada dependencia para el manejo de la información. </t>
  </si>
  <si>
    <t>Establecer los perfiles de administrador, edición y solo lectura de acuerdo con el rol que tienen en el área.</t>
  </si>
  <si>
    <t>La entidad cuenta con dos equipos de computos que están programados para   que diariamente realicen  copias de seguridad de la información producida en las carpetas compartidas por cada  dependencia que conforma la estructura organica de la Unidad, cada grupo tiene funcionarios responsables para  alimentar los archivos y demas documentos que hacen de dicha carpeta.</t>
  </si>
  <si>
    <t>En la Unidad se aplica la normatividad vigente a traves de los instrumentos archivisticos, para los archivos de gestión se aplican las Tablas de Retención Documental las cuales se estan actualizando, a partir de un cambio en su estructura orgánico-funcional en la vigencia 2022, para ello se realizó mesa técnica con Subdirección Nacional  para definición de temas como: Adquisición de Software, capacitación a los lideres,  Definición de lista de chequeo para los documentos que hacen parte del expediente de los convenios.. Así como también, se solicitó el insumo índice de información clasificada y reservada. Lo anterior para definir la metodología utilizada en la actualización de las Tablas Retención Documental del Archivo General de la Nación, partiendo de una breve reseña histórica de la entidad hasta la valoración de sus series y subseries documentales.</t>
  </si>
  <si>
    <t>30 de abril de 2.024
30 de junio de 2.024
31 de agosto de 2.024
31 de diciembre de 2.024</t>
  </si>
  <si>
    <t>La profesional de apoyo al area contable continua revisando uno a uno de los auxiliares al cierre contable de cada mes para identificar cuentas con saldo contrario o valores que su registro no corresponda y adicionalmente revisa la informacion reportada por los demas grupos encargados de suministrar la informacion para el cierre contable de cada mes y  realiza registros manuales en SIIF Nacion con el fin de revelar la informacion correcta en los estados financieros.</t>
  </si>
  <si>
    <t>Se revisa y concilia la informacion exogena para la presentacion de medios magneticos nacionales ante la DIAN cruzando todos los saldos con contabilidad, archivo de NOMINAS 2024, DEDUCCIONES 2024 Y REGISTRO RETENCIONES, y se consolida los impuestos presentados mensualmente y bimensual para no presentar errores.</t>
  </si>
  <si>
    <t>La profesional especializada encargada de las funciones de tesoreria continua exportando un listado de OPNP del SIIF Nacion una vez realizadas para verificar que todas queden pago beneficiario final o traspaso a pagaduria según corresponda.</t>
  </si>
  <si>
    <t>la funcionaria encargada de tesoreria una vez realiza uno a uno los pagos de traspaso a pagaduria , revisa saldo de bancos para que haya sido acreditado correctamente sin generar diferencias en bancos.</t>
  </si>
  <si>
    <t>Fallas Tecnológicas</t>
  </si>
  <si>
    <t>La Oficina Asesora Juriodica revisó a cortre del 30 de abril de  2024 que lo procesos contractuales aperturados estuviesen desde su objeto, duración y valor registrados como necesidad en el plan anual de adquisisciones. En cada expediente reposa el respectivo soporte</t>
  </si>
  <si>
    <t>La Oficina Asesora Jurídica, revisó con corte al 30 de abril  de 2024,, los estudios de los procesos contractuales, de acuerdo a las necesidaes que establecieron cada dependencia de la unidad teneindo en cuenta la necesidad a suplir con la contratción.</t>
  </si>
  <si>
    <t xml:space="preserve">La Oficina Asesora Jurídica, revisó con corte al 30 de abril  de 2024 ,que los contratos suscritos y perfeccionados se encontraran en su ejecución técnica, financiera, administrativa, contable y jurídica conforme a los productos esperados para cada período. Lo anterior, antes de efectuar cada pagos. </t>
  </si>
  <si>
    <t xml:space="preserve">La Oficina Asesora Jurídica, consulta en el aplicativo de la Procuraduria si el contratista se encuentra inmerso en inhabilidades o imcompatibilidades </t>
  </si>
  <si>
    <t>La Oficina Asesora Jurídica, verifica y valida que estre diligenciado la declaración de no estar Incurso en la causal de conflicto de intereses</t>
  </si>
  <si>
    <t>La Oficina Asesora Jurídica, designa  a los apoderados judicales, para que acompañen a laos procesos judicales en sus diferentes etapas</t>
  </si>
  <si>
    <t>Revisado y verificado el Procedimiento de "Producto o Servicio No Conforme, a la fecha se encuentra ajustado en cuanto a sus caracteristicas y criterios establecidos para la conformidad del producto o servicio ; esperamos la actualización, ajuste y modificaciones a la revisión de nuevos productos y servicios, como también a las modificaciones y ajustes de las caracteristicas de los productos o servicios.</t>
  </si>
  <si>
    <t>Teniendo en cuenta la caracterización y demás documentos del Proceso de Fomento de las Organizaciones solidarias, no se conocen los documentos definitivos.. Reiteramos que,  una vez se definan los nuevos productos, o se ajusten y modifiquen las caracteristicas y criterios nuevos, se actualizará el procedimiento de Producto o Servicio no Conforme..</t>
  </si>
  <si>
    <t>Periodicamente se realiza la verificación de documentos que se encuentren actualizados y con la última versión aprobada. Y con base en las necesidades existentes en cada proceso de la Unidad Solidaria, los líderes de proceso con acompañamiento de la Dirección de Investigación y Planeación adelantas los ajustes y modificaciones pertinentes. Dicha verificación se viene realizando periodicamente de forma mensual.</t>
  </si>
  <si>
    <t xml:space="preserve">Se adelantaron Acciones de mejora en la vigencia 2023, quedando pendiente solo una Acción de Mejora No.146. A  la fecha de cierre del presente informe a abril 30 de 2024 se cerro la Acción de Mejora No.146: "	Necesidad de actualización de la Entidad en el cumplimiento de la gestión documental y  realizando la articulación con la gestión administrativa. la integralidad con el MIPG SIGOS"
En marzo de la presente vigencia se abrieron dos (02) Acciones de Mejora que se encuentran abiertas, la No.147 y la No.148. No presentan grado de avance.
Acciones de mejora cerradas: No.146, presenta avance del 100%.
</t>
  </si>
  <si>
    <t>Con corte a abril de 2024 no se han emitido informes de evaluación independiente.  Las auditorias estan proyectadas para iniciar en el mes de mayo.</t>
  </si>
  <si>
    <t xml:space="preserve">Hacer seguimiento a la implementación de la estrategia de gestión de conflicto de intereses </t>
  </si>
  <si>
    <t xml:space="preserve">SEGUIMIENTO OCI </t>
  </si>
  <si>
    <t>Se evidencó la publicación de noticias y piezas publicitarias en en la página web de la unidad, en el siguiente link: 
https://www.unidadsolidaria.gov.co/prensa/noticias</t>
  </si>
  <si>
    <t xml:space="preserve">Se evidenció la publicación de dos encuestas ciudadanas, publicadas en la página web de la Unidad:
Planeación de la Unidad Solidaria 2024:
https://www.unidadsolidaria.gov.co/Prensa/Noticias-Encuesta-ciudadana-Planeaci%C3%B3n-de-la-Unidad-Solidaria-2024
Invitación ciudadana sobre el trámite de acreditación:
https://www.unidadsolidaria.gov.co/Prensa/Noticias-Invitacion-a-la-ciudadania
</t>
  </si>
  <si>
    <t>SEGUIMIENTO OCI</t>
  </si>
  <si>
    <t>Se evidenció publicación en la página web de la Unidad del mapa de riesgos unidad solidaria 2024 V1, en el siguiente link: https://www.unidadsolidaria.gov.co/Planeaci%C3%B3n-gesti%C3%B3n-y-control/Planeaci%C3%B3n/Planes/Planes-de-Acci%C3%B3n-anuales-vigencia-202</t>
  </si>
  <si>
    <t>Avance programado para el mes de julio</t>
  </si>
  <si>
    <t>Avance programado para el mes de junio</t>
  </si>
  <si>
    <t>Avance programado para el mes de septiembre</t>
  </si>
  <si>
    <t>Informe programado para el último cuatrimestre del 2024</t>
  </si>
  <si>
    <t>Se realizará el informe en el último cuatrimestre del 2024</t>
  </si>
  <si>
    <t>Se evidenció el reporte diario de las PQRSD allegadas a la oficina de atención al ciudadano por los diferentes canales de atención, reportados de manera diaria en la matriz denominada Reporte de peticiones de atención al ciudadano.</t>
  </si>
  <si>
    <t>Avance programado para el mes de agosto</t>
  </si>
  <si>
    <t xml:space="preserve">Se verificó la publicación actualizada a 20 de abril de 2024, de los conjuntos de datos abiertos correspondientes a "Entidades Acreditadas" , la publicación se encuentra en el portal de datos abiertos del estado colombiano en el siguiente link:
https://www.datos.gov.co/browse?q=unidad%20administrativa%20especial%20de%20organizaciones%20solidarias&amp;sortBy=relevance
</t>
  </si>
  <si>
    <t>Avance programado para el último cuatrimestre</t>
  </si>
  <si>
    <t>Número de reportes de revisión de enlaces web realizados</t>
  </si>
  <si>
    <t>Se evidenció matriz de reporte de administración de la web 2024, en la cual se realiza el seguimiento mensual y actualización de la información publicada en la web en el siguiente link: 
https://www.unidadsolidaria.gov.co/index.php/Planeaci%C3%B3n-gesti%C3%B3n-y-control/Gesti%C3%B3n/gestion-de-informacion/Administraci%C3%B3n-Web</t>
  </si>
  <si>
    <t xml:space="preserve">Se evidenció la elaboración y publicación de pieza comunicativa, informando a la ciudadnia sobre el trámite de acreditación y su gratuidad, publicado en la página web de la Unidad en el siguinete link: 
https://www.unidadsolidaria.gov.co/Prensa/Noticias-Unidad-Solidaria-acredita-cinco-programas-educativos </t>
  </si>
  <si>
    <t>Se evidenció correo enviado el día 30 de abril, a funcionaros y contratistas, dando a conecer a paco (Portal Anticorrupción de Colombia). Portal en el cual se pueden realizar denuncias a la secretaria de transparencia.</t>
  </si>
  <si>
    <t>Se evidenció pieza publictaria "seguimos trabajando por la inclusión", donde se promueven herramientas que facilitan el acceso a la población con capacidades especiales, pieza publicada en la página web de la unidad en el siguiente link:
https://www.unidadsolidaria.gov.co//Prensa/Noticias-seguimos-trabajando-por-la-inclusion</t>
  </si>
  <si>
    <t>Se evidenció publicación de matriz  de riesgos 2024 V1, asi mismo se evidenció mediante listado de aistencia el acompañmiento con cada uno de los lideres de los diferentes procesos, en cuanto a materia de gestión del riesgo.
Se evidenció ejecución en las actividades de riesgo identificado, dando de esta forma cumplimiento y verificación del control del riesgo.</t>
  </si>
  <si>
    <t>Al 30 de abril de 2024,  el Grupo de Gestión Humana, ha realizado los roles de gestión administrativa y verificado el procedimiento de Viáticos y Gastos de Viaje  - SIIF - (Rubros de Funcionamiento e Inversión)  Planta y Contratistas: Ciento sesenta y dos (162)
Se evidenció ejecución en las actividades de riesgo identificado, dando de esta forma cumplimiento y verificación del control del riesgo.</t>
  </si>
  <si>
    <t>Se evidenció que la empresa de vigilancia cuenta con un aplicativo, el cual permite el registro de cada visitante a la Unidad, tambien cuenta con una minuta de registro de salida e ingreso de dispositivos al edificio. Sin embargo, no se evidencia dicho acompañmiento de ingreso al visitante por parte de un funcionario de la Unidad.</t>
  </si>
  <si>
    <t>Se evidenció que se realiza una verificación de los documentos que aporta el facilitador, para la emisión de certificados de formación.
Se evidenció ejecución en las actividades de riesgo identificado, dando de esta forma cumplimiento y verificación del control del riesgo.</t>
  </si>
  <si>
    <t>Se informó por parte de la coordinación del grupo de tics, que aún no se cuenta con recurso humano, quien tendra en sus funciones dicha actividad.</t>
  </si>
  <si>
    <t>Se evidenció política de administración del riesgo vig 2023, sin embargo se informa por parte de planeación que se da inicio a los ajustes y modificaciones.</t>
  </si>
  <si>
    <t>Se informó por parte del grupo de planeación que se tiene programada la capacitación para el segundo cuatrimestre de la vigencia 2024.</t>
  </si>
  <si>
    <t>Se informó por parte del grupo de planeación que se tiene programado con corte a 30 de abril de 2024, realizar el primer seguimiento y monitoreo a los riesgos identificados por procesos, informe que se preparará en el segundo cuatrimestre de la vigencia.</t>
  </si>
  <si>
    <t xml:space="preserve">De manera mensual se envia a la dirección técnica reporte para ser presentados en el comité directivo </t>
  </si>
  <si>
    <t>Se evidenció publicación de pieza comunicativa, a la ciudadanía, donde se informan los canales y horarios de atención al ciudadano, publicada en la págiba web de la Unidad en el siguiente link:  
https://www.unidadsolidaria.gov.co/Prensa/Noticias-Canales-de-atencion-a-la-ciudadan%C3%Ada</t>
  </si>
  <si>
    <t>Se evidenció publicación de normograma actualizado a febrero 2024, en la página web de la Unidad en el siguiente link: 
https://www.unidadsolidaria.gov.co/index.php/la-entidad/normatividad/normograma</t>
  </si>
  <si>
    <t>Se evidenció matriz de seguimiento, que se envia de manera semanal a cada uno de los lideres del proceso, donde se les comunica el estado de las PQRSD, correspondientes a su área.
Se evidenció ejecución en las actividades de riesgo identificado, dando de esta forma cumplimiento y verificación del control del riesgo.</t>
  </si>
  <si>
    <t>Se evidenció envio del formato "seguimiento a los proyectos de inversión", con el cual se realiza seguimiento a los proyectos, a su vez se evidenció que se han venido recibiendo capacitaciones por parte del DANE.
Se evidenció ejecución en las actividades de riesgo identificado.</t>
  </si>
  <si>
    <t>Se informó por parte  de la oficina asesora jurídica, que los abogados designados como apoderados judiciales, desde la dependencia se les estudia las hojas de vida, con la finalidad que no se hallen inmersos en   inhabilidades e  incompatibilidades,para desarrollar esta actividad.</t>
  </si>
  <si>
    <t xml:space="preserve">Se evidenció que, las peticiones que ingresan a la Oficina de Asesora Jurídica, son respondidas de manera  oportuna. No se evidenció  PQRDS tramitada por fuera de términos de ley. </t>
  </si>
  <si>
    <t>Se informó de de la oficina asesora jurídica, que se verifica y valida el diligenciamiento de la declaración de no estar Incurso en la causal de conflicto de intereses por parte de los apoderados.</t>
  </si>
  <si>
    <t>Se evidenció que en el primer cuatrimestre de la vigencia 2023, el Grupo de Gestión Humana revisó y cargó en el aplicativo CETIL certificaciones electronicas de tiempos laborados y confirmaciones a la Oficina de Bonos Pensionales del Ministerio de Hacienda y Crédito Público, de conformidad con las solicitudes de los ex funcionarios del DACOOP (Departamente Administrativo de Cooperativa), DANSOCIAL y Superintendencia de Cooperativas, a 30 de abril de 2024, el Grupo de Gestión Humana, han revisado, cargado en el Aplicativo CETIL - Ministerio de Hacienda:
Certificaciones Electrónicas de Tiempos Laborados - CETIL: Veintisiete  (27)
Confirmaciones Oficina Bonos Pensionales  del Ministerio de Hacienda y Crédito Público:  Veintisiete  (27)
Se evidenció ejecución en las actividades de riesgo identificado, dando de esta forma cumplimiento y verificación del control del riesgo.</t>
  </si>
  <si>
    <t>Se evidenció dentro del informe de planeación estratégica, táctica y operativa, primer trimestre 2024, en la página web de la Unidad, en el siguiente link:
https://www.unidadsolidaria.gov.co/sites/default/files/archivos/1.%20Inf.%20Planeaci%C3%B3n%20Tactica%20y%20Operativa_31marzo%20VF.pdf</t>
  </si>
  <si>
    <t>Realizando una revisión aleatoria a la contratación directa de la Entidad para el año 2024 en la plataforma Secop II, se halló que no se encuentran cargados, los contratos 009, 011, 015 de 2024; de igual forma constatando en la página web de la Unidad en la ruta de contratación, en el siguiente link: 
https://www.unidadsolidaria.gov.co/la-entidad/contrataci%C3%B3n/vista-contratacion-2024.
Se pudo identificar que varios de las carpetas se encuentran vacias, y algunos números de contratos no se encuentra en el consecutivo, se sugiere realizar la revisión y el respectivo cargue de la documentación.
Nota aclaratoria: esta revisión se realizó de manera aleatoria, por lo anterior se sugiere a quien correspona revisar de manera más minuciosa que todos los contratos y documentos se encuentren debidamente cargados y/o publicados. 
Se informó por parte de la Jefa de la Oficina Jurídica, que se está realizando un oficio a colombia compra eficiente, para subsanar la visibilidad de los contratos 009, 011, 015 de 2024, que están publicos a la ciudadanía.</t>
  </si>
  <si>
    <t xml:space="preserve">Se informó por parte del Grupo de Atención al Ciudadano que se diseñó la campaña con el grupo de conectividad solidaria y prensa sobre  la oferta institucional y de esta manera reducir la posibilidad de configuración de posibles actos de corrupción. Pendiente su publicación. </t>
  </si>
  <si>
    <t>Se informó por parte del área que hasta el momento se están recolectando los insumos para proyectar los estudios previos, de quien estará encargado de llevar a cabo esta actividad.En la actualidad se cumple con los linamientos teniendo en cuenta las herramientas existentes, una vez se realice la adquisicion del software de contenidos empresariales se actualizarán  acorde a la necesidad.</t>
  </si>
  <si>
    <t>Se informó por parte del grupo de gestión administrativa, que debido a temas de agendas no se llevará a cabo capacitación en el mes de mayo como se tenia programado.</t>
  </si>
  <si>
    <t>Se evidenció que a corte a 30 de abril se han realizado las contrataciones de:
- Firewall: Se contrató las actualizaciones automaticas del dsipositivo de protección perimetral, para la vigencia 2024, para proteger a la entidad en ataques informaticos, contrato 087 de 2024 del 12 de febrero de 2024.
- Soporte Aplicativo SIIA: Se contrató el técnico para brindar soporte, mantenimiento y realizar mejoras al aplicativo de acreditacion de la entidad, contrato 135 de 2024.
- Soporte Aplicativo Portal Web: Se contrató el técnico para brindar soporte, mantenimiento y realizar mejoras al aplicativo de Portal Web de la entidad, contrato 141 de 2024.</t>
  </si>
  <si>
    <t>Se informó por parte del coordinador del grupo de tics, que se encuentran elaborados los estudios y enviados a la Oficina Asesora Juridica para revisión, aprobacion e inicio del proceso de selección para contratar el mantenimiento de hardware y software de la Unidad Solidaria.
Se ha llevado a cabo el mantenimiento de software y los requerimientos realizados con respecto al hardware por medio del aplicativo de mesa de ayuda.</t>
  </si>
  <si>
    <t>Se informó  por parte del coordinador del grupo de tics, que se  tiene programado iniciar la actualizacion de los roles de administrador con el inicio del contrato de mantenimiento preventivo y correctivo de la infraestructura de la Unidad Solidaria</t>
  </si>
  <si>
    <t>Se controla la instalacion y ejecución de software no autorizado por medio del Firewall, dispositivo que audita el trafico de archivos y evita descarga de tipo ejecutable.
Tambien con la consola de antivirus se realiza seguimiento a los usuarios por medio de alertas de instalaciones de software.
Con el acompañamiento del contratista Carlos Julio Vargas, se llevó a cabo la actualización del mapa de riesgos de seguridad digital.</t>
  </si>
  <si>
    <t>Con corte a 30 de abril se realizó la actualización de los reportes de las operaciones estadísticas internas y externas, se lleva a cabo la verificación y validación de los datos, y se procede a ejecutar los boletines de las operaciones estadísticas internas, incluyendo cooperantes, PQRS, contratos y convenios, con fecha de corte del 31 de marzo de 2024. Además, se generan los reportes de estadísticas externas del registro ESALES, se crea la serie histórica y se elaboran tablas de salida (matrículas activas, nuevas y renovadas). Posteriormente, se envían a los grupos correspondientes para su validación.
Se revisa y verifica la consistencia de la información  de las operaciones estadísticas que se generan, de tal forma que cumpla con los criterios de calidad estadística.</t>
  </si>
  <si>
    <t>Se evidenció que se realizó toma fisica de inventario general a 31 de marzo de 2024, información actualizada y entregada al Grupo de Gestión Financiera el 9 de abril de 2024.</t>
  </si>
  <si>
    <t>El técnico de presupuesto y la Coordinadora Financiera  reciben los estudios por parte de las areas encargadas y verifican la disponiblidad presupuestal, los codigos y nombres de rubros  de acuerdo a los rubros que se deben afectar con base en el objeto contractual.</t>
  </si>
  <si>
    <t>Se presentarán avances en el próximo cuatrimestre.</t>
  </si>
  <si>
    <t xml:space="preserve">Se aplicaron  los instrumentos archivisticos en cumplimiento a la normatividad vigente y politicas de archivo de la Unidad, asi mismo se proyectó cronógrama de capacitación dirigida a funcionarios y contratista para la implementación y actualizacion  de los mismos.
</t>
  </si>
  <si>
    <t>Se evidenció mediante listados de asistencia y acta de reunión, la participación de cada lider de proceso, en la construcción del mapa de riesgos 2024 y este se encuentra publicado en el link: https://www.unidadsolidaria.gov.co/Planeaci%C3%B3n-gesti%C3%B3n-y-control/Planeaci%C3%B3n/Planes/Planes-de-Acci%C3%B3n-anuales-vigencia-202</t>
  </si>
  <si>
    <t>Se evidenció la apertura de la Acción de Mejora No.148 en marzo 11 de la vigencia 2024: "Revisión de los riesgos de los procesos de la Unidad e igualmente revisar e identificar riesgos fiscales por incorporación de éstos en la nueva guía de Admón de Riesgos versión 6; donde define y se incorpora riesgo fiscal y los puntos de control, que se complementa con la detección de los puntos de riesgo fiscal para facilitar el análisis en el marco del modelo de operación por procesos."</t>
  </si>
  <si>
    <t>Mediante acta del 15 de abril de 2024 el comité de coordinación  institucional de control interno, aprobó el programa de auditorias a procesos que se llevaran acabo a partir del mes de mayo.</t>
  </si>
  <si>
    <t>Se informó por parte de la coordinadora del grupo de atención al ciudadano que el informe se remitió al grupo de conectividad y prensa con el fin de realizar el diseño y diagramación al informe y una vez adelantada esta actividad proceder a publicarlo.  Con corte a 30 de abril no se encuentra publicado el informe final de atención al ciudadano.</t>
  </si>
  <si>
    <t>Avance programado para el mes de agosto de 2024</t>
  </si>
  <si>
    <t>Realizando una revisión aleatoria a la contratación directa de la Entidad para el año 2024 en la plataforma Secop II, se halló que no se encuentran cargados los contratos 009, 011, 015 de 2024; de igual forma constatando en la página web de la Unidad en la ruta de contratación, en el siguiente link: 
https://www.unidadsolidaria.gov.co/la-entidad/contrataci%C3%B3n/vista-contratacion-2024.
Se pudo identificar que varias de las carpetas se encuentran vacias, y algunos números de contratos no se encuentra en el consecutivo, se sugiere realizar la revisión y el respectivo cargue de la documentación.
Nota aclaratoria: esta revisión se realizó de manera aleatoria, por lo anterior se sugiere revisar de manera más minuciosa que todos los contratos y documentos se encuentren debidamente cargados y/o publicados. 
Se informó por parte de la Jefa de la Oficina Jurídica, que se está realizando un oficio a colombia compra eficiente, para subsanar la visibilidad de los contratos 009, 011, 015 de 2024, que están publicos a la ciudadanía.</t>
  </si>
  <si>
    <t>Se evidenció resolución 019 de 2024 donde se incorpora la estrategia en los planes de accion del Grupo de Planeacion y Estadistica y Gestion Humana</t>
  </si>
  <si>
    <t>Se evidenció seguimiento de la estrategia de gestión de conflictos de interereses con corte a 30 de abril y se tiene programado presentar al Comité Institucional de Gestión y Desempeño en el mes de mayo.</t>
  </si>
  <si>
    <t>Se evidenció que durante el primer cuatrimestre de 2024:
1. Se realizó la formulación de los planes que forman parte de la planeación estratégica, y fueron aprobados mediante resolución 019 de 2024. También se realizó seguimiento a la planeación estratégica, táctica y operativa del primer trimestre de 2024
2. Se ha realizado el seguimiento y monitoreo a indicadores del PND, PES, PEI; la medición del primer trimestre de 20204 mostró un avance en las metas institucionales del PES del 5% (un 1% más de lo esperado, que se ponderó en el 4%). 
Los resultados del seguimiento del primer trimestre fueron incluidos en la presentación preparada para Comité Directivo y remitidos desde la coordinación del grupo de planeación y estadísticas a la dirección técnica.
El Comité de Gestión y Desempeño Institucional, se tiene programado realizar en el mes de mayo de 2024; pero se tiene toda la información preparada para cuando la Alta Dirección convoque la reunión para la reunión programada.mediante agendamiento.</t>
  </si>
  <si>
    <r>
      <t xml:space="preserve">Se soportan como evidencia del acompañamiento, las actas de entrega de material de aprendizaje, realizadas por los cooperantes. 
Sin mebargo,  sugiere revisar y actualizar de acuerdo la actividad en el plan de acción </t>
    </r>
    <r>
      <rPr>
        <b/>
        <i/>
        <sz val="11"/>
        <color theme="1"/>
        <rFont val="Arial Narrow"/>
        <family val="2"/>
      </rPr>
      <t>"Acompañamiento técnico  a las organizaciones solidarias  durante los cuatro años que dura cada proceso haciendo actualización cada año",</t>
    </r>
    <r>
      <rPr>
        <sz val="11"/>
        <color theme="1"/>
        <rFont val="Arial Narrow"/>
        <family val="2"/>
      </rPr>
      <t xml:space="preserve"> con el fin de ajustar el termino del acompañamiento.</t>
    </r>
  </si>
  <si>
    <t>Se evidenció la presentación del anteproyecto de presupuesto de acuerdo al acta de reunión del 22 de  marzo de 2024.</t>
  </si>
  <si>
    <t xml:space="preserve">La OCI tomó como muestra los contratos No. 009, 011, 015 de 2024 los cuales presuntamente no se encuentran cargados en  el aplicativo secop II, sin embargo, al verificar con el adminsitrador de SECOP II de la unidad se pudo evidenciar que estos si se encuentran cargados y por error del aplicativo solo se muestra al administrador y al supervisor. Se recomienda al adminsitrador del aplicativo SECOP II presentar la incidencia ante colombia compra eficiente y realziar el ajuste corerspondiente. </t>
  </si>
  <si>
    <t>Se evidenció la  actualización de los proyectos 2025, el cual fue reporteado mediante acta del 22 de marzo de 2024.</t>
  </si>
  <si>
    <t>Se evidencia que las bases de datos y estadísticas que contienen información sensible se encuentran resguardadas con usuarios restringidos para garantizar su seguridad. Adicionalmente, se firma  el documento de    acuerdo de confidencialidad para garantizar que la información sensible de las bases de datos de las operaciones estadísticas se mantengan seguros. 
Se evidenció ejecución en las actividades de riesgo identificado, dando de esta forma cumplimiento y verificación del control del riesgo.</t>
  </si>
  <si>
    <t>Se evidenció el envio de tres correos electrónicos el día 20 de febrero a funcionarios y contratistas de la Unidad, comunicando el procedimiento, para los programas de formación, las certificaciones que emite la Unidad y las investigaciones adelantadas y/o desarrolladas por la Unidad Solidaria desde el grupo de Educación Solidaria.</t>
  </si>
  <si>
    <t>Se evidenció que se llevó a cabo el programa formar para servir durante cinco semanas, en el cual se socializó y sensibilizó acerca del Sistema de Educación para la Asociatividad Solidaria -SEAS. Se evidenció ejecución en las actividades de riesgo identificado, dando de esta forma cumplimiento y verificación del control del riesgo.</t>
  </si>
  <si>
    <r>
      <t>Se informó por parte de la oficina de servicio al ciudadano la realización de actividades en las siguientes acciones:</t>
    </r>
    <r>
      <rPr>
        <b/>
        <sz val="11"/>
        <color theme="1"/>
        <rFont val="Arial Narrow"/>
        <family val="2"/>
      </rPr>
      <t xml:space="preserve"> 
Acción 1:</t>
    </r>
    <r>
      <rPr>
        <sz val="11"/>
        <color theme="1"/>
        <rFont val="Arial Narrow"/>
        <family val="2"/>
      </rPr>
      <t xml:space="preserve">
Durante el cuatrimestre se realizaron mesas de trabajo con la Oficina Asesora jurídica, sobre el trámite de acreditación y los tiempos de gestión de los diferentes procedimientos.
</t>
    </r>
    <r>
      <rPr>
        <b/>
        <sz val="11"/>
        <color theme="1"/>
        <rFont val="Arial Narrow"/>
        <family val="2"/>
      </rPr>
      <t>Acción 2:</t>
    </r>
    <r>
      <rPr>
        <sz val="11"/>
        <color theme="1"/>
        <rFont val="Arial Narrow"/>
        <family val="2"/>
      </rPr>
      <t xml:space="preserve">
Durante el cuatrimestre se estructuró una propuesta de actualización al trámite de acreditación, de la cual se encuentra surtiendo la etapa de participación ciudadana.</t>
    </r>
  </si>
  <si>
    <t xml:space="preserve">A 30 de abril de 2024,  El Grupo de Gestión Humana, han validado, cargue de la información en el aplicativo SIGEP de bienes y renta de la planta de personal de la entidad, el cual tiene como corte el 31 de mayo de 2024. </t>
  </si>
  <si>
    <t>Se evidenció carpeta fisica del plan de SST, se encuentran la evaluación de estándares mínimos reportado  a la arl Positiva, y el plan de mejorameinto de los resultados de evaluación realizadas anualmente. 
A su vez se evidenció que se dio cumplimento con la evaluación de estándares mínimos de cnformidad con el ministerio del trabajo.</t>
  </si>
  <si>
    <t>Se evidenció la actualización y soporte técnico del aplicativo NOVASOFT, mediante contrato 096 del 23 de febrero de 2024, a corte 30 de abril de 2024,  se han revisado, validado, tramitado con la actualización del Aplicativo NOVASOFT -  vigencia 2024, las siguientes nóminas.: 
Nómina Enero
Nómina Febrero
Nómina Retroactivo (Decreto no. 0301 del 5 de marzo de 2024)
Nómina Marzo
Nómina Abril
Se evidenció ejecución en las actividades de riesgo identificado, dando de esta forma cumplimiento y verificación del control del riesgo.</t>
  </si>
  <si>
    <t>Se informó por parte del lider del proceso, que via whatsapp y correo electrónico, se reciben constantemente las solicitudes de publicación de información de todo el territorio Nacional y cuando se presenta la actualización de imagen insttitucional, el lider del proceso comunicaciones y prensa se envía al encargado del SIGOS la información con el fin de estandarizar los formatos.</t>
  </si>
  <si>
    <t>Durante el periodo evaluado, se evidenció que el líder del proceso convocó a reuniones semanales y una cada mes para verificar la información que se produce para ser difundida. (de la reunión mensual se realiza acta que se guarda en la carpeta compartida de grupo).
Actas</t>
  </si>
  <si>
    <t>La tesorera de la entidad continua haciendo seguimiento a la ejecucion de PAC semanal, con el fn de que los supervisores tengan conocimiento de la disponibilidad que van teniendo semanalmente y puedan radicar los pagos dentro de los plazos establecidos, con el fin de que la entidad cumpla con el indicador de INPANUT.</t>
  </si>
  <si>
    <t>Se evidenció que se programan las salida de recursos financieros de Caja Menor de Gastos Generales  con base en las necesidades estimadas o solicitudes de recursos por los diferentes conceptos. Se informó por parte del área, que, para programar salidas se debe realizar una solicitud, la cual se debe soportar mediante facturas o recibos de pago.</t>
  </si>
  <si>
    <t>Seevidenció la  proyección del cronograma para realizar  seguimiento a la implementación de los instrumentos archivisticos con el fin de validar y verificar la adecuada aplicación de estos.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</si>
</sst>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43" formatCode="_-* #,##0.00_-;\-* #,##0.00_-;_-* &quot;-&quot;??_-;_-@_-"/>
    <numFmt numFmtId="164" formatCode="dd/mm/yyyy;@"/>
    <numFmt numFmtId="165" formatCode="_-* #,##0_-;\-* #,##0_-;_-* &quot;-&quot;??_-;_-@_-"/>
    <numFmt numFmtId="166" formatCode="0.000%"/>
    <numFmt numFmtId="167" formatCode="0.0%"/>
  </numFmts>
  <fonts count="64" x14ac:knownFonts="1">
    <font>
      <sz val="11"/>
      <color theme="1"/>
      <name val="Calibri"/>
      <family val="2"/>
      <scheme val="minor"/>
    </font>
    <font>
      <sz val="11"/>
      <color theme="1"/>
      <name val="Calibri"/>
      <family val="2"/>
      <scheme val="minor"/>
    </font>
    <font>
      <sz val="11"/>
      <color theme="1"/>
      <name val="Arial"/>
      <family val="2"/>
    </font>
    <font>
      <b/>
      <sz val="14"/>
      <color theme="0"/>
      <name val="Arial"/>
      <family val="2"/>
    </font>
    <font>
      <b/>
      <sz val="14"/>
      <color rgb="FF000000"/>
      <name val="Arial"/>
      <family val="2"/>
    </font>
    <font>
      <b/>
      <sz val="11"/>
      <color theme="1"/>
      <name val="Arial"/>
      <family val="2"/>
    </font>
    <font>
      <b/>
      <sz val="9"/>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16"/>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sz val="11"/>
      <color theme="10"/>
      <name val="Calibri"/>
      <family val="2"/>
      <scheme val="minor"/>
    </font>
    <font>
      <b/>
      <sz val="26"/>
      <color rgb="FF3366CC"/>
      <name val="Calibri"/>
      <family val="2"/>
      <scheme val="minor"/>
    </font>
    <font>
      <b/>
      <sz val="18"/>
      <color theme="4" tint="-0.499984740745262"/>
      <name val="Calibri"/>
      <family val="2"/>
      <scheme val="minor"/>
    </font>
    <font>
      <b/>
      <sz val="26"/>
      <color theme="4" tint="-0.499984740745262"/>
      <name val="Calibri"/>
      <family val="2"/>
    </font>
    <font>
      <i/>
      <sz val="10"/>
      <color rgb="FF0070C0"/>
      <name val="Arial Narrow"/>
      <family val="2"/>
    </font>
    <font>
      <b/>
      <sz val="10"/>
      <color theme="1"/>
      <name val="Arial"/>
      <family val="2"/>
    </font>
    <font>
      <sz val="10"/>
      <color rgb="FFF4740A"/>
      <name val="Arial Narrow"/>
      <family val="2"/>
    </font>
    <font>
      <u/>
      <sz val="10"/>
      <color theme="10"/>
      <name val="Calibri"/>
      <family val="2"/>
      <scheme val="minor"/>
    </font>
    <font>
      <b/>
      <sz val="11"/>
      <color theme="0" tint="-0.499984740745262"/>
      <name val="Arial Narrow"/>
      <family val="2"/>
    </font>
    <font>
      <sz val="11"/>
      <color theme="0"/>
      <name val="Calibri"/>
      <family val="2"/>
      <scheme val="minor"/>
    </font>
  </fonts>
  <fills count="24">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bgColor rgb="FF000000"/>
      </patternFill>
    </fill>
    <fill>
      <patternFill patternType="solid">
        <fgColor rgb="FFDDEBF7"/>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
      <patternFill patternType="solid">
        <fgColor theme="0"/>
        <bgColor rgb="FF000000"/>
      </patternFill>
    </fill>
    <fill>
      <patternFill patternType="solid">
        <fgColor theme="8" tint="0.79998168889431442"/>
        <bgColor indexed="64"/>
      </patternFill>
    </fill>
    <fill>
      <patternFill patternType="solid">
        <fgColor theme="4" tint="-0.249977111117893"/>
        <bgColor indexed="64"/>
      </patternFill>
    </fill>
    <fill>
      <patternFill patternType="solid">
        <fgColor theme="0" tint="-4.9989318521683403E-2"/>
        <bgColor indexed="64"/>
      </patternFill>
    </fill>
  </fills>
  <borders count="97">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thin">
        <color indexed="64"/>
      </left>
      <right style="dotted">
        <color theme="9"/>
      </right>
      <top style="thin">
        <color indexed="64"/>
      </top>
      <bottom style="dotted">
        <color theme="9"/>
      </bottom>
      <diagonal/>
    </border>
    <border>
      <left style="dotted">
        <color theme="9"/>
      </left>
      <right style="dotted">
        <color theme="9"/>
      </right>
      <top style="thin">
        <color indexed="64"/>
      </top>
      <bottom style="dotted">
        <color theme="9"/>
      </bottom>
      <diagonal/>
    </border>
    <border>
      <left style="medium">
        <color indexed="64"/>
      </left>
      <right style="thin">
        <color indexed="64"/>
      </right>
      <top style="thin">
        <color indexed="64"/>
      </top>
      <bottom/>
      <diagonal/>
    </border>
    <border>
      <left/>
      <right/>
      <top/>
      <bottom style="thin">
        <color indexed="64"/>
      </bottom>
      <diagonal/>
    </border>
    <border>
      <left style="dotted">
        <color theme="9"/>
      </left>
      <right/>
      <top style="thin">
        <color indexed="64"/>
      </top>
      <bottom style="dotted">
        <color theme="9"/>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style="dotted">
        <color theme="9" tint="-0.24994659260841701"/>
      </right>
      <top/>
      <bottom style="dotted">
        <color theme="9" tint="-0.24994659260841701"/>
      </bottom>
      <diagonal/>
    </border>
    <border>
      <left style="dashed">
        <color theme="9" tint="-0.24994659260841701"/>
      </left>
      <right style="dash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otted">
        <color rgb="FFF79646"/>
      </top>
      <bottom style="dash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dashed">
        <color rgb="FFE26B0A"/>
      </left>
      <right style="dashed">
        <color rgb="FFE26B0A"/>
      </right>
      <top style="dashed">
        <color rgb="FFE26B0A"/>
      </top>
      <bottom style="dashed">
        <color rgb="FFE26B0A"/>
      </bottom>
      <diagonal/>
    </border>
    <border>
      <left style="dotted">
        <color theme="9" tint="-0.24994659260841701"/>
      </left>
      <right style="dotted">
        <color theme="9" tint="-0.24994659260841701"/>
      </right>
      <top style="dotted">
        <color theme="9" tint="-0.24994659260841701"/>
      </top>
      <bottom/>
      <diagonal/>
    </border>
  </borders>
  <cellStyleXfs count="10">
    <xf numFmtId="0" fontId="0" fillId="0" borderId="0"/>
    <xf numFmtId="9" fontId="1" fillId="0" borderId="0" applyFont="0" applyFill="0" applyBorder="0" applyAlignment="0" applyProtection="0"/>
    <xf numFmtId="0" fontId="11" fillId="0" borderId="0" applyNumberFormat="0" applyFill="0" applyBorder="0" applyAlignment="0" applyProtection="0"/>
    <xf numFmtId="0" fontId="1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cellStyleXfs>
  <cellXfs count="847">
    <xf numFmtId="0" fontId="0" fillId="0" borderId="0" xfId="0"/>
    <xf numFmtId="0" fontId="2" fillId="0" borderId="0" xfId="0" applyFont="1"/>
    <xf numFmtId="0" fontId="18" fillId="0" borderId="0" xfId="0" applyFont="1"/>
    <xf numFmtId="0" fontId="9" fillId="0" borderId="10" xfId="0" applyFont="1" applyBorder="1" applyAlignment="1">
      <alignment vertical="center" wrapText="1"/>
    </xf>
    <xf numFmtId="0" fontId="28" fillId="0" borderId="10" xfId="0" applyFont="1" applyBorder="1" applyAlignment="1">
      <alignment horizontal="center" vertical="center" wrapText="1"/>
    </xf>
    <xf numFmtId="0" fontId="28" fillId="0" borderId="10" xfId="0" applyFont="1" applyBorder="1" applyAlignment="1">
      <alignment horizontal="justify" vertical="center" wrapText="1"/>
    </xf>
    <xf numFmtId="0" fontId="9" fillId="0" borderId="10" xfId="0" applyFont="1" applyBorder="1" applyAlignment="1">
      <alignment horizontal="justify" vertical="center" wrapText="1"/>
    </xf>
    <xf numFmtId="0" fontId="9" fillId="0" borderId="10" xfId="0" applyFont="1" applyBorder="1" applyAlignment="1">
      <alignment horizontal="center" vertical="center" wrapText="1"/>
    </xf>
    <xf numFmtId="0" fontId="28" fillId="5" borderId="10" xfId="0" applyFont="1" applyFill="1" applyBorder="1" applyAlignment="1">
      <alignment horizontal="center" vertical="center" wrapText="1"/>
    </xf>
    <xf numFmtId="0" fontId="27" fillId="5" borderId="10"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5" borderId="10" xfId="0" applyFont="1" applyFill="1" applyBorder="1" applyAlignment="1">
      <alignment vertical="center" wrapText="1"/>
    </xf>
    <xf numFmtId="9" fontId="28" fillId="5" borderId="10" xfId="0" applyNumberFormat="1" applyFont="1" applyFill="1" applyBorder="1" applyAlignment="1">
      <alignment horizontal="center" vertical="center" wrapText="1"/>
    </xf>
    <xf numFmtId="0" fontId="28" fillId="5" borderId="10" xfId="0" applyFont="1" applyFill="1" applyBorder="1" applyAlignment="1">
      <alignment vertical="center" wrapText="1"/>
    </xf>
    <xf numFmtId="0" fontId="9" fillId="5" borderId="10" xfId="0" applyFont="1" applyFill="1" applyBorder="1" applyAlignment="1">
      <alignment horizontal="center" vertical="center" wrapText="1"/>
    </xf>
    <xf numFmtId="0" fontId="28" fillId="5" borderId="10" xfId="0" applyFont="1" applyFill="1" applyBorder="1" applyAlignment="1">
      <alignment horizontal="justify" vertical="center" wrapText="1"/>
    </xf>
    <xf numFmtId="0" fontId="28" fillId="0" borderId="10" xfId="0" applyFont="1" applyBorder="1" applyAlignment="1">
      <alignment vertical="center" wrapText="1"/>
    </xf>
    <xf numFmtId="0" fontId="18" fillId="5" borderId="10" xfId="0" applyFont="1" applyFill="1" applyBorder="1" applyAlignment="1">
      <alignment horizontal="center" vertical="center"/>
    </xf>
    <xf numFmtId="0" fontId="18" fillId="0" borderId="10" xfId="0" applyFont="1" applyBorder="1" applyAlignment="1">
      <alignment horizontal="left" vertical="center" wrapText="1"/>
    </xf>
    <xf numFmtId="0" fontId="16" fillId="0" borderId="0" xfId="0" applyFont="1"/>
    <xf numFmtId="0" fontId="26" fillId="6" borderId="10" xfId="0" applyFont="1" applyFill="1" applyBorder="1" applyAlignment="1">
      <alignment horizontal="center" vertical="center"/>
    </xf>
    <xf numFmtId="0" fontId="0" fillId="5" borderId="0" xfId="0" applyFill="1"/>
    <xf numFmtId="0" fontId="0" fillId="5" borderId="10" xfId="0" applyFill="1" applyBorder="1" applyAlignment="1">
      <alignment horizontal="center" vertical="center"/>
    </xf>
    <xf numFmtId="0" fontId="0" fillId="5" borderId="10" xfId="0" applyFill="1" applyBorder="1"/>
    <xf numFmtId="1" fontId="28" fillId="0" borderId="10" xfId="0" applyNumberFormat="1" applyFont="1" applyBorder="1" applyAlignment="1">
      <alignment horizontal="center" vertical="center"/>
    </xf>
    <xf numFmtId="0" fontId="28" fillId="0" borderId="10" xfId="0" applyFont="1" applyBorder="1" applyAlignment="1">
      <alignment horizontal="left" vertical="center" wrapText="1"/>
    </xf>
    <xf numFmtId="1" fontId="28" fillId="0" borderId="10" xfId="0" applyNumberFormat="1" applyFont="1" applyBorder="1" applyAlignment="1">
      <alignment horizontal="center" vertical="center" wrapText="1"/>
    </xf>
    <xf numFmtId="0" fontId="28" fillId="5" borderId="10" xfId="0" applyFont="1" applyFill="1" applyBorder="1" applyAlignment="1">
      <alignment horizontal="left" vertical="center" wrapText="1"/>
    </xf>
    <xf numFmtId="1" fontId="9" fillId="5" borderId="10" xfId="0" applyNumberFormat="1" applyFont="1" applyFill="1" applyBorder="1" applyAlignment="1">
      <alignment horizontal="center" vertical="center" wrapText="1"/>
    </xf>
    <xf numFmtId="14" fontId="0" fillId="0" borderId="0" xfId="0" applyNumberFormat="1"/>
    <xf numFmtId="0" fontId="32" fillId="0" borderId="0" xfId="0" applyFont="1"/>
    <xf numFmtId="9" fontId="0" fillId="0" borderId="0" xfId="0" applyNumberFormat="1" applyAlignment="1">
      <alignment horizontal="center" vertical="center"/>
    </xf>
    <xf numFmtId="1" fontId="0" fillId="5" borderId="10" xfId="0" applyNumberFormat="1" applyFill="1" applyBorder="1" applyAlignment="1">
      <alignment horizontal="center" vertical="center"/>
    </xf>
    <xf numFmtId="0" fontId="0" fillId="0" borderId="27" xfId="0" applyBorder="1"/>
    <xf numFmtId="0" fontId="0" fillId="0" borderId="28" xfId="0" applyBorder="1"/>
    <xf numFmtId="0" fontId="33" fillId="0" borderId="28" xfId="0" applyFont="1" applyBorder="1"/>
    <xf numFmtId="41" fontId="33" fillId="0" borderId="28" xfId="4" applyFont="1" applyFill="1" applyBorder="1"/>
    <xf numFmtId="41" fontId="33" fillId="0" borderId="29" xfId="4" applyFont="1" applyFill="1" applyBorder="1"/>
    <xf numFmtId="0" fontId="0" fillId="0" borderId="30" xfId="0" applyBorder="1"/>
    <xf numFmtId="0" fontId="0" fillId="0" borderId="31" xfId="0" applyBorder="1"/>
    <xf numFmtId="0" fontId="33" fillId="0" borderId="31" xfId="0" applyFont="1" applyBorder="1"/>
    <xf numFmtId="41" fontId="33" fillId="0" borderId="31" xfId="4" applyFont="1" applyFill="1" applyBorder="1"/>
    <xf numFmtId="41" fontId="33" fillId="0" borderId="32" xfId="4" applyFont="1" applyFill="1" applyBorder="1"/>
    <xf numFmtId="41" fontId="34" fillId="0" borderId="31" xfId="4" applyFont="1" applyFill="1" applyBorder="1" applyAlignment="1">
      <alignment horizontal="center" vertical="center"/>
    </xf>
    <xf numFmtId="41" fontId="0" fillId="0" borderId="31" xfId="4" applyFont="1" applyFill="1" applyBorder="1" applyAlignment="1" applyProtection="1">
      <alignment wrapText="1"/>
      <protection hidden="1"/>
    </xf>
    <xf numFmtId="41" fontId="0" fillId="0" borderId="31" xfId="4" applyFont="1" applyFill="1" applyBorder="1" applyProtection="1">
      <protection hidden="1"/>
    </xf>
    <xf numFmtId="41" fontId="0" fillId="0" borderId="32" xfId="4" applyFont="1" applyFill="1" applyBorder="1" applyProtection="1">
      <protection hidden="1"/>
    </xf>
    <xf numFmtId="41" fontId="0" fillId="0" borderId="31" xfId="4" applyFont="1" applyFill="1" applyBorder="1"/>
    <xf numFmtId="0" fontId="0" fillId="0" borderId="0" xfId="0" applyAlignment="1">
      <alignment wrapText="1"/>
    </xf>
    <xf numFmtId="0" fontId="0" fillId="0" borderId="32" xfId="0" applyBorder="1"/>
    <xf numFmtId="0" fontId="0" fillId="0" borderId="33" xfId="0" applyBorder="1"/>
    <xf numFmtId="0" fontId="0" fillId="0" borderId="34" xfId="0" applyBorder="1"/>
    <xf numFmtId="0" fontId="0" fillId="0" borderId="35" xfId="0" applyBorder="1"/>
    <xf numFmtId="0" fontId="36" fillId="0" borderId="36" xfId="0" applyFont="1" applyBorder="1"/>
    <xf numFmtId="0" fontId="36" fillId="0" borderId="0" xfId="0" applyFont="1"/>
    <xf numFmtId="0" fontId="18" fillId="5" borderId="0" xfId="3" applyFont="1" applyFill="1"/>
    <xf numFmtId="0" fontId="16" fillId="5" borderId="0" xfId="3" applyFont="1" applyFill="1"/>
    <xf numFmtId="0" fontId="16" fillId="5" borderId="4" xfId="3" applyFont="1" applyFill="1" applyBorder="1"/>
    <xf numFmtId="0" fontId="15" fillId="5" borderId="0" xfId="3" applyFont="1" applyFill="1" applyAlignment="1">
      <alignment vertical="center" wrapText="1"/>
    </xf>
    <xf numFmtId="0" fontId="40" fillId="5" borderId="4" xfId="3" applyFont="1" applyFill="1" applyBorder="1" applyAlignment="1">
      <alignment horizontal="justify" vertical="top" wrapText="1"/>
    </xf>
    <xf numFmtId="0" fontId="15" fillId="5" borderId="10" xfId="3" applyFont="1" applyFill="1" applyBorder="1" applyAlignment="1">
      <alignment horizontal="center" vertical="center" wrapText="1"/>
    </xf>
    <xf numFmtId="0" fontId="16" fillId="5" borderId="7" xfId="3" applyFont="1" applyFill="1" applyBorder="1"/>
    <xf numFmtId="0" fontId="15" fillId="5" borderId="4" xfId="3" applyFont="1" applyFill="1" applyBorder="1" applyAlignment="1">
      <alignment horizontal="justify" vertical="top" wrapText="1"/>
    </xf>
    <xf numFmtId="0" fontId="15" fillId="5" borderId="0" xfId="3" applyFont="1" applyFill="1" applyAlignment="1">
      <alignment horizontal="left" vertical="center" wrapText="1"/>
    </xf>
    <xf numFmtId="0" fontId="17" fillId="5" borderId="10" xfId="3" applyFont="1" applyFill="1" applyBorder="1" applyAlignment="1">
      <alignment horizontal="center" vertical="center" wrapText="1"/>
    </xf>
    <xf numFmtId="0" fontId="15" fillId="5" borderId="4" xfId="3" applyFont="1" applyFill="1" applyBorder="1" applyAlignment="1">
      <alignment horizontal="left" vertical="center" wrapText="1"/>
    </xf>
    <xf numFmtId="0" fontId="19" fillId="5" borderId="22" xfId="3" applyFont="1" applyFill="1" applyBorder="1" applyAlignment="1" applyProtection="1">
      <alignment horizontal="center" vertical="center" wrapText="1"/>
      <protection locked="0"/>
    </xf>
    <xf numFmtId="0" fontId="42" fillId="5" borderId="0" xfId="3" applyFont="1" applyFill="1" applyAlignment="1">
      <alignment vertical="center" wrapText="1"/>
    </xf>
    <xf numFmtId="0" fontId="40" fillId="5" borderId="0" xfId="3" applyFont="1" applyFill="1" applyAlignment="1">
      <alignment vertical="top" wrapText="1"/>
    </xf>
    <xf numFmtId="0" fontId="15" fillId="5" borderId="0" xfId="3" applyFont="1" applyFill="1" applyAlignment="1">
      <alignment horizontal="right" vertical="top" wrapText="1"/>
    </xf>
    <xf numFmtId="0" fontId="15" fillId="5" borderId="7" xfId="3" applyFont="1" applyFill="1" applyBorder="1" applyAlignment="1">
      <alignment horizontal="right" vertical="top" wrapText="1"/>
    </xf>
    <xf numFmtId="0" fontId="15" fillId="5" borderId="4" xfId="3" applyFont="1" applyFill="1" applyBorder="1" applyAlignment="1">
      <alignment vertical="center" wrapText="1"/>
    </xf>
    <xf numFmtId="0" fontId="40" fillId="5" borderId="0" xfId="3" applyFont="1" applyFill="1" applyAlignment="1" applyProtection="1">
      <alignment horizontal="center" vertical="top" wrapText="1"/>
      <protection locked="0"/>
    </xf>
    <xf numFmtId="0" fontId="17" fillId="5" borderId="15" xfId="3" applyFont="1" applyFill="1" applyBorder="1" applyAlignment="1">
      <alignment horizontal="left"/>
    </xf>
    <xf numFmtId="0" fontId="17" fillId="5" borderId="16" xfId="3" applyFont="1" applyFill="1" applyBorder="1" applyAlignment="1">
      <alignment horizontal="left"/>
    </xf>
    <xf numFmtId="0" fontId="15" fillId="5" borderId="16" xfId="3" applyFont="1" applyFill="1" applyBorder="1" applyAlignment="1">
      <alignment horizontal="left" vertical="top" wrapText="1"/>
    </xf>
    <xf numFmtId="0" fontId="16" fillId="5" borderId="16" xfId="3" applyFont="1" applyFill="1" applyBorder="1"/>
    <xf numFmtId="0" fontId="16" fillId="5" borderId="17" xfId="3" applyFont="1" applyFill="1" applyBorder="1"/>
    <xf numFmtId="0" fontId="17" fillId="5" borderId="0" xfId="3" applyFont="1" applyFill="1" applyAlignment="1">
      <alignment horizontal="left" vertical="center" wrapText="1"/>
    </xf>
    <xf numFmtId="0" fontId="40" fillId="5" borderId="0" xfId="3" applyFont="1" applyFill="1" applyAlignment="1">
      <alignment horizontal="justify" vertical="top" wrapText="1"/>
    </xf>
    <xf numFmtId="0" fontId="40" fillId="5" borderId="0" xfId="3" applyFont="1" applyFill="1" applyAlignment="1">
      <alignment horizontal="left" vertical="top" wrapText="1"/>
    </xf>
    <xf numFmtId="0" fontId="40" fillId="5" borderId="0" xfId="3" applyFont="1" applyFill="1" applyAlignment="1">
      <alignment horizontal="center" vertical="top" wrapText="1"/>
    </xf>
    <xf numFmtId="0" fontId="40" fillId="5" borderId="7" xfId="3" applyFont="1" applyFill="1" applyBorder="1" applyAlignment="1">
      <alignment horizontal="center" vertical="top" wrapText="1"/>
    </xf>
    <xf numFmtId="0" fontId="17" fillId="5" borderId="0" xfId="3" applyFont="1" applyFill="1"/>
    <xf numFmtId="14" fontId="16" fillId="5" borderId="0" xfId="3" applyNumberFormat="1" applyFont="1" applyFill="1" applyAlignment="1">
      <alignment horizontal="left"/>
    </xf>
    <xf numFmtId="0" fontId="16" fillId="5" borderId="15" xfId="3" applyFont="1" applyFill="1" applyBorder="1"/>
    <xf numFmtId="0" fontId="17" fillId="3" borderId="11" xfId="3" applyFont="1" applyFill="1" applyBorder="1" applyAlignment="1">
      <alignment horizontal="center" vertical="center" wrapText="1"/>
    </xf>
    <xf numFmtId="0" fontId="17" fillId="3" borderId="21" xfId="3" applyFont="1" applyFill="1" applyBorder="1" applyAlignment="1">
      <alignment horizontal="center" vertical="center" wrapText="1"/>
    </xf>
    <xf numFmtId="0" fontId="16" fillId="5" borderId="1" xfId="3" applyFont="1" applyFill="1" applyBorder="1"/>
    <xf numFmtId="0" fontId="15" fillId="5" borderId="14" xfId="3" applyFont="1" applyFill="1" applyBorder="1" applyAlignment="1">
      <alignment vertical="center" wrapText="1"/>
    </xf>
    <xf numFmtId="0" fontId="17" fillId="5" borderId="14" xfId="3" applyFont="1" applyFill="1" applyBorder="1" applyAlignment="1">
      <alignment horizontal="center" vertical="center" wrapText="1"/>
    </xf>
    <xf numFmtId="0" fontId="16" fillId="5" borderId="14" xfId="3" applyFont="1" applyFill="1" applyBorder="1"/>
    <xf numFmtId="0" fontId="15" fillId="5" borderId="16" xfId="3" applyFont="1" applyFill="1" applyBorder="1" applyAlignment="1">
      <alignment horizontal="center" vertical="top" wrapText="1"/>
    </xf>
    <xf numFmtId="0" fontId="15" fillId="5" borderId="16" xfId="3" applyFont="1" applyFill="1" applyBorder="1" applyAlignment="1">
      <alignment horizontal="justify" vertical="top" wrapText="1"/>
    </xf>
    <xf numFmtId="0" fontId="0" fillId="0" borderId="36" xfId="0" applyBorder="1"/>
    <xf numFmtId="41" fontId="33" fillId="0" borderId="38" xfId="4" applyFont="1" applyFill="1" applyBorder="1"/>
    <xf numFmtId="0" fontId="0" fillId="0" borderId="38" xfId="0" applyBorder="1"/>
    <xf numFmtId="0" fontId="33" fillId="0" borderId="0" xfId="0" applyFont="1"/>
    <xf numFmtId="0" fontId="28" fillId="0" borderId="10" xfId="0" applyFont="1" applyBorder="1" applyAlignment="1">
      <alignment horizontal="justify" vertical="top" wrapText="1"/>
    </xf>
    <xf numFmtId="0" fontId="28" fillId="5" borderId="10" xfId="0" applyFont="1" applyFill="1" applyBorder="1" applyAlignment="1">
      <alignment horizontal="justify" vertical="top" wrapText="1"/>
    </xf>
    <xf numFmtId="0" fontId="9" fillId="5" borderId="10" xfId="0" applyFont="1" applyFill="1" applyBorder="1" applyAlignment="1">
      <alignment horizontal="justify" vertical="top" wrapText="1"/>
    </xf>
    <xf numFmtId="0" fontId="8" fillId="0" borderId="10" xfId="0" applyFont="1" applyBorder="1" applyAlignment="1">
      <alignment horizontal="center" vertical="center" wrapText="1"/>
    </xf>
    <xf numFmtId="0" fontId="10" fillId="0" borderId="10" xfId="0" applyFont="1" applyBorder="1" applyAlignment="1">
      <alignment horizontal="center" vertical="center"/>
    </xf>
    <xf numFmtId="0" fontId="8" fillId="5" borderId="10" xfId="0" applyFont="1" applyFill="1" applyBorder="1" applyAlignment="1">
      <alignment horizontal="center" vertical="center"/>
    </xf>
    <xf numFmtId="0" fontId="8" fillId="5" borderId="10"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9" fillId="5" borderId="10" xfId="0" applyFont="1" applyFill="1" applyBorder="1" applyAlignment="1">
      <alignment horizontal="left" vertical="center" wrapText="1"/>
    </xf>
    <xf numFmtId="0" fontId="18" fillId="0" borderId="10" xfId="0" applyFont="1" applyBorder="1" applyAlignment="1">
      <alignment horizontal="justify" vertical="center" wrapText="1"/>
    </xf>
    <xf numFmtId="1" fontId="16" fillId="0" borderId="10" xfId="0" applyNumberFormat="1" applyFont="1" applyBorder="1" applyAlignment="1">
      <alignment horizontal="center" vertical="center" wrapText="1"/>
    </xf>
    <xf numFmtId="0" fontId="9" fillId="5" borderId="10" xfId="0" applyFont="1" applyFill="1" applyBorder="1" applyAlignment="1">
      <alignment horizontal="justify" vertical="center" wrapText="1"/>
    </xf>
    <xf numFmtId="0" fontId="18" fillId="5" borderId="0" xfId="0" applyFont="1" applyFill="1"/>
    <xf numFmtId="0" fontId="24" fillId="9" borderId="23" xfId="0" applyFont="1" applyFill="1" applyBorder="1" applyAlignment="1">
      <alignment horizontal="justify" vertical="center" wrapText="1"/>
    </xf>
    <xf numFmtId="0" fontId="49" fillId="9" borderId="23" xfId="0" applyFont="1" applyFill="1" applyBorder="1" applyAlignment="1">
      <alignment horizontal="justify" vertical="center" wrapText="1"/>
    </xf>
    <xf numFmtId="0" fontId="49" fillId="9" borderId="23" xfId="0" applyFont="1" applyFill="1" applyBorder="1" applyAlignment="1">
      <alignment vertical="center" wrapText="1"/>
    </xf>
    <xf numFmtId="14" fontId="49" fillId="9" borderId="23" xfId="0" applyNumberFormat="1" applyFont="1" applyFill="1" applyBorder="1" applyAlignment="1">
      <alignment vertical="center" wrapText="1"/>
    </xf>
    <xf numFmtId="14" fontId="49" fillId="9" borderId="39" xfId="0" applyNumberFormat="1" applyFont="1" applyFill="1" applyBorder="1" applyAlignment="1">
      <alignment vertical="center" wrapText="1"/>
    </xf>
    <xf numFmtId="0" fontId="49" fillId="9" borderId="10" xfId="0" applyFont="1" applyFill="1" applyBorder="1" applyAlignment="1">
      <alignment vertical="center" wrapText="1"/>
    </xf>
    <xf numFmtId="0" fontId="46" fillId="9" borderId="8" xfId="0" applyFont="1" applyFill="1" applyBorder="1" applyAlignment="1">
      <alignment vertical="center"/>
    </xf>
    <xf numFmtId="0" fontId="46" fillId="9" borderId="10" xfId="0" applyFont="1" applyFill="1" applyBorder="1" applyAlignment="1">
      <alignment vertical="center" wrapText="1"/>
    </xf>
    <xf numFmtId="165" fontId="10" fillId="5" borderId="10" xfId="5" applyNumberFormat="1" applyFont="1" applyFill="1" applyBorder="1" applyAlignment="1">
      <alignment horizontal="center" vertical="center"/>
    </xf>
    <xf numFmtId="0" fontId="16" fillId="0" borderId="10" xfId="0" applyFont="1" applyBorder="1" applyAlignment="1">
      <alignment horizontal="left" vertical="center" wrapText="1"/>
    </xf>
    <xf numFmtId="0" fontId="27" fillId="6" borderId="10" xfId="0" applyFont="1" applyFill="1" applyBorder="1" applyAlignment="1">
      <alignment horizontal="center" vertical="center" wrapText="1"/>
    </xf>
    <xf numFmtId="0" fontId="30" fillId="6" borderId="10" xfId="0" applyFont="1" applyFill="1" applyBorder="1" applyAlignment="1">
      <alignment horizontal="center" vertical="center" wrapText="1"/>
    </xf>
    <xf numFmtId="0" fontId="31" fillId="6" borderId="10" xfId="0" applyFont="1" applyFill="1" applyBorder="1" applyAlignment="1">
      <alignment vertical="center" wrapText="1"/>
    </xf>
    <xf numFmtId="0" fontId="31" fillId="6" borderId="10" xfId="0" applyFont="1" applyFill="1" applyBorder="1" applyAlignment="1">
      <alignment horizontal="center" vertical="center" wrapText="1"/>
    </xf>
    <xf numFmtId="0" fontId="31" fillId="6" borderId="10" xfId="0" applyFont="1" applyFill="1" applyBorder="1" applyAlignment="1">
      <alignment horizontal="center" vertical="center"/>
    </xf>
    <xf numFmtId="9" fontId="0" fillId="5" borderId="10" xfId="1" applyFont="1" applyFill="1" applyBorder="1" applyAlignment="1">
      <alignment horizontal="center" vertical="center"/>
    </xf>
    <xf numFmtId="0" fontId="28" fillId="0" borderId="10" xfId="0" applyFont="1" applyBorder="1" applyAlignment="1">
      <alignment wrapText="1"/>
    </xf>
    <xf numFmtId="0" fontId="28" fillId="0" borderId="10" xfId="0" applyFont="1" applyBorder="1" applyAlignment="1">
      <alignment vertical="center"/>
    </xf>
    <xf numFmtId="0" fontId="18" fillId="0" borderId="10" xfId="0" applyFont="1" applyBorder="1"/>
    <xf numFmtId="9" fontId="10" fillId="5" borderId="10" xfId="1" applyFont="1" applyFill="1" applyBorder="1" applyAlignment="1">
      <alignment horizontal="center" vertical="center"/>
    </xf>
    <xf numFmtId="9" fontId="10" fillId="5" borderId="10" xfId="0" applyNumberFormat="1" applyFont="1" applyFill="1" applyBorder="1" applyAlignment="1">
      <alignment horizontal="center" vertical="center"/>
    </xf>
    <xf numFmtId="1" fontId="10" fillId="5" borderId="10" xfId="1" applyNumberFormat="1" applyFont="1" applyFill="1" applyBorder="1" applyAlignment="1">
      <alignment horizontal="center" vertical="center"/>
    </xf>
    <xf numFmtId="0" fontId="10" fillId="5" borderId="10" xfId="0" applyFont="1" applyFill="1" applyBorder="1" applyAlignment="1">
      <alignment horizontal="center" vertical="center"/>
    </xf>
    <xf numFmtId="0" fontId="18" fillId="0" borderId="10" xfId="0" applyFont="1" applyBorder="1" applyAlignment="1">
      <alignment vertical="center" wrapText="1"/>
    </xf>
    <xf numFmtId="0" fontId="27" fillId="0" borderId="10" xfId="0" applyFont="1" applyBorder="1" applyAlignment="1">
      <alignment horizontal="center" vertical="center" wrapText="1"/>
    </xf>
    <xf numFmtId="9" fontId="18" fillId="0" borderId="10" xfId="0" applyNumberFormat="1" applyFont="1" applyBorder="1" applyAlignment="1">
      <alignment horizontal="center" vertical="center" wrapText="1"/>
    </xf>
    <xf numFmtId="0" fontId="18" fillId="0" borderId="10" xfId="0" applyFont="1" applyBorder="1" applyAlignment="1">
      <alignment horizontal="center" vertical="center" wrapText="1"/>
    </xf>
    <xf numFmtId="0" fontId="16" fillId="0" borderId="10" xfId="0" applyFont="1" applyBorder="1" applyAlignment="1">
      <alignment horizontal="justify" vertical="center" wrapText="1"/>
    </xf>
    <xf numFmtId="0" fontId="16" fillId="0" borderId="10" xfId="0" applyFont="1" applyBorder="1" applyAlignment="1">
      <alignment horizontal="center" vertical="center" wrapText="1"/>
    </xf>
    <xf numFmtId="9" fontId="18" fillId="5" borderId="10" xfId="0" applyNumberFormat="1" applyFont="1" applyFill="1" applyBorder="1" applyAlignment="1">
      <alignment horizontal="center" vertical="center" wrapText="1"/>
    </xf>
    <xf numFmtId="0" fontId="53" fillId="0" borderId="10" xfId="0" applyFont="1" applyBorder="1" applyAlignment="1">
      <alignment horizontal="center" vertical="center" wrapText="1"/>
    </xf>
    <xf numFmtId="9" fontId="10" fillId="0" borderId="10" xfId="1" applyFont="1" applyFill="1" applyBorder="1" applyAlignment="1">
      <alignment horizontal="center" vertical="center"/>
    </xf>
    <xf numFmtId="0" fontId="16" fillId="0" borderId="10" xfId="0" applyFont="1" applyBorder="1" applyAlignment="1">
      <alignment vertical="center" wrapText="1"/>
    </xf>
    <xf numFmtId="9" fontId="18" fillId="0" borderId="10" xfId="0" applyNumberFormat="1" applyFont="1" applyBorder="1" applyAlignment="1">
      <alignment horizontal="center" vertical="center"/>
    </xf>
    <xf numFmtId="14" fontId="28" fillId="0" borderId="18" xfId="0" applyNumberFormat="1" applyFont="1" applyBorder="1" applyAlignment="1">
      <alignment horizontal="center" vertical="center"/>
    </xf>
    <xf numFmtId="9" fontId="10" fillId="5" borderId="23" xfId="1" applyFont="1" applyFill="1" applyBorder="1" applyAlignment="1">
      <alignment horizontal="center" vertical="center"/>
    </xf>
    <xf numFmtId="1" fontId="10" fillId="5" borderId="23" xfId="1" applyNumberFormat="1" applyFont="1" applyFill="1" applyBorder="1" applyAlignment="1">
      <alignment horizontal="center" vertical="center"/>
    </xf>
    <xf numFmtId="9" fontId="10" fillId="5" borderId="40" xfId="1" applyFont="1" applyFill="1" applyBorder="1" applyAlignment="1">
      <alignment horizontal="center" vertical="center"/>
    </xf>
    <xf numFmtId="14" fontId="28" fillId="5" borderId="18" xfId="0" applyNumberFormat="1" applyFont="1" applyFill="1" applyBorder="1" applyAlignment="1">
      <alignment horizontal="center" vertical="center" wrapText="1"/>
    </xf>
    <xf numFmtId="9" fontId="10" fillId="5" borderId="8" xfId="1" applyFont="1" applyFill="1" applyBorder="1" applyAlignment="1">
      <alignment horizontal="center" vertical="center"/>
    </xf>
    <xf numFmtId="14" fontId="28" fillId="0" borderId="18" xfId="0" applyNumberFormat="1" applyFont="1" applyBorder="1" applyAlignment="1">
      <alignment horizontal="center" vertical="center" wrapText="1"/>
    </xf>
    <xf numFmtId="1" fontId="10" fillId="5" borderId="8" xfId="1" applyNumberFormat="1" applyFont="1" applyFill="1" applyBorder="1" applyAlignment="1">
      <alignment horizontal="center" vertical="center"/>
    </xf>
    <xf numFmtId="0" fontId="0" fillId="0" borderId="8" xfId="0" applyBorder="1"/>
    <xf numFmtId="0" fontId="28" fillId="5" borderId="18" xfId="0" applyFont="1" applyFill="1" applyBorder="1" applyAlignment="1">
      <alignment horizontal="center" vertical="center" wrapText="1"/>
    </xf>
    <xf numFmtId="1" fontId="10" fillId="5" borderId="41" xfId="1" applyNumberFormat="1" applyFont="1" applyFill="1" applyBorder="1" applyAlignment="1">
      <alignment horizontal="center" vertical="center"/>
    </xf>
    <xf numFmtId="1" fontId="10" fillId="5" borderId="42" xfId="1" applyNumberFormat="1" applyFont="1" applyFill="1" applyBorder="1" applyAlignment="1">
      <alignment horizontal="center" vertical="center"/>
    </xf>
    <xf numFmtId="0" fontId="26" fillId="8" borderId="10" xfId="0" applyFont="1" applyFill="1" applyBorder="1" applyAlignment="1">
      <alignment horizontal="center" vertical="center"/>
    </xf>
    <xf numFmtId="0" fontId="41" fillId="5" borderId="0" xfId="3" applyFont="1" applyFill="1" applyAlignment="1">
      <alignment horizontal="center" vertical="center" wrapText="1"/>
    </xf>
    <xf numFmtId="0" fontId="15" fillId="5" borderId="0" xfId="3" applyFont="1" applyFill="1" applyAlignment="1">
      <alignment horizontal="right" vertical="center" wrapText="1"/>
    </xf>
    <xf numFmtId="0" fontId="15" fillId="5" borderId="0" xfId="3" applyFont="1" applyFill="1" applyAlignment="1">
      <alignment horizontal="left" vertical="top" wrapText="1"/>
    </xf>
    <xf numFmtId="0" fontId="15" fillId="5" borderId="0" xfId="3" applyFont="1" applyFill="1" applyAlignment="1">
      <alignment horizontal="center" vertical="center" wrapText="1"/>
    </xf>
    <xf numFmtId="9" fontId="46" fillId="10" borderId="10" xfId="0" applyNumberFormat="1" applyFont="1" applyFill="1" applyBorder="1" applyAlignment="1">
      <alignment horizontal="center" vertical="center"/>
    </xf>
    <xf numFmtId="0" fontId="46" fillId="9" borderId="10" xfId="0" applyFont="1" applyFill="1" applyBorder="1" applyAlignment="1">
      <alignment horizontal="center" vertical="center"/>
    </xf>
    <xf numFmtId="0" fontId="26" fillId="8" borderId="8" xfId="0" applyFont="1" applyFill="1" applyBorder="1" applyAlignment="1">
      <alignment horizontal="center" vertical="center"/>
    </xf>
    <xf numFmtId="0" fontId="26" fillId="8" borderId="46" xfId="0" applyFont="1" applyFill="1" applyBorder="1" applyAlignment="1">
      <alignment horizontal="center" vertical="center"/>
    </xf>
    <xf numFmtId="0" fontId="0" fillId="5" borderId="8" xfId="0" applyFill="1" applyBorder="1" applyAlignment="1">
      <alignment horizontal="center" vertical="center"/>
    </xf>
    <xf numFmtId="1" fontId="0" fillId="5" borderId="8" xfId="0" applyNumberFormat="1" applyFill="1" applyBorder="1" applyAlignment="1">
      <alignment horizontal="center" vertical="center"/>
    </xf>
    <xf numFmtId="1" fontId="0" fillId="5" borderId="41" xfId="0" applyNumberFormat="1" applyFill="1" applyBorder="1" applyAlignment="1">
      <alignment horizontal="center" vertical="center"/>
    </xf>
    <xf numFmtId="1" fontId="0" fillId="5" borderId="42" xfId="0" applyNumberFormat="1" applyFill="1" applyBorder="1" applyAlignment="1">
      <alignment horizontal="center" vertical="center"/>
    </xf>
    <xf numFmtId="0" fontId="0" fillId="5" borderId="41" xfId="0" applyFill="1" applyBorder="1" applyAlignment="1">
      <alignment horizontal="center" vertical="center"/>
    </xf>
    <xf numFmtId="0" fontId="0" fillId="5" borderId="42" xfId="0" applyFill="1" applyBorder="1" applyAlignment="1">
      <alignment horizontal="center" vertical="center"/>
    </xf>
    <xf numFmtId="0" fontId="39" fillId="8" borderId="41" xfId="0" applyFont="1" applyFill="1" applyBorder="1" applyAlignment="1">
      <alignment horizontal="center"/>
    </xf>
    <xf numFmtId="0" fontId="39" fillId="8" borderId="42" xfId="0" applyFont="1" applyFill="1" applyBorder="1" applyAlignment="1">
      <alignment horizontal="center"/>
    </xf>
    <xf numFmtId="0" fontId="18" fillId="8" borderId="2" xfId="0" applyFont="1" applyFill="1" applyBorder="1"/>
    <xf numFmtId="0" fontId="18" fillId="8" borderId="2" xfId="0" applyFont="1" applyFill="1" applyBorder="1" applyAlignment="1">
      <alignment horizontal="center"/>
    </xf>
    <xf numFmtId="0" fontId="18" fillId="8" borderId="2" xfId="0" applyFont="1" applyFill="1" applyBorder="1" applyAlignment="1">
      <alignment horizontal="center" wrapText="1"/>
    </xf>
    <xf numFmtId="0" fontId="18" fillId="8" borderId="2" xfId="0" applyFont="1" applyFill="1" applyBorder="1" applyAlignment="1">
      <alignment horizontal="center" vertical="center" wrapText="1"/>
    </xf>
    <xf numFmtId="0" fontId="18" fillId="8" borderId="3" xfId="0" applyFont="1" applyFill="1" applyBorder="1" applyAlignment="1">
      <alignment horizontal="center" vertical="center" wrapText="1"/>
    </xf>
    <xf numFmtId="9" fontId="18" fillId="5" borderId="8" xfId="1" applyFont="1" applyFill="1" applyBorder="1" applyAlignment="1">
      <alignment horizontal="center" vertical="center"/>
    </xf>
    <xf numFmtId="1" fontId="18" fillId="5" borderId="8" xfId="1" applyNumberFormat="1" applyFont="1" applyFill="1" applyBorder="1" applyAlignment="1">
      <alignment horizontal="center" vertical="center"/>
    </xf>
    <xf numFmtId="0" fontId="18" fillId="0" borderId="8" xfId="0" applyFont="1" applyBorder="1"/>
    <xf numFmtId="0" fontId="18" fillId="5" borderId="8" xfId="0" applyFont="1" applyFill="1" applyBorder="1" applyAlignment="1">
      <alignment horizontal="center" vertical="center"/>
    </xf>
    <xf numFmtId="0" fontId="18" fillId="5" borderId="41" xfId="0" applyFont="1" applyFill="1" applyBorder="1" applyAlignment="1">
      <alignment horizontal="center" vertical="center"/>
    </xf>
    <xf numFmtId="0" fontId="16" fillId="5" borderId="42" xfId="0" applyFont="1" applyFill="1" applyBorder="1" applyAlignment="1">
      <alignment horizontal="center" vertical="center"/>
    </xf>
    <xf numFmtId="0" fontId="18" fillId="5" borderId="42" xfId="0" applyFont="1" applyFill="1" applyBorder="1" applyAlignment="1">
      <alignment horizontal="center" vertical="center"/>
    </xf>
    <xf numFmtId="0" fontId="10" fillId="0" borderId="8" xfId="0" applyFont="1" applyBorder="1" applyAlignment="1">
      <alignment horizontal="center" vertical="center"/>
    </xf>
    <xf numFmtId="0" fontId="10" fillId="0" borderId="42" xfId="0" applyFont="1" applyBorder="1" applyAlignment="1">
      <alignment horizontal="center" vertical="center"/>
    </xf>
    <xf numFmtId="9" fontId="10" fillId="0" borderId="8" xfId="1" applyFont="1" applyBorder="1" applyAlignment="1">
      <alignment horizontal="center" vertical="center"/>
    </xf>
    <xf numFmtId="165" fontId="10" fillId="5" borderId="23" xfId="5" applyNumberFormat="1" applyFont="1" applyFill="1" applyBorder="1" applyAlignment="1">
      <alignment horizontal="center" vertical="center"/>
    </xf>
    <xf numFmtId="0" fontId="10" fillId="0" borderId="23" xfId="0" applyFont="1" applyBorder="1" applyAlignment="1">
      <alignment horizontal="center" vertical="center"/>
    </xf>
    <xf numFmtId="1" fontId="10" fillId="5" borderId="43" xfId="1" applyNumberFormat="1" applyFont="1" applyFill="1" applyBorder="1" applyAlignment="1">
      <alignment horizontal="center" vertical="center"/>
    </xf>
    <xf numFmtId="1" fontId="10" fillId="5" borderId="44" xfId="1" applyNumberFormat="1" applyFont="1" applyFill="1" applyBorder="1" applyAlignment="1">
      <alignment horizontal="center" vertical="center"/>
    </xf>
    <xf numFmtId="9" fontId="10" fillId="5" borderId="12" xfId="1" applyFont="1" applyFill="1" applyBorder="1" applyAlignment="1">
      <alignment horizontal="center" vertical="center"/>
    </xf>
    <xf numFmtId="1" fontId="10" fillId="5" borderId="22" xfId="1" applyNumberFormat="1" applyFont="1" applyFill="1" applyBorder="1" applyAlignment="1">
      <alignment horizontal="center" vertical="center"/>
    </xf>
    <xf numFmtId="1" fontId="10" fillId="5" borderId="56" xfId="1" applyNumberFormat="1" applyFont="1" applyFill="1" applyBorder="1" applyAlignment="1">
      <alignment horizontal="center" vertical="center"/>
    </xf>
    <xf numFmtId="9" fontId="10" fillId="5" borderId="57" xfId="1" applyFont="1" applyFill="1" applyBorder="1" applyAlignment="1">
      <alignment horizontal="center" vertical="center"/>
    </xf>
    <xf numFmtId="0" fontId="16" fillId="5" borderId="44" xfId="0" applyFont="1" applyFill="1" applyBorder="1" applyAlignment="1">
      <alignment horizontal="center" vertical="center"/>
    </xf>
    <xf numFmtId="0" fontId="18" fillId="5" borderId="43" xfId="0" applyFont="1" applyFill="1" applyBorder="1" applyAlignment="1">
      <alignment horizontal="center" vertical="center"/>
    </xf>
    <xf numFmtId="0" fontId="16" fillId="5" borderId="10" xfId="0" applyFont="1" applyFill="1" applyBorder="1" applyAlignment="1">
      <alignment horizontal="center" vertical="center"/>
    </xf>
    <xf numFmtId="9" fontId="16" fillId="5" borderId="10" xfId="1" applyFont="1" applyFill="1" applyBorder="1" applyAlignment="1">
      <alignment horizontal="center" vertical="center"/>
    </xf>
    <xf numFmtId="1" fontId="16" fillId="5" borderId="10" xfId="1" applyNumberFormat="1" applyFont="1" applyFill="1" applyBorder="1" applyAlignment="1">
      <alignment horizontal="center" vertical="center"/>
    </xf>
    <xf numFmtId="1" fontId="18" fillId="5" borderId="10" xfId="0" applyNumberFormat="1" applyFont="1" applyFill="1" applyBorder="1" applyAlignment="1">
      <alignment horizontal="center" vertical="center"/>
    </xf>
    <xf numFmtId="9" fontId="18" fillId="5" borderId="0" xfId="1" applyFont="1" applyFill="1" applyBorder="1" applyAlignment="1">
      <alignment horizontal="center" vertical="center" wrapText="1"/>
    </xf>
    <xf numFmtId="9" fontId="18" fillId="5" borderId="0" xfId="0" applyNumberFormat="1" applyFont="1" applyFill="1" applyAlignment="1">
      <alignment horizontal="center" vertical="center" wrapText="1"/>
    </xf>
    <xf numFmtId="0" fontId="18" fillId="0" borderId="0" xfId="0" applyFont="1" applyAlignment="1">
      <alignment horizontal="center" vertical="center"/>
    </xf>
    <xf numFmtId="0" fontId="18" fillId="0" borderId="0" xfId="0" applyFont="1" applyAlignment="1">
      <alignment horizontal="center"/>
    </xf>
    <xf numFmtId="0" fontId="18" fillId="5" borderId="58" xfId="0" applyFont="1" applyFill="1" applyBorder="1" applyAlignment="1">
      <alignment horizontal="left" vertical="center"/>
    </xf>
    <xf numFmtId="0" fontId="18" fillId="5" borderId="59" xfId="0" applyFont="1" applyFill="1" applyBorder="1" applyAlignment="1">
      <alignment horizontal="center" vertical="center"/>
    </xf>
    <xf numFmtId="0" fontId="18" fillId="5" borderId="59" xfId="0" applyFont="1" applyFill="1" applyBorder="1"/>
    <xf numFmtId="0" fontId="18" fillId="5" borderId="60" xfId="0" applyFont="1" applyFill="1" applyBorder="1"/>
    <xf numFmtId="0" fontId="39" fillId="11" borderId="65" xfId="0" applyFont="1" applyFill="1" applyBorder="1" applyAlignment="1">
      <alignment horizontal="center" vertical="center" textRotation="90" wrapText="1"/>
    </xf>
    <xf numFmtId="0" fontId="39" fillId="11" borderId="65" xfId="0" applyFont="1" applyFill="1" applyBorder="1" applyAlignment="1">
      <alignment horizontal="center" vertical="center" textRotation="90"/>
    </xf>
    <xf numFmtId="0" fontId="39" fillId="0" borderId="0" xfId="0" applyFont="1" applyAlignment="1">
      <alignment horizontal="center" vertical="center"/>
    </xf>
    <xf numFmtId="0" fontId="39" fillId="11" borderId="0" xfId="0" applyFont="1" applyFill="1" applyAlignment="1">
      <alignment horizontal="center" vertical="center"/>
    </xf>
    <xf numFmtId="0" fontId="18" fillId="0" borderId="64" xfId="0" applyFont="1" applyBorder="1" applyAlignment="1">
      <alignment horizontal="center" vertical="center"/>
    </xf>
    <xf numFmtId="0" fontId="10" fillId="0" borderId="64" xfId="0" applyFont="1" applyBorder="1" applyAlignment="1">
      <alignment horizontal="justify" vertical="center" wrapText="1"/>
    </xf>
    <xf numFmtId="0" fontId="10" fillId="0" borderId="64" xfId="0" applyFont="1" applyBorder="1" applyAlignment="1">
      <alignment horizontal="center" vertical="center" wrapText="1"/>
    </xf>
    <xf numFmtId="0" fontId="18" fillId="0" borderId="64" xfId="0" applyFont="1" applyBorder="1" applyAlignment="1">
      <alignment horizontal="center" vertical="center" wrapText="1"/>
    </xf>
    <xf numFmtId="0" fontId="46" fillId="5" borderId="70" xfId="0" applyFont="1" applyFill="1" applyBorder="1" applyAlignment="1">
      <alignment horizontal="center" vertical="center" wrapText="1" readingOrder="1"/>
    </xf>
    <xf numFmtId="9" fontId="18" fillId="5" borderId="65" xfId="1" applyFont="1" applyFill="1" applyBorder="1" applyAlignment="1">
      <alignment horizontal="center" vertical="center" wrapText="1"/>
    </xf>
    <xf numFmtId="0" fontId="24" fillId="5" borderId="71" xfId="0" applyFont="1" applyFill="1" applyBorder="1" applyAlignment="1">
      <alignment horizontal="center" vertical="center" wrapText="1" readingOrder="1"/>
    </xf>
    <xf numFmtId="0" fontId="16" fillId="5" borderId="64" xfId="0" applyFont="1" applyFill="1" applyBorder="1" applyAlignment="1">
      <alignment horizontal="center" vertical="center" wrapText="1"/>
    </xf>
    <xf numFmtId="0" fontId="18" fillId="0" borderId="65" xfId="0" applyFont="1" applyBorder="1" applyAlignment="1">
      <alignment horizontal="center" vertical="center"/>
    </xf>
    <xf numFmtId="0" fontId="10" fillId="0" borderId="65" xfId="0" applyFont="1" applyBorder="1" applyAlignment="1">
      <alignment horizontal="justify" vertical="center" wrapText="1"/>
    </xf>
    <xf numFmtId="9" fontId="18" fillId="0" borderId="65" xfId="1" applyFont="1" applyBorder="1" applyAlignment="1">
      <alignment horizontal="center" vertical="center"/>
    </xf>
    <xf numFmtId="0" fontId="18" fillId="0" borderId="65" xfId="0" applyFont="1" applyBorder="1" applyAlignment="1">
      <alignment horizontal="center" vertical="center" textRotation="90"/>
    </xf>
    <xf numFmtId="10" fontId="18" fillId="5" borderId="65" xfId="1" applyNumberFormat="1" applyFont="1" applyFill="1" applyBorder="1" applyAlignment="1">
      <alignment horizontal="center" vertical="center" wrapText="1"/>
    </xf>
    <xf numFmtId="9" fontId="18" fillId="5" borderId="65" xfId="1" applyFont="1" applyFill="1" applyBorder="1" applyAlignment="1">
      <alignment horizontal="center" vertical="center"/>
    </xf>
    <xf numFmtId="0" fontId="18" fillId="0" borderId="64" xfId="0" applyFont="1" applyBorder="1" applyAlignment="1">
      <alignment horizontal="center" vertical="center" textRotation="90"/>
    </xf>
    <xf numFmtId="0" fontId="37" fillId="0" borderId="65" xfId="0" applyFont="1" applyBorder="1" applyAlignment="1">
      <alignment horizontal="justify" vertical="center" wrapText="1"/>
    </xf>
    <xf numFmtId="0" fontId="10" fillId="0" borderId="65" xfId="0" applyFont="1" applyBorder="1" applyAlignment="1">
      <alignment horizontal="center" vertical="center" wrapText="1"/>
    </xf>
    <xf numFmtId="0" fontId="18" fillId="0" borderId="65" xfId="0" applyFont="1" applyBorder="1" applyAlignment="1">
      <alignment horizontal="center" vertical="center" wrapText="1"/>
    </xf>
    <xf numFmtId="0" fontId="18" fillId="0" borderId="0" xfId="0" applyFont="1" applyAlignment="1">
      <alignment vertical="center"/>
    </xf>
    <xf numFmtId="9" fontId="18" fillId="5" borderId="65" xfId="0" applyNumberFormat="1" applyFont="1" applyFill="1" applyBorder="1" applyAlignment="1">
      <alignment horizontal="center" vertical="center"/>
    </xf>
    <xf numFmtId="0" fontId="10" fillId="0" borderId="64" xfId="0" applyFont="1" applyBorder="1" applyAlignment="1">
      <alignment horizontal="center" vertical="center" textRotation="90"/>
    </xf>
    <xf numFmtId="0" fontId="37" fillId="0" borderId="65" xfId="0" applyFont="1" applyBorder="1" applyAlignment="1">
      <alignment horizontal="center" vertical="center" wrapText="1"/>
    </xf>
    <xf numFmtId="0" fontId="18" fillId="5" borderId="65" xfId="0" applyFont="1" applyFill="1" applyBorder="1" applyAlignment="1">
      <alignment horizontal="center" vertical="center"/>
    </xf>
    <xf numFmtId="0" fontId="18" fillId="0" borderId="65" xfId="0" applyFont="1" applyBorder="1" applyAlignment="1" applyProtection="1">
      <alignment horizontal="justify" vertical="center" wrapText="1"/>
      <protection locked="0"/>
    </xf>
    <xf numFmtId="0" fontId="10" fillId="5" borderId="64" xfId="0" applyFont="1" applyFill="1" applyBorder="1" applyAlignment="1" applyProtection="1">
      <alignment horizontal="justify" vertical="center" wrapText="1"/>
      <protection locked="0"/>
    </xf>
    <xf numFmtId="0" fontId="18" fillId="0" borderId="65" xfId="0" applyFont="1" applyBorder="1" applyAlignment="1" applyProtection="1">
      <alignment horizontal="center" vertical="center" wrapText="1"/>
      <protection locked="0"/>
    </xf>
    <xf numFmtId="9" fontId="18" fillId="5" borderId="65" xfId="1" applyFont="1" applyFill="1" applyBorder="1" applyAlignment="1" applyProtection="1">
      <alignment horizontal="center" vertical="center" wrapText="1"/>
      <protection locked="0"/>
    </xf>
    <xf numFmtId="0" fontId="10" fillId="0" borderId="65" xfId="0" applyFont="1" applyBorder="1" applyAlignment="1" applyProtection="1">
      <alignment horizontal="justify" vertical="center" wrapText="1"/>
      <protection locked="0"/>
    </xf>
    <xf numFmtId="9" fontId="18" fillId="5" borderId="65" xfId="0" applyNumberFormat="1" applyFont="1" applyFill="1" applyBorder="1" applyAlignment="1">
      <alignment horizontal="center" vertical="center" wrapText="1"/>
    </xf>
    <xf numFmtId="14" fontId="18" fillId="0" borderId="65" xfId="0" applyNumberFormat="1" applyFont="1" applyBorder="1" applyAlignment="1">
      <alignment horizontal="left" vertical="center" wrapText="1"/>
    </xf>
    <xf numFmtId="0" fontId="37" fillId="0" borderId="65" xfId="0" applyFont="1" applyBorder="1" applyAlignment="1" applyProtection="1">
      <alignment horizontal="justify" vertical="center" wrapText="1"/>
      <protection locked="0"/>
    </xf>
    <xf numFmtId="0" fontId="18" fillId="0" borderId="65" xfId="0" applyFont="1" applyBorder="1" applyAlignment="1">
      <alignment horizontal="justify" vertical="center" wrapText="1"/>
    </xf>
    <xf numFmtId="0" fontId="18" fillId="5" borderId="65" xfId="0" applyFont="1" applyFill="1" applyBorder="1" applyAlignment="1" applyProtection="1">
      <alignment horizontal="center" vertical="center" wrapText="1"/>
      <protection locked="0"/>
    </xf>
    <xf numFmtId="0" fontId="16" fillId="0" borderId="65" xfId="0" applyFont="1" applyBorder="1" applyAlignment="1">
      <alignment horizontal="center" vertical="center" wrapText="1"/>
    </xf>
    <xf numFmtId="0" fontId="16" fillId="0" borderId="65" xfId="0" applyFont="1" applyBorder="1" applyAlignment="1">
      <alignment horizontal="justify" vertical="center" wrapText="1"/>
    </xf>
    <xf numFmtId="0" fontId="10" fillId="5" borderId="65" xfId="0" applyFont="1" applyFill="1" applyBorder="1" applyAlignment="1">
      <alignment horizontal="justify" vertical="center" wrapText="1"/>
    </xf>
    <xf numFmtId="0" fontId="45" fillId="5" borderId="65" xfId="0" applyFont="1" applyFill="1" applyBorder="1" applyAlignment="1">
      <alignment horizontal="justify" vertical="center" wrapText="1"/>
    </xf>
    <xf numFmtId="9" fontId="18" fillId="0" borderId="65" xfId="0" applyNumberFormat="1" applyFont="1" applyBorder="1" applyAlignment="1">
      <alignment horizontal="center" vertical="center" wrapText="1"/>
    </xf>
    <xf numFmtId="9" fontId="16" fillId="5" borderId="71" xfId="1" applyFont="1" applyFill="1" applyBorder="1" applyAlignment="1">
      <alignment horizontal="center" vertical="center" wrapText="1" readingOrder="1"/>
    </xf>
    <xf numFmtId="0" fontId="18" fillId="0" borderId="0" xfId="0" applyFont="1" applyAlignment="1">
      <alignment horizontal="justify" vertical="center" wrapText="1"/>
    </xf>
    <xf numFmtId="14" fontId="18" fillId="0" borderId="65" xfId="0" applyNumberFormat="1" applyFont="1" applyBorder="1" applyAlignment="1">
      <alignment horizontal="center" vertical="center" wrapText="1"/>
    </xf>
    <xf numFmtId="0" fontId="46" fillId="5" borderId="67" xfId="0" applyFont="1" applyFill="1" applyBorder="1" applyAlignment="1">
      <alignment horizontal="center" vertical="center" wrapText="1" readingOrder="1"/>
    </xf>
    <xf numFmtId="0" fontId="45" fillId="0" borderId="65" xfId="0" applyFont="1" applyBorder="1" applyAlignment="1">
      <alignment horizontal="justify" vertical="center" wrapText="1"/>
    </xf>
    <xf numFmtId="0" fontId="10" fillId="0" borderId="65" xfId="0" applyFont="1" applyBorder="1" applyAlignment="1">
      <alignment horizontal="justify" vertical="top" wrapText="1"/>
    </xf>
    <xf numFmtId="9" fontId="18" fillId="0" borderId="65" xfId="1" applyFont="1" applyBorder="1" applyAlignment="1">
      <alignment horizontal="center" vertical="center" wrapText="1"/>
    </xf>
    <xf numFmtId="10" fontId="10" fillId="5" borderId="65" xfId="1" applyNumberFormat="1" applyFont="1" applyFill="1" applyBorder="1" applyAlignment="1">
      <alignment horizontal="center" vertical="center" wrapText="1"/>
    </xf>
    <xf numFmtId="9" fontId="10" fillId="5" borderId="65" xfId="1" applyFont="1" applyFill="1" applyBorder="1" applyAlignment="1">
      <alignment horizontal="center" vertical="center" wrapText="1"/>
    </xf>
    <xf numFmtId="0" fontId="18" fillId="5" borderId="65" xfId="0" applyFont="1" applyFill="1" applyBorder="1" applyAlignment="1">
      <alignment horizontal="center" vertical="center" wrapText="1"/>
    </xf>
    <xf numFmtId="0" fontId="18" fillId="0" borderId="66" xfId="0" applyFont="1" applyBorder="1" applyAlignment="1">
      <alignment horizontal="center" vertical="center"/>
    </xf>
    <xf numFmtId="0" fontId="45" fillId="0" borderId="65" xfId="0" applyFont="1" applyBorder="1" applyAlignment="1">
      <alignment horizontal="justify" vertical="top" wrapText="1"/>
    </xf>
    <xf numFmtId="0" fontId="18" fillId="0" borderId="64" xfId="0" applyFont="1" applyBorder="1" applyAlignment="1">
      <alignment horizontal="justify" vertical="center" wrapText="1"/>
    </xf>
    <xf numFmtId="0" fontId="10" fillId="5" borderId="64" xfId="0" applyFont="1" applyFill="1" applyBorder="1" applyAlignment="1">
      <alignment horizontal="justify" vertical="center" wrapText="1"/>
    </xf>
    <xf numFmtId="0" fontId="45" fillId="5" borderId="64" xfId="0" applyFont="1" applyFill="1" applyBorder="1" applyAlignment="1">
      <alignment horizontal="justify" vertical="center" wrapText="1"/>
    </xf>
    <xf numFmtId="9" fontId="18" fillId="5" borderId="64" xfId="1" applyFont="1" applyFill="1" applyBorder="1" applyAlignment="1">
      <alignment horizontal="center" vertical="center" wrapText="1"/>
    </xf>
    <xf numFmtId="9" fontId="18" fillId="0" borderId="65" xfId="1" applyFont="1" applyBorder="1" applyAlignment="1">
      <alignment horizontal="center" vertical="center" textRotation="90"/>
    </xf>
    <xf numFmtId="0" fontId="54" fillId="0" borderId="65" xfId="2" quotePrefix="1" applyFont="1" applyBorder="1" applyAlignment="1">
      <alignment horizontal="justify" vertical="center" wrapText="1"/>
    </xf>
    <xf numFmtId="0" fontId="18" fillId="0" borderId="0" xfId="0" applyFont="1" applyAlignment="1">
      <alignment wrapText="1"/>
    </xf>
    <xf numFmtId="0" fontId="16" fillId="0" borderId="64" xfId="0" applyFont="1" applyBorder="1" applyAlignment="1">
      <alignment horizontal="justify" vertical="center" wrapText="1"/>
    </xf>
    <xf numFmtId="0" fontId="18" fillId="0" borderId="65" xfId="0" applyFont="1" applyBorder="1" applyAlignment="1">
      <alignment horizontal="justify" vertical="top" wrapText="1"/>
    </xf>
    <xf numFmtId="0" fontId="16" fillId="0" borderId="64" xfId="0" applyFont="1" applyBorder="1" applyAlignment="1">
      <alignment horizontal="center" vertical="center" wrapText="1"/>
    </xf>
    <xf numFmtId="10" fontId="16" fillId="5" borderId="61" xfId="1" applyNumberFormat="1" applyFont="1" applyFill="1" applyBorder="1" applyAlignment="1">
      <alignment horizontal="center" vertical="center" wrapText="1" readingOrder="1"/>
    </xf>
    <xf numFmtId="9" fontId="10" fillId="5" borderId="65" xfId="1" applyFont="1" applyFill="1" applyBorder="1" applyAlignment="1">
      <alignment horizontal="center" vertical="center"/>
    </xf>
    <xf numFmtId="9" fontId="10" fillId="5" borderId="65" xfId="0" applyNumberFormat="1" applyFont="1" applyFill="1" applyBorder="1" applyAlignment="1">
      <alignment horizontal="center" vertical="center"/>
    </xf>
    <xf numFmtId="9" fontId="37" fillId="5" borderId="71" xfId="1" applyFont="1" applyFill="1" applyBorder="1" applyAlignment="1">
      <alignment horizontal="center" vertical="center" wrapText="1" readingOrder="1"/>
    </xf>
    <xf numFmtId="0" fontId="11" fillId="0" borderId="0" xfId="2" applyBorder="1" applyAlignment="1">
      <alignment vertical="center"/>
    </xf>
    <xf numFmtId="0" fontId="11" fillId="0" borderId="76" xfId="2" applyBorder="1" applyAlignment="1">
      <alignment vertical="center"/>
    </xf>
    <xf numFmtId="0" fontId="18" fillId="13" borderId="0" xfId="0" applyFont="1" applyFill="1" applyAlignment="1">
      <alignment horizontal="center" vertical="center"/>
    </xf>
    <xf numFmtId="0" fontId="39" fillId="0" borderId="10" xfId="0" applyFont="1" applyBorder="1" applyAlignment="1">
      <alignment horizontal="center" vertical="center" wrapText="1"/>
    </xf>
    <xf numFmtId="0" fontId="39" fillId="0" borderId="10" xfId="0" applyFont="1" applyBorder="1"/>
    <xf numFmtId="0" fontId="46" fillId="14" borderId="10" xfId="0" applyFont="1" applyFill="1" applyBorder="1" applyAlignment="1">
      <alignment horizontal="center" vertical="center" wrapText="1" readingOrder="1"/>
    </xf>
    <xf numFmtId="9" fontId="18" fillId="0" borderId="10" xfId="1" applyFont="1" applyBorder="1"/>
    <xf numFmtId="0" fontId="46" fillId="14" borderId="70" xfId="0" applyFont="1" applyFill="1" applyBorder="1" applyAlignment="1">
      <alignment horizontal="center" vertical="center" wrapText="1" readingOrder="1"/>
    </xf>
    <xf numFmtId="0" fontId="18" fillId="14" borderId="10" xfId="0" applyFont="1" applyFill="1" applyBorder="1"/>
    <xf numFmtId="0" fontId="46" fillId="15" borderId="10" xfId="0" applyFont="1" applyFill="1" applyBorder="1" applyAlignment="1">
      <alignment horizontal="center" vertical="center" wrapText="1" readingOrder="1"/>
    </xf>
    <xf numFmtId="0" fontId="46" fillId="16" borderId="71" xfId="0" applyFont="1" applyFill="1" applyBorder="1" applyAlignment="1">
      <alignment horizontal="center" vertical="center" wrapText="1" readingOrder="1"/>
    </xf>
    <xf numFmtId="0" fontId="18" fillId="13" borderId="10" xfId="0" applyFont="1" applyFill="1" applyBorder="1"/>
    <xf numFmtId="0" fontId="18" fillId="0" borderId="10" xfId="0" applyFont="1" applyBorder="1" applyAlignment="1">
      <alignment vertical="center"/>
    </xf>
    <xf numFmtId="0" fontId="46" fillId="13" borderId="10" xfId="0" applyFont="1" applyFill="1" applyBorder="1" applyAlignment="1">
      <alignment horizontal="center" vertical="center" wrapText="1" readingOrder="1"/>
    </xf>
    <xf numFmtId="0" fontId="46" fillId="13" borderId="71" xfId="0" applyFont="1" applyFill="1" applyBorder="1" applyAlignment="1">
      <alignment horizontal="center" vertical="center" wrapText="1" readingOrder="1"/>
    </xf>
    <xf numFmtId="0" fontId="18" fillId="17" borderId="10" xfId="0" applyFont="1" applyFill="1" applyBorder="1"/>
    <xf numFmtId="0" fontId="46" fillId="17" borderId="10" xfId="0" applyFont="1" applyFill="1" applyBorder="1" applyAlignment="1">
      <alignment horizontal="center" vertical="center" wrapText="1" readingOrder="1"/>
    </xf>
    <xf numFmtId="0" fontId="46" fillId="17" borderId="71" xfId="0" applyFont="1" applyFill="1" applyBorder="1" applyAlignment="1">
      <alignment horizontal="center" vertical="center" wrapText="1" readingOrder="1"/>
    </xf>
    <xf numFmtId="0" fontId="18" fillId="12" borderId="10" xfId="0" applyFont="1" applyFill="1" applyBorder="1"/>
    <xf numFmtId="0" fontId="50" fillId="12" borderId="10" xfId="0" applyFont="1" applyFill="1" applyBorder="1" applyAlignment="1">
      <alignment horizontal="center" vertical="center" wrapText="1" readingOrder="1"/>
    </xf>
    <xf numFmtId="0" fontId="50" fillId="12" borderId="71" xfId="0" applyFont="1" applyFill="1" applyBorder="1" applyAlignment="1">
      <alignment horizontal="center" vertical="center" wrapText="1" readingOrder="1"/>
    </xf>
    <xf numFmtId="15" fontId="10" fillId="0" borderId="65" xfId="0" applyNumberFormat="1" applyFont="1" applyBorder="1" applyAlignment="1">
      <alignment horizontal="center" vertical="center" wrapText="1"/>
    </xf>
    <xf numFmtId="14" fontId="10" fillId="0" borderId="65" xfId="0" applyNumberFormat="1" applyFont="1" applyBorder="1" applyAlignment="1">
      <alignment horizontal="center" vertical="center" wrapText="1"/>
    </xf>
    <xf numFmtId="0" fontId="10" fillId="5" borderId="65" xfId="0" applyFont="1" applyFill="1" applyBorder="1" applyAlignment="1">
      <alignment horizontal="center" vertical="center" wrapText="1"/>
    </xf>
    <xf numFmtId="0" fontId="18" fillId="0" borderId="65" xfId="0" applyFont="1" applyBorder="1" applyAlignment="1">
      <alignment horizontal="center" wrapText="1"/>
    </xf>
    <xf numFmtId="166" fontId="18" fillId="0" borderId="65" xfId="1" applyNumberFormat="1" applyFont="1" applyBorder="1" applyAlignment="1">
      <alignment horizontal="center" vertical="center" wrapText="1"/>
    </xf>
    <xf numFmtId="167" fontId="18" fillId="0" borderId="65" xfId="1" applyNumberFormat="1" applyFont="1" applyBorder="1" applyAlignment="1">
      <alignment horizontal="center" vertical="center" wrapText="1"/>
    </xf>
    <xf numFmtId="0" fontId="49" fillId="5" borderId="71" xfId="0" applyFont="1" applyFill="1" applyBorder="1" applyAlignment="1">
      <alignment horizontal="center" vertical="center" wrapText="1" readingOrder="1"/>
    </xf>
    <xf numFmtId="9" fontId="18" fillId="0" borderId="0" xfId="1" applyFont="1"/>
    <xf numFmtId="0" fontId="39" fillId="0" borderId="10" xfId="0" applyFont="1" applyBorder="1" applyAlignment="1">
      <alignment horizontal="center" vertical="center"/>
    </xf>
    <xf numFmtId="0" fontId="18" fillId="0" borderId="0" xfId="0" applyFont="1" applyAlignment="1">
      <alignment horizontal="left" vertical="center"/>
    </xf>
    <xf numFmtId="0" fontId="44" fillId="0" borderId="0" xfId="0" applyFont="1" applyAlignment="1">
      <alignment horizontal="left" vertical="center"/>
    </xf>
    <xf numFmtId="0" fontId="10" fillId="0" borderId="64" xfId="0" applyFont="1" applyBorder="1" applyAlignment="1">
      <alignment horizontal="justify" vertical="top" wrapText="1"/>
    </xf>
    <xf numFmtId="0" fontId="31" fillId="5" borderId="10" xfId="0" applyFont="1" applyFill="1" applyBorder="1" applyAlignment="1">
      <alignment horizontal="justify" vertical="center" wrapText="1"/>
    </xf>
    <xf numFmtId="0" fontId="10" fillId="0" borderId="43" xfId="0" applyFont="1" applyBorder="1" applyAlignment="1">
      <alignment horizontal="center" vertical="center"/>
    </xf>
    <xf numFmtId="0" fontId="10" fillId="0" borderId="44" xfId="0" applyFont="1" applyBorder="1" applyAlignment="1">
      <alignment horizontal="center" vertical="center"/>
    </xf>
    <xf numFmtId="9" fontId="10" fillId="0" borderId="10" xfId="1" applyFont="1" applyBorder="1" applyAlignment="1">
      <alignment horizontal="center" vertical="center"/>
    </xf>
    <xf numFmtId="0" fontId="10" fillId="5" borderId="8" xfId="0" applyFont="1" applyFill="1" applyBorder="1" applyAlignment="1">
      <alignment horizontal="center" vertical="center"/>
    </xf>
    <xf numFmtId="0" fontId="9" fillId="20" borderId="10" xfId="0" applyFont="1" applyFill="1" applyBorder="1" applyAlignment="1">
      <alignment horizontal="justify" vertical="center" wrapText="1"/>
    </xf>
    <xf numFmtId="0" fontId="9" fillId="20" borderId="10" xfId="0" applyFont="1" applyFill="1" applyBorder="1" applyAlignment="1">
      <alignment horizontal="center" vertical="center" wrapText="1"/>
    </xf>
    <xf numFmtId="0" fontId="37" fillId="0" borderId="8" xfId="0" applyFont="1" applyBorder="1" applyAlignment="1">
      <alignment horizontal="center" vertical="center"/>
    </xf>
    <xf numFmtId="0" fontId="37" fillId="0" borderId="10" xfId="0" applyFont="1" applyBorder="1" applyAlignment="1">
      <alignment horizontal="center" vertical="center"/>
    </xf>
    <xf numFmtId="9" fontId="10" fillId="0" borderId="10" xfId="0" applyNumberFormat="1" applyFont="1" applyBorder="1" applyAlignment="1">
      <alignment horizontal="center" vertical="center"/>
    </xf>
    <xf numFmtId="0" fontId="37" fillId="0" borderId="41" xfId="0" applyFont="1" applyBorder="1" applyAlignment="1">
      <alignment horizontal="center" vertical="center"/>
    </xf>
    <xf numFmtId="0" fontId="37" fillId="0" borderId="42" xfId="0" applyFont="1" applyBorder="1" applyAlignment="1">
      <alignment horizontal="center" vertical="center"/>
    </xf>
    <xf numFmtId="0" fontId="24" fillId="20" borderId="23" xfId="0" applyFont="1" applyFill="1" applyBorder="1" applyAlignment="1">
      <alignment vertical="center" wrapText="1"/>
    </xf>
    <xf numFmtId="9" fontId="18" fillId="0" borderId="64" xfId="0" applyNumberFormat="1" applyFont="1" applyBorder="1" applyAlignment="1">
      <alignment horizontal="center" vertical="center" wrapText="1"/>
    </xf>
    <xf numFmtId="0" fontId="46" fillId="5" borderId="66" xfId="0" applyFont="1" applyFill="1" applyBorder="1" applyAlignment="1">
      <alignment horizontal="center" vertical="center" wrapText="1" readingOrder="1"/>
    </xf>
    <xf numFmtId="0" fontId="24" fillId="5" borderId="74" xfId="0" applyFont="1" applyFill="1" applyBorder="1" applyAlignment="1">
      <alignment horizontal="center" vertical="center" wrapText="1" readingOrder="1"/>
    </xf>
    <xf numFmtId="14" fontId="18" fillId="0" borderId="64" xfId="0" applyNumberFormat="1" applyFont="1" applyBorder="1" applyAlignment="1">
      <alignment horizontal="center" vertical="center" wrapText="1"/>
    </xf>
    <xf numFmtId="0" fontId="0" fillId="13" borderId="0" xfId="0" applyFill="1"/>
    <xf numFmtId="1" fontId="10" fillId="0" borderId="8" xfId="1" applyNumberFormat="1" applyFont="1" applyFill="1" applyBorder="1" applyAlignment="1">
      <alignment horizontal="center" vertical="center"/>
    </xf>
    <xf numFmtId="1" fontId="10" fillId="0" borderId="10" xfId="1" applyNumberFormat="1" applyFont="1" applyFill="1" applyBorder="1" applyAlignment="1">
      <alignment horizontal="center" vertical="center"/>
    </xf>
    <xf numFmtId="1" fontId="10" fillId="0" borderId="22" xfId="1" applyNumberFormat="1" applyFont="1" applyFill="1" applyBorder="1" applyAlignment="1">
      <alignment horizontal="center" vertical="center"/>
    </xf>
    <xf numFmtId="1" fontId="10" fillId="0" borderId="23" xfId="1" applyNumberFormat="1" applyFont="1" applyFill="1" applyBorder="1" applyAlignment="1">
      <alignment horizontal="center" vertical="center"/>
    </xf>
    <xf numFmtId="9" fontId="10" fillId="0" borderId="40" xfId="1" applyFont="1" applyFill="1" applyBorder="1" applyAlignment="1">
      <alignment horizontal="center" vertical="center"/>
    </xf>
    <xf numFmtId="0" fontId="9" fillId="0" borderId="10" xfId="0" applyFont="1" applyBorder="1" applyAlignment="1">
      <alignment horizontal="justify" vertical="top" wrapText="1"/>
    </xf>
    <xf numFmtId="9" fontId="28" fillId="0" borderId="10" xfId="0" applyNumberFormat="1" applyFont="1" applyBorder="1" applyAlignment="1">
      <alignment horizontal="center" vertical="center" wrapText="1"/>
    </xf>
    <xf numFmtId="0" fontId="28" fillId="0" borderId="18" xfId="0" applyFont="1" applyBorder="1" applyAlignment="1">
      <alignment horizontal="center" vertical="center" wrapText="1"/>
    </xf>
    <xf numFmtId="0" fontId="10" fillId="0" borderId="0" xfId="0" applyFont="1" applyAlignment="1">
      <alignment horizontal="center" vertical="center"/>
    </xf>
    <xf numFmtId="0" fontId="10" fillId="0" borderId="0" xfId="0" applyFont="1"/>
    <xf numFmtId="0" fontId="59" fillId="0" borderId="0" xfId="0" applyFont="1" applyAlignment="1">
      <alignment horizontal="center" vertical="center"/>
    </xf>
    <xf numFmtId="0" fontId="18" fillId="0" borderId="82" xfId="0" applyFont="1" applyBorder="1"/>
    <xf numFmtId="0" fontId="18" fillId="0" borderId="84" xfId="0" applyFont="1" applyBorder="1" applyAlignment="1">
      <alignment horizontal="justify" vertical="center" wrapText="1"/>
    </xf>
    <xf numFmtId="0" fontId="37" fillId="5" borderId="64" xfId="0" applyFont="1" applyFill="1" applyBorder="1" applyAlignment="1" applyProtection="1">
      <alignment horizontal="justify" vertical="center" wrapText="1"/>
      <protection locked="0"/>
    </xf>
    <xf numFmtId="0" fontId="18" fillId="0" borderId="58" xfId="0" applyFont="1" applyBorder="1" applyAlignment="1">
      <alignment horizontal="justify" vertical="center" wrapText="1"/>
    </xf>
    <xf numFmtId="0" fontId="16" fillId="5" borderId="64" xfId="0" applyFont="1" applyFill="1" applyBorder="1" applyAlignment="1" applyProtection="1">
      <alignment horizontal="justify" vertical="center" wrapText="1"/>
      <protection locked="0"/>
    </xf>
    <xf numFmtId="0" fontId="18" fillId="5" borderId="64" xfId="0" applyFont="1" applyFill="1" applyBorder="1" applyAlignment="1" applyProtection="1">
      <alignment horizontal="justify" vertical="center" wrapText="1"/>
      <protection locked="0"/>
    </xf>
    <xf numFmtId="0" fontId="46" fillId="5" borderId="86" xfId="0" applyFont="1" applyFill="1" applyBorder="1" applyAlignment="1">
      <alignment horizontal="center" vertical="center" wrapText="1" readingOrder="1"/>
    </xf>
    <xf numFmtId="0" fontId="46" fillId="5" borderId="87" xfId="0" applyFont="1" applyFill="1" applyBorder="1" applyAlignment="1">
      <alignment horizontal="center" vertical="center" wrapText="1" readingOrder="1"/>
    </xf>
    <xf numFmtId="0" fontId="18" fillId="0" borderId="84" xfId="0" applyFont="1" applyBorder="1" applyAlignment="1">
      <alignment vertical="center" wrapText="1"/>
    </xf>
    <xf numFmtId="0" fontId="46" fillId="5" borderId="0" xfId="0" applyFont="1" applyFill="1" applyAlignment="1">
      <alignment horizontal="center" vertical="center" wrapText="1" readingOrder="1"/>
    </xf>
    <xf numFmtId="0" fontId="46" fillId="5" borderId="65" xfId="0" applyFont="1" applyFill="1" applyBorder="1" applyAlignment="1">
      <alignment horizontal="center" vertical="center" wrapText="1" readingOrder="1"/>
    </xf>
    <xf numFmtId="0" fontId="18" fillId="0" borderId="88" xfId="0" applyFont="1" applyBorder="1" applyAlignment="1">
      <alignment horizontal="center" vertical="center"/>
    </xf>
    <xf numFmtId="0" fontId="18" fillId="0" borderId="88" xfId="0" applyFont="1" applyBorder="1" applyAlignment="1">
      <alignment horizontal="center" vertical="center" wrapText="1"/>
    </xf>
    <xf numFmtId="0" fontId="16" fillId="5" borderId="88" xfId="0" applyFont="1" applyFill="1" applyBorder="1" applyAlignment="1">
      <alignment horizontal="center" vertical="center" wrapText="1"/>
    </xf>
    <xf numFmtId="0" fontId="61" fillId="0" borderId="0" xfId="2" applyFont="1" applyBorder="1" applyAlignment="1">
      <alignment vertical="center"/>
    </xf>
    <xf numFmtId="0" fontId="39" fillId="0" borderId="10" xfId="0" applyFont="1" applyBorder="1" applyAlignment="1">
      <alignment vertical="center"/>
    </xf>
    <xf numFmtId="0" fontId="18" fillId="5" borderId="65" xfId="0" applyFont="1" applyFill="1" applyBorder="1"/>
    <xf numFmtId="0" fontId="18" fillId="5" borderId="65" xfId="0" applyFont="1" applyFill="1" applyBorder="1" applyAlignment="1">
      <alignment horizontal="center"/>
    </xf>
    <xf numFmtId="9" fontId="18" fillId="0" borderId="64" xfId="1" applyFont="1" applyBorder="1" applyAlignment="1">
      <alignment horizontal="center" vertical="center" wrapText="1"/>
    </xf>
    <xf numFmtId="0" fontId="18" fillId="0" borderId="10" xfId="0" applyFont="1" applyBorder="1" applyAlignment="1">
      <alignment horizontal="center" vertical="center"/>
    </xf>
    <xf numFmtId="0" fontId="0" fillId="21" borderId="10" xfId="0" applyFill="1" applyBorder="1" applyAlignment="1">
      <alignment horizontal="center" vertical="center"/>
    </xf>
    <xf numFmtId="1" fontId="0" fillId="21" borderId="10" xfId="1" applyNumberFormat="1" applyFont="1" applyFill="1" applyBorder="1" applyAlignment="1">
      <alignment horizontal="center" vertical="center"/>
    </xf>
    <xf numFmtId="1" fontId="0" fillId="21" borderId="42" xfId="1" applyNumberFormat="1" applyFont="1" applyFill="1" applyBorder="1" applyAlignment="1">
      <alignment horizontal="center" vertical="center"/>
    </xf>
    <xf numFmtId="9" fontId="0" fillId="21" borderId="10" xfId="0" applyNumberFormat="1" applyFill="1" applyBorder="1" applyAlignment="1">
      <alignment horizontal="center" vertical="center"/>
    </xf>
    <xf numFmtId="9" fontId="0" fillId="21" borderId="10" xfId="1" applyFont="1" applyFill="1" applyBorder="1" applyAlignment="1">
      <alignment horizontal="center" vertical="center"/>
    </xf>
    <xf numFmtId="0" fontId="0" fillId="21" borderId="46" xfId="0" applyFill="1" applyBorder="1" applyAlignment="1">
      <alignment horizontal="center" vertical="center"/>
    </xf>
    <xf numFmtId="9" fontId="0" fillId="21" borderId="46" xfId="0" applyNumberFormat="1" applyFill="1" applyBorder="1" applyAlignment="1">
      <alignment horizontal="center" vertical="center"/>
    </xf>
    <xf numFmtId="1" fontId="0" fillId="21" borderId="46" xfId="1" applyNumberFormat="1" applyFont="1" applyFill="1" applyBorder="1" applyAlignment="1">
      <alignment horizontal="center" vertical="center"/>
    </xf>
    <xf numFmtId="9" fontId="0" fillId="21" borderId="46" xfId="1" applyFont="1" applyFill="1" applyBorder="1" applyAlignment="1">
      <alignment horizontal="center" vertical="center"/>
    </xf>
    <xf numFmtId="1" fontId="0" fillId="21" borderId="48" xfId="1" applyNumberFormat="1" applyFont="1" applyFill="1" applyBorder="1" applyAlignment="1">
      <alignment horizontal="center" vertical="center"/>
    </xf>
    <xf numFmtId="0" fontId="7" fillId="21" borderId="10" xfId="0" applyFont="1" applyFill="1" applyBorder="1" applyAlignment="1">
      <alignment horizontal="center" vertical="center"/>
    </xf>
    <xf numFmtId="0" fontId="7" fillId="21" borderId="10" xfId="0" applyFont="1" applyFill="1" applyBorder="1" applyAlignment="1">
      <alignment horizontal="center" vertical="center" wrapText="1"/>
    </xf>
    <xf numFmtId="0" fontId="7" fillId="21" borderId="8" xfId="0" applyFont="1" applyFill="1" applyBorder="1" applyAlignment="1">
      <alignment horizontal="center" vertical="center"/>
    </xf>
    <xf numFmtId="0" fontId="7" fillId="21" borderId="46" xfId="0" applyFont="1" applyFill="1" applyBorder="1" applyAlignment="1">
      <alignment horizontal="center" vertical="center" wrapText="1"/>
    </xf>
    <xf numFmtId="0" fontId="7" fillId="21" borderId="8" xfId="0" applyFont="1" applyFill="1" applyBorder="1" applyAlignment="1">
      <alignment horizontal="center" vertical="center" wrapText="1"/>
    </xf>
    <xf numFmtId="14" fontId="31" fillId="5" borderId="46" xfId="0" applyNumberFormat="1" applyFont="1" applyFill="1" applyBorder="1" applyAlignment="1">
      <alignment horizontal="center" vertical="center"/>
    </xf>
    <xf numFmtId="0" fontId="31" fillId="5" borderId="46" xfId="0" applyFont="1" applyFill="1" applyBorder="1" applyAlignment="1">
      <alignment horizontal="center" vertical="center" wrapText="1"/>
    </xf>
    <xf numFmtId="0" fontId="31" fillId="5" borderId="46" xfId="0" applyFont="1" applyFill="1" applyBorder="1" applyAlignment="1">
      <alignment horizontal="center" vertical="center"/>
    </xf>
    <xf numFmtId="14" fontId="31" fillId="5" borderId="46" xfId="0" applyNumberFormat="1" applyFont="1" applyFill="1" applyBorder="1" applyAlignment="1">
      <alignment horizontal="center" vertical="center" wrapText="1"/>
    </xf>
    <xf numFmtId="0" fontId="30" fillId="6" borderId="42" xfId="0" applyFont="1" applyFill="1" applyBorder="1" applyAlignment="1">
      <alignment horizontal="center" vertical="center" wrapText="1"/>
    </xf>
    <xf numFmtId="0" fontId="48" fillId="5" borderId="42" xfId="0" applyFont="1" applyFill="1" applyBorder="1" applyAlignment="1">
      <alignment horizontal="justify" vertical="center" wrapText="1"/>
    </xf>
    <xf numFmtId="0" fontId="31" fillId="6" borderId="42" xfId="0" applyFont="1" applyFill="1" applyBorder="1" applyAlignment="1">
      <alignment vertical="center" wrapText="1"/>
    </xf>
    <xf numFmtId="14" fontId="31" fillId="5" borderId="48" xfId="0" applyNumberFormat="1" applyFont="1" applyFill="1" applyBorder="1" applyAlignment="1">
      <alignment horizontal="center" vertical="center" wrapText="1"/>
    </xf>
    <xf numFmtId="9" fontId="0" fillId="5" borderId="10" xfId="0" applyNumberFormat="1" applyFill="1" applyBorder="1" applyAlignment="1">
      <alignment horizontal="center" vertical="center"/>
    </xf>
    <xf numFmtId="9" fontId="0" fillId="5" borderId="42" xfId="0" applyNumberFormat="1" applyFill="1" applyBorder="1" applyAlignment="1">
      <alignment horizontal="center" vertical="center"/>
    </xf>
    <xf numFmtId="9" fontId="0" fillId="0" borderId="10" xfId="0" applyNumberFormat="1" applyBorder="1" applyAlignment="1">
      <alignment horizontal="center" vertical="center"/>
    </xf>
    <xf numFmtId="0" fontId="18" fillId="5" borderId="10" xfId="0" applyFont="1" applyFill="1" applyBorder="1" applyAlignment="1">
      <alignment horizontal="left" vertical="center" wrapText="1"/>
    </xf>
    <xf numFmtId="0" fontId="26" fillId="21" borderId="11" xfId="0" applyFont="1" applyFill="1" applyBorder="1" applyAlignment="1">
      <alignment horizontal="center" vertical="center"/>
    </xf>
    <xf numFmtId="0" fontId="26" fillId="21" borderId="11" xfId="0" applyFont="1" applyFill="1" applyBorder="1" applyAlignment="1">
      <alignment horizontal="center" vertical="center" wrapText="1"/>
    </xf>
    <xf numFmtId="0" fontId="53" fillId="21" borderId="41" xfId="0" applyFont="1" applyFill="1" applyBorder="1" applyAlignment="1">
      <alignment horizontal="center" vertical="center"/>
    </xf>
    <xf numFmtId="0" fontId="53" fillId="21" borderId="42" xfId="0" applyFont="1" applyFill="1" applyBorder="1" applyAlignment="1">
      <alignment horizontal="center" vertical="center"/>
    </xf>
    <xf numFmtId="0" fontId="18" fillId="21" borderId="44" xfId="0" applyFont="1" applyFill="1" applyBorder="1" applyAlignment="1">
      <alignment horizontal="center" vertical="center"/>
    </xf>
    <xf numFmtId="1" fontId="18" fillId="21" borderId="10" xfId="1" applyNumberFormat="1" applyFont="1" applyFill="1" applyBorder="1" applyAlignment="1">
      <alignment horizontal="center" vertical="center"/>
    </xf>
    <xf numFmtId="0" fontId="18" fillId="21" borderId="10" xfId="0" applyFont="1" applyFill="1" applyBorder="1" applyAlignment="1">
      <alignment horizontal="center" vertical="center"/>
    </xf>
    <xf numFmtId="9" fontId="18" fillId="21" borderId="10" xfId="1" applyFont="1" applyFill="1" applyBorder="1" applyAlignment="1">
      <alignment horizontal="center" vertical="center"/>
    </xf>
    <xf numFmtId="0" fontId="18" fillId="21" borderId="10" xfId="0" applyFont="1" applyFill="1" applyBorder="1"/>
    <xf numFmtId="0" fontId="18" fillId="21" borderId="42" xfId="0" applyFont="1" applyFill="1" applyBorder="1" applyAlignment="1">
      <alignment horizontal="center" vertical="center"/>
    </xf>
    <xf numFmtId="0" fontId="16" fillId="21" borderId="44" xfId="0" applyFont="1" applyFill="1" applyBorder="1" applyAlignment="1">
      <alignment horizontal="center" vertical="center"/>
    </xf>
    <xf numFmtId="9" fontId="16" fillId="21" borderId="10" xfId="1" applyFont="1" applyFill="1" applyBorder="1" applyAlignment="1">
      <alignment horizontal="center" vertical="center"/>
    </xf>
    <xf numFmtId="1" fontId="16" fillId="21" borderId="10" xfId="1" applyNumberFormat="1" applyFont="1" applyFill="1" applyBorder="1" applyAlignment="1">
      <alignment horizontal="center" vertical="center"/>
    </xf>
    <xf numFmtId="0" fontId="16" fillId="21" borderId="10" xfId="0" applyFont="1" applyFill="1" applyBorder="1" applyAlignment="1">
      <alignment horizontal="center" vertical="center"/>
    </xf>
    <xf numFmtId="0" fontId="16" fillId="21" borderId="42" xfId="0" applyFont="1" applyFill="1" applyBorder="1" applyAlignment="1">
      <alignment horizontal="center" vertical="center"/>
    </xf>
    <xf numFmtId="0" fontId="26" fillId="21" borderId="81" xfId="0" applyFont="1" applyFill="1" applyBorder="1" applyAlignment="1">
      <alignment horizontal="center" vertical="center"/>
    </xf>
    <xf numFmtId="0" fontId="26" fillId="21" borderId="89" xfId="0" applyFont="1" applyFill="1" applyBorder="1" applyAlignment="1">
      <alignment horizontal="center" vertical="center" wrapText="1"/>
    </xf>
    <xf numFmtId="0" fontId="28" fillId="5" borderId="46" xfId="0" applyFont="1" applyFill="1" applyBorder="1" applyAlignment="1">
      <alignment horizontal="center" vertical="center" wrapText="1"/>
    </xf>
    <xf numFmtId="14" fontId="28" fillId="5" borderId="46" xfId="0" applyNumberFormat="1" applyFont="1" applyFill="1" applyBorder="1" applyAlignment="1">
      <alignment horizontal="center" vertical="center" wrapText="1"/>
    </xf>
    <xf numFmtId="0" fontId="28" fillId="0" borderId="46" xfId="0" applyFont="1" applyBorder="1" applyAlignment="1">
      <alignment horizontal="center" vertical="center" wrapText="1"/>
    </xf>
    <xf numFmtId="0" fontId="27" fillId="5" borderId="42" xfId="0" applyFont="1" applyFill="1" applyBorder="1" applyAlignment="1">
      <alignment horizontal="center" vertical="center" wrapText="1"/>
    </xf>
    <xf numFmtId="0" fontId="28" fillId="5" borderId="42" xfId="0" applyFont="1" applyFill="1" applyBorder="1" applyAlignment="1">
      <alignment horizontal="justify" vertical="center" wrapText="1"/>
    </xf>
    <xf numFmtId="0" fontId="28" fillId="5" borderId="42" xfId="0" applyFont="1" applyFill="1" applyBorder="1" applyAlignment="1">
      <alignment vertical="center" wrapText="1"/>
    </xf>
    <xf numFmtId="0" fontId="28" fillId="5" borderId="42" xfId="0" applyFont="1" applyFill="1" applyBorder="1" applyAlignment="1">
      <alignment horizontal="center" vertical="center" wrapText="1"/>
    </xf>
    <xf numFmtId="14" fontId="28" fillId="5" borderId="48" xfId="0" applyNumberFormat="1" applyFont="1" applyFill="1" applyBorder="1" applyAlignment="1">
      <alignment horizontal="center" vertical="center" wrapText="1"/>
    </xf>
    <xf numFmtId="0" fontId="18" fillId="21" borderId="20" xfId="0" applyFont="1" applyFill="1" applyBorder="1" applyAlignment="1">
      <alignment horizontal="center" vertical="center"/>
    </xf>
    <xf numFmtId="1" fontId="16" fillId="21" borderId="18" xfId="0" applyNumberFormat="1" applyFont="1" applyFill="1" applyBorder="1" applyAlignment="1">
      <alignment horizontal="center" vertical="center"/>
    </xf>
    <xf numFmtId="0" fontId="18" fillId="21" borderId="18" xfId="0" applyFont="1" applyFill="1" applyBorder="1" applyAlignment="1">
      <alignment horizontal="center" vertical="center"/>
    </xf>
    <xf numFmtId="9" fontId="16" fillId="21" borderId="18" xfId="0" applyNumberFormat="1" applyFont="1" applyFill="1" applyBorder="1" applyAlignment="1">
      <alignment horizontal="center" vertical="center"/>
    </xf>
    <xf numFmtId="0" fontId="18" fillId="21" borderId="55" xfId="0" applyFont="1" applyFill="1" applyBorder="1" applyAlignment="1">
      <alignment horizontal="center" vertical="center"/>
    </xf>
    <xf numFmtId="0" fontId="18" fillId="5" borderId="44" xfId="0" applyFont="1" applyFill="1" applyBorder="1" applyAlignment="1">
      <alignment horizontal="center" vertical="center"/>
    </xf>
    <xf numFmtId="0" fontId="27" fillId="21" borderId="55" xfId="0" applyFont="1" applyFill="1" applyBorder="1" applyAlignment="1">
      <alignment horizontal="center" vertical="center"/>
    </xf>
    <xf numFmtId="0" fontId="18" fillId="0" borderId="8" xfId="0" applyFont="1" applyBorder="1" applyAlignment="1">
      <alignment horizontal="center" vertical="center"/>
    </xf>
    <xf numFmtId="0" fontId="18" fillId="5" borderId="8" xfId="1" applyNumberFormat="1" applyFont="1" applyFill="1" applyBorder="1" applyAlignment="1">
      <alignment horizontal="center" vertical="center"/>
    </xf>
    <xf numFmtId="0" fontId="6" fillId="21" borderId="11" xfId="0" applyFont="1" applyFill="1" applyBorder="1" applyAlignment="1">
      <alignment horizontal="left" vertical="center" indent="1"/>
    </xf>
    <xf numFmtId="0" fontId="6" fillId="21" borderId="11" xfId="0" applyFont="1" applyFill="1" applyBorder="1" applyAlignment="1">
      <alignment horizontal="center" vertical="center"/>
    </xf>
    <xf numFmtId="0" fontId="6" fillId="21" borderId="11" xfId="0" applyFont="1" applyFill="1" applyBorder="1" applyAlignment="1">
      <alignment horizontal="center" vertical="center" wrapText="1"/>
    </xf>
    <xf numFmtId="0" fontId="5" fillId="21" borderId="81" xfId="0" applyFont="1" applyFill="1" applyBorder="1" applyAlignment="1">
      <alignment horizontal="center" vertical="center"/>
    </xf>
    <xf numFmtId="0" fontId="6" fillId="21" borderId="89" xfId="0" applyFont="1" applyFill="1" applyBorder="1" applyAlignment="1">
      <alignment horizontal="center" vertical="center" wrapText="1"/>
    </xf>
    <xf numFmtId="14" fontId="9" fillId="0" borderId="46" xfId="0" applyNumberFormat="1" applyFont="1" applyBorder="1" applyAlignment="1">
      <alignment horizontal="center" vertical="center" wrapText="1"/>
    </xf>
    <xf numFmtId="0" fontId="9" fillId="5" borderId="46" xfId="0" applyFont="1" applyFill="1" applyBorder="1" applyAlignment="1">
      <alignment horizontal="center" vertical="center" wrapText="1"/>
    </xf>
    <xf numFmtId="0" fontId="8" fillId="21" borderId="8" xfId="0" applyFont="1" applyFill="1" applyBorder="1" applyAlignment="1">
      <alignment vertical="center" wrapText="1"/>
    </xf>
    <xf numFmtId="14" fontId="9" fillId="20" borderId="46" xfId="0" applyNumberFormat="1" applyFont="1" applyFill="1" applyBorder="1" applyAlignment="1">
      <alignment horizontal="center" vertical="center" wrapText="1"/>
    </xf>
    <xf numFmtId="0" fontId="8" fillId="5" borderId="42" xfId="0" applyFont="1" applyFill="1" applyBorder="1" applyAlignment="1">
      <alignment horizontal="center" vertical="center" wrapText="1"/>
    </xf>
    <xf numFmtId="0" fontId="9" fillId="5" borderId="42" xfId="0" applyFont="1" applyFill="1" applyBorder="1" applyAlignment="1">
      <alignment horizontal="justify" vertical="center" wrapText="1"/>
    </xf>
    <xf numFmtId="0" fontId="9" fillId="5" borderId="42" xfId="0" applyFont="1" applyFill="1" applyBorder="1" applyAlignment="1">
      <alignment horizontal="center" vertical="center" wrapText="1"/>
    </xf>
    <xf numFmtId="0" fontId="9" fillId="6" borderId="42"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0" fillId="0" borderId="40" xfId="0" applyFont="1" applyBorder="1" applyAlignment="1">
      <alignment vertical="top" wrapText="1"/>
    </xf>
    <xf numFmtId="0" fontId="10" fillId="0" borderId="9" xfId="0" applyFont="1" applyBorder="1" applyAlignment="1">
      <alignment vertical="top" wrapText="1"/>
    </xf>
    <xf numFmtId="0" fontId="10" fillId="0" borderId="8" xfId="1" applyNumberFormat="1" applyFont="1" applyBorder="1" applyAlignment="1">
      <alignment horizontal="center" vertical="center"/>
    </xf>
    <xf numFmtId="0" fontId="10" fillId="0" borderId="41" xfId="0" applyFont="1" applyBorder="1" applyAlignment="1">
      <alignment horizontal="center" vertical="center"/>
    </xf>
    <xf numFmtId="0" fontId="53" fillId="21" borderId="41" xfId="0" applyFont="1" applyFill="1" applyBorder="1" applyAlignment="1">
      <alignment vertical="center"/>
    </xf>
    <xf numFmtId="0" fontId="53" fillId="21" borderId="42" xfId="0" applyFont="1" applyFill="1" applyBorder="1" applyAlignment="1">
      <alignment vertical="center"/>
    </xf>
    <xf numFmtId="0" fontId="27" fillId="21" borderId="48" xfId="0" applyFont="1" applyFill="1" applyBorder="1" applyAlignment="1">
      <alignment vertical="center"/>
    </xf>
    <xf numFmtId="0" fontId="10" fillId="21" borderId="44" xfId="0" applyFont="1" applyFill="1" applyBorder="1" applyAlignment="1">
      <alignment horizontal="center" vertical="center"/>
    </xf>
    <xf numFmtId="0" fontId="10" fillId="21" borderId="10" xfId="0" applyFont="1" applyFill="1" applyBorder="1" applyAlignment="1">
      <alignment horizontal="center" vertical="center"/>
    </xf>
    <xf numFmtId="9" fontId="10" fillId="21" borderId="10" xfId="0" applyNumberFormat="1" applyFont="1" applyFill="1" applyBorder="1" applyAlignment="1">
      <alignment horizontal="center" vertical="center"/>
    </xf>
    <xf numFmtId="0" fontId="10" fillId="21" borderId="42" xfId="0" applyFont="1" applyFill="1" applyBorder="1" applyAlignment="1">
      <alignment horizontal="center" vertical="center"/>
    </xf>
    <xf numFmtId="0" fontId="10" fillId="21" borderId="39" xfId="0" applyFont="1" applyFill="1" applyBorder="1" applyAlignment="1">
      <alignment horizontal="center" vertical="center"/>
    </xf>
    <xf numFmtId="0" fontId="10" fillId="21" borderId="46" xfId="0" applyFont="1" applyFill="1" applyBorder="1" applyAlignment="1">
      <alignment horizontal="center" vertical="center"/>
    </xf>
    <xf numFmtId="9" fontId="10" fillId="21" borderId="46" xfId="0" applyNumberFormat="1" applyFont="1" applyFill="1" applyBorder="1" applyAlignment="1">
      <alignment horizontal="center" vertical="center"/>
    </xf>
    <xf numFmtId="0" fontId="10" fillId="21" borderId="48" xfId="0" applyFont="1" applyFill="1" applyBorder="1" applyAlignment="1">
      <alignment horizontal="center" vertical="center"/>
    </xf>
    <xf numFmtId="0" fontId="26" fillId="21" borderId="10" xfId="0" applyFont="1" applyFill="1" applyBorder="1" applyAlignment="1">
      <alignment horizontal="center" vertical="center"/>
    </xf>
    <xf numFmtId="0" fontId="26" fillId="21" borderId="10" xfId="0" applyFont="1" applyFill="1" applyBorder="1" applyAlignment="1">
      <alignment horizontal="center" vertical="center" wrapText="1"/>
    </xf>
    <xf numFmtId="0" fontId="26" fillId="21" borderId="18" xfId="0" applyFont="1" applyFill="1" applyBorder="1" applyAlignment="1">
      <alignment horizontal="center" vertical="center" wrapText="1"/>
    </xf>
    <xf numFmtId="0" fontId="26" fillId="21" borderId="10" xfId="0" applyFont="1" applyFill="1" applyBorder="1" applyAlignment="1">
      <alignment horizontal="left" vertical="center" wrapText="1"/>
    </xf>
    <xf numFmtId="0" fontId="27" fillId="21" borderId="41" xfId="0" applyFont="1" applyFill="1" applyBorder="1"/>
    <xf numFmtId="0" fontId="27" fillId="21" borderId="42" xfId="0" applyFont="1" applyFill="1" applyBorder="1"/>
    <xf numFmtId="0" fontId="27" fillId="21" borderId="48" xfId="0" applyFont="1" applyFill="1" applyBorder="1"/>
    <xf numFmtId="9" fontId="10" fillId="21" borderId="23" xfId="1" applyFont="1" applyFill="1" applyBorder="1" applyAlignment="1">
      <alignment horizontal="center" vertical="center"/>
    </xf>
    <xf numFmtId="9" fontId="10" fillId="21" borderId="10" xfId="1" applyFont="1" applyFill="1" applyBorder="1" applyAlignment="1">
      <alignment horizontal="center" vertical="center"/>
    </xf>
    <xf numFmtId="1" fontId="10" fillId="21" borderId="10" xfId="1" applyNumberFormat="1" applyFont="1" applyFill="1" applyBorder="1" applyAlignment="1">
      <alignment horizontal="center" vertical="center"/>
    </xf>
    <xf numFmtId="1" fontId="10" fillId="21" borderId="42" xfId="1" applyNumberFormat="1" applyFont="1" applyFill="1" applyBorder="1" applyAlignment="1">
      <alignment horizontal="center" vertical="center"/>
    </xf>
    <xf numFmtId="1" fontId="10" fillId="21" borderId="23" xfId="1" applyNumberFormat="1" applyFont="1" applyFill="1" applyBorder="1" applyAlignment="1">
      <alignment horizontal="center" vertical="center"/>
    </xf>
    <xf numFmtId="9" fontId="10" fillId="21" borderId="42" xfId="1" applyFont="1" applyFill="1" applyBorder="1" applyAlignment="1">
      <alignment horizontal="center" vertical="center"/>
    </xf>
    <xf numFmtId="9" fontId="10" fillId="21" borderId="39" xfId="1" applyFont="1" applyFill="1" applyBorder="1" applyAlignment="1">
      <alignment horizontal="center" vertical="center"/>
    </xf>
    <xf numFmtId="9" fontId="10" fillId="21" borderId="46" xfId="1" applyFont="1" applyFill="1" applyBorder="1" applyAlignment="1">
      <alignment horizontal="center" vertical="center"/>
    </xf>
    <xf numFmtId="1" fontId="10" fillId="21" borderId="46" xfId="1" applyNumberFormat="1" applyFont="1" applyFill="1" applyBorder="1" applyAlignment="1">
      <alignment horizontal="center" vertical="center"/>
    </xf>
    <xf numFmtId="9" fontId="10" fillId="21" borderId="48" xfId="1" applyFont="1" applyFill="1" applyBorder="1" applyAlignment="1">
      <alignment horizontal="center" vertical="center"/>
    </xf>
    <xf numFmtId="1" fontId="10" fillId="5" borderId="47" xfId="1" applyNumberFormat="1" applyFont="1" applyFill="1" applyBorder="1" applyAlignment="1">
      <alignment horizontal="center" vertical="center"/>
    </xf>
    <xf numFmtId="9" fontId="10" fillId="5" borderId="10" xfId="5" applyNumberFormat="1" applyFont="1" applyFill="1" applyBorder="1" applyAlignment="1">
      <alignment horizontal="center" vertical="center"/>
    </xf>
    <xf numFmtId="0" fontId="18" fillId="0" borderId="10" xfId="0" applyFont="1" applyBorder="1" applyAlignment="1">
      <alignment wrapText="1"/>
    </xf>
    <xf numFmtId="0" fontId="27" fillId="21" borderId="41" xfId="0" applyFont="1" applyFill="1" applyBorder="1" applyAlignment="1">
      <alignment vertical="center"/>
    </xf>
    <xf numFmtId="0" fontId="27" fillId="21" borderId="42" xfId="0" applyFont="1" applyFill="1" applyBorder="1" applyAlignment="1">
      <alignment vertical="center"/>
    </xf>
    <xf numFmtId="165" fontId="10" fillId="21" borderId="23" xfId="5" applyNumberFormat="1" applyFont="1" applyFill="1" applyBorder="1" applyAlignment="1">
      <alignment horizontal="center" vertical="center"/>
    </xf>
    <xf numFmtId="165" fontId="10" fillId="21" borderId="10" xfId="5" applyNumberFormat="1" applyFont="1" applyFill="1" applyBorder="1" applyAlignment="1">
      <alignment horizontal="center" vertical="center"/>
    </xf>
    <xf numFmtId="165" fontId="10" fillId="5" borderId="10" xfId="1" applyNumberFormat="1" applyFont="1" applyFill="1" applyBorder="1" applyAlignment="1">
      <alignment horizontal="center" vertical="center"/>
    </xf>
    <xf numFmtId="43" fontId="10" fillId="5" borderId="23" xfId="5" applyFont="1" applyFill="1" applyBorder="1" applyAlignment="1">
      <alignment horizontal="center" vertical="center"/>
    </xf>
    <xf numFmtId="165" fontId="10" fillId="5" borderId="10" xfId="0" applyNumberFormat="1" applyFont="1" applyFill="1" applyBorder="1" applyAlignment="1">
      <alignment horizontal="center" vertical="center"/>
    </xf>
    <xf numFmtId="9" fontId="18" fillId="5" borderId="10" xfId="1" applyFont="1" applyFill="1" applyBorder="1" applyAlignment="1">
      <alignment horizontal="center" vertical="center"/>
    </xf>
    <xf numFmtId="9" fontId="18" fillId="5" borderId="10" xfId="0" applyNumberFormat="1" applyFont="1" applyFill="1" applyBorder="1" applyAlignment="1">
      <alignment horizontal="center" vertical="center"/>
    </xf>
    <xf numFmtId="0" fontId="48" fillId="9" borderId="40" xfId="0" applyFont="1" applyFill="1" applyBorder="1" applyAlignment="1">
      <alignment vertical="center" wrapText="1"/>
    </xf>
    <xf numFmtId="0" fontId="48" fillId="20" borderId="9" xfId="0" applyFont="1" applyFill="1" applyBorder="1" applyAlignment="1">
      <alignment vertical="center" wrapText="1"/>
    </xf>
    <xf numFmtId="0" fontId="48" fillId="20" borderId="90" xfId="0" applyFont="1" applyFill="1" applyBorder="1" applyAlignment="1">
      <alignment vertical="center" wrapText="1"/>
    </xf>
    <xf numFmtId="0" fontId="48" fillId="9" borderId="9" xfId="0" applyFont="1" applyFill="1" applyBorder="1" applyAlignment="1">
      <alignment vertical="center" wrapText="1"/>
    </xf>
    <xf numFmtId="0" fontId="48" fillId="5" borderId="90" xfId="0" applyFont="1" applyFill="1" applyBorder="1" applyAlignment="1">
      <alignment vertical="center" wrapText="1"/>
    </xf>
    <xf numFmtId="9" fontId="10" fillId="5" borderId="51" xfId="1" applyFont="1" applyFill="1" applyBorder="1" applyAlignment="1">
      <alignment horizontal="left" vertical="center" wrapText="1"/>
    </xf>
    <xf numFmtId="9" fontId="18" fillId="5" borderId="42" xfId="0" applyNumberFormat="1" applyFont="1" applyFill="1" applyBorder="1" applyAlignment="1">
      <alignment horizontal="center" vertical="center"/>
    </xf>
    <xf numFmtId="9" fontId="10" fillId="0" borderId="23" xfId="1" applyFont="1" applyBorder="1" applyAlignment="1">
      <alignment horizontal="center" vertical="center"/>
    </xf>
    <xf numFmtId="0" fontId="10" fillId="0" borderId="51" xfId="0" applyFont="1" applyBorder="1" applyAlignment="1">
      <alignment vertical="top" wrapText="1"/>
    </xf>
    <xf numFmtId="9" fontId="10" fillId="0" borderId="42" xfId="1" applyFont="1" applyBorder="1" applyAlignment="1">
      <alignment horizontal="center" vertical="center"/>
    </xf>
    <xf numFmtId="0" fontId="10" fillId="0" borderId="22" xfId="0" applyFont="1" applyBorder="1" applyAlignment="1">
      <alignment horizontal="center" vertical="center"/>
    </xf>
    <xf numFmtId="165" fontId="10" fillId="5" borderId="22" xfId="1" applyNumberFormat="1" applyFont="1" applyFill="1" applyBorder="1" applyAlignment="1">
      <alignment horizontal="center" vertical="center"/>
    </xf>
    <xf numFmtId="165" fontId="10" fillId="5" borderId="8" xfId="5" applyNumberFormat="1" applyFont="1" applyFill="1" applyBorder="1" applyAlignment="1">
      <alignment horizontal="center" vertical="center"/>
    </xf>
    <xf numFmtId="165" fontId="10" fillId="5" borderId="8" xfId="1" applyNumberFormat="1" applyFont="1" applyFill="1" applyBorder="1" applyAlignment="1">
      <alignment horizontal="center" vertical="center"/>
    </xf>
    <xf numFmtId="165" fontId="10" fillId="5" borderId="41" xfId="5" applyNumberFormat="1" applyFont="1" applyFill="1" applyBorder="1" applyAlignment="1">
      <alignment horizontal="center" vertical="center"/>
    </xf>
    <xf numFmtId="165" fontId="10" fillId="5" borderId="42" xfId="0" applyNumberFormat="1" applyFont="1" applyFill="1" applyBorder="1" applyAlignment="1">
      <alignment horizontal="center" vertical="center"/>
    </xf>
    <xf numFmtId="9" fontId="10" fillId="5" borderId="42" xfId="0" applyNumberFormat="1" applyFont="1" applyFill="1" applyBorder="1" applyAlignment="1">
      <alignment horizontal="center" vertical="center"/>
    </xf>
    <xf numFmtId="43" fontId="10" fillId="5" borderId="22" xfId="5" applyFont="1" applyFill="1" applyBorder="1" applyAlignment="1">
      <alignment horizontal="center" vertical="center"/>
    </xf>
    <xf numFmtId="165" fontId="10" fillId="21" borderId="39" xfId="5" applyNumberFormat="1" applyFont="1" applyFill="1" applyBorder="1" applyAlignment="1">
      <alignment horizontal="center" vertical="center"/>
    </xf>
    <xf numFmtId="1" fontId="10" fillId="21" borderId="48" xfId="1" applyNumberFormat="1" applyFont="1" applyFill="1" applyBorder="1" applyAlignment="1">
      <alignment horizontal="center" vertical="center"/>
    </xf>
    <xf numFmtId="14" fontId="18" fillId="0" borderId="46" xfId="0" applyNumberFormat="1" applyFont="1" applyBorder="1" applyAlignment="1">
      <alignment horizontal="center" vertical="center" wrapText="1"/>
    </xf>
    <xf numFmtId="14" fontId="16" fillId="0" borderId="46" xfId="0" applyNumberFormat="1" applyFont="1" applyBorder="1" applyAlignment="1">
      <alignment horizontal="center" vertical="center" wrapText="1"/>
    </xf>
    <xf numFmtId="0" fontId="27" fillId="0" borderId="42" xfId="0" applyFont="1" applyBorder="1" applyAlignment="1">
      <alignment horizontal="center" vertical="center" wrapText="1"/>
    </xf>
    <xf numFmtId="0" fontId="16" fillId="0" borderId="42" xfId="0" applyFont="1" applyBorder="1" applyAlignment="1">
      <alignment horizontal="justify" vertical="center" wrapText="1"/>
    </xf>
    <xf numFmtId="0" fontId="18" fillId="0" borderId="42" xfId="0" applyFont="1" applyBorder="1" applyAlignment="1">
      <alignment horizontal="center" vertical="center" wrapText="1"/>
    </xf>
    <xf numFmtId="0" fontId="16" fillId="0" borderId="42" xfId="0" applyFont="1" applyBorder="1" applyAlignment="1">
      <alignment horizontal="center" vertical="center" wrapText="1"/>
    </xf>
    <xf numFmtId="14" fontId="16" fillId="0" borderId="48" xfId="0" applyNumberFormat="1" applyFont="1" applyBorder="1" applyAlignment="1">
      <alignment horizontal="center" vertical="center" wrapText="1"/>
    </xf>
    <xf numFmtId="0" fontId="18" fillId="17" borderId="10" xfId="0" applyFont="1" applyFill="1" applyBorder="1" applyAlignment="1">
      <alignment vertical="center" wrapText="1"/>
    </xf>
    <xf numFmtId="0" fontId="18" fillId="17" borderId="10" xfId="0" applyFont="1" applyFill="1" applyBorder="1" applyAlignment="1">
      <alignment horizontal="center" vertical="center" wrapText="1"/>
    </xf>
    <xf numFmtId="0" fontId="0" fillId="5" borderId="1" xfId="0" applyFill="1" applyBorder="1"/>
    <xf numFmtId="0" fontId="0" fillId="5" borderId="14" xfId="0" applyFill="1" applyBorder="1"/>
    <xf numFmtId="0" fontId="0" fillId="5" borderId="6" xfId="0" applyFill="1" applyBorder="1"/>
    <xf numFmtId="0" fontId="0" fillId="5" borderId="4" xfId="0" applyFill="1" applyBorder="1"/>
    <xf numFmtId="0" fontId="0" fillId="5" borderId="7" xfId="0" applyFill="1" applyBorder="1"/>
    <xf numFmtId="0" fontId="0" fillId="5" borderId="0" xfId="0" applyFill="1" applyAlignment="1">
      <alignment horizontal="center"/>
    </xf>
    <xf numFmtId="0" fontId="63" fillId="22" borderId="10" xfId="0" applyFont="1" applyFill="1" applyBorder="1"/>
    <xf numFmtId="0" fontId="63" fillId="22" borderId="10" xfId="0" applyFont="1" applyFill="1" applyBorder="1" applyAlignment="1">
      <alignment horizontal="center"/>
    </xf>
    <xf numFmtId="9" fontId="0" fillId="5" borderId="10" xfId="0" applyNumberFormat="1" applyFill="1" applyBorder="1" applyAlignment="1">
      <alignment horizontal="center"/>
    </xf>
    <xf numFmtId="9" fontId="63" fillId="22" borderId="0" xfId="0" applyNumberFormat="1" applyFont="1" applyFill="1" applyAlignment="1">
      <alignment horizontal="center"/>
    </xf>
    <xf numFmtId="0" fontId="0" fillId="5" borderId="15" xfId="0" applyFill="1" applyBorder="1"/>
    <xf numFmtId="0" fontId="0" fillId="5" borderId="16" xfId="0" applyFill="1" applyBorder="1"/>
    <xf numFmtId="0" fontId="0" fillId="5" borderId="16" xfId="0" applyFill="1" applyBorder="1" applyAlignment="1">
      <alignment horizontal="center"/>
    </xf>
    <xf numFmtId="0" fontId="0" fillId="5" borderId="17" xfId="0" applyFill="1" applyBorder="1"/>
    <xf numFmtId="9" fontId="0" fillId="5" borderId="0" xfId="0" applyNumberFormat="1" applyFill="1"/>
    <xf numFmtId="9" fontId="18" fillId="0" borderId="0" xfId="0" applyNumberFormat="1" applyFont="1" applyAlignment="1">
      <alignment horizontal="center"/>
    </xf>
    <xf numFmtId="9" fontId="0" fillId="0" borderId="0" xfId="0" applyNumberFormat="1"/>
    <xf numFmtId="9" fontId="18" fillId="0" borderId="0" xfId="0" applyNumberFormat="1" applyFont="1" applyAlignment="1">
      <alignment horizontal="center" vertical="center"/>
    </xf>
    <xf numFmtId="9" fontId="10" fillId="5" borderId="12" xfId="1" applyFont="1" applyFill="1" applyBorder="1" applyAlignment="1">
      <alignment horizontal="justify" vertical="top" wrapText="1"/>
    </xf>
    <xf numFmtId="9" fontId="10" fillId="5" borderId="40" xfId="1" applyFont="1" applyFill="1" applyBorder="1" applyAlignment="1">
      <alignment horizontal="justify" vertical="top" wrapText="1"/>
    </xf>
    <xf numFmtId="9" fontId="10" fillId="0" borderId="40" xfId="1" applyFont="1" applyFill="1" applyBorder="1" applyAlignment="1">
      <alignment horizontal="justify" vertical="top" wrapText="1"/>
    </xf>
    <xf numFmtId="9" fontId="10" fillId="5" borderId="57" xfId="1" applyFont="1" applyFill="1" applyBorder="1" applyAlignment="1">
      <alignment horizontal="justify" vertical="top" wrapText="1"/>
    </xf>
    <xf numFmtId="0" fontId="0" fillId="0" borderId="0" xfId="0" applyAlignment="1">
      <alignment horizontal="justify" vertical="top"/>
    </xf>
    <xf numFmtId="14" fontId="18" fillId="17" borderId="46" xfId="0" applyNumberFormat="1" applyFont="1" applyFill="1" applyBorder="1" applyAlignment="1">
      <alignment horizontal="center" vertical="center" wrapText="1"/>
    </xf>
    <xf numFmtId="9" fontId="18" fillId="17" borderId="10" xfId="0" applyNumberFormat="1" applyFont="1" applyFill="1" applyBorder="1" applyAlignment="1">
      <alignment horizontal="center" vertical="center" wrapText="1"/>
    </xf>
    <xf numFmtId="0" fontId="48" fillId="5" borderId="9" xfId="0" applyFont="1" applyFill="1" applyBorder="1" applyAlignment="1">
      <alignment vertical="center" wrapText="1"/>
    </xf>
    <xf numFmtId="0" fontId="18" fillId="5" borderId="10" xfId="0" applyFont="1" applyFill="1" applyBorder="1" applyAlignment="1">
      <alignment vertical="center" wrapText="1"/>
    </xf>
    <xf numFmtId="14" fontId="18" fillId="5" borderId="46" xfId="0" applyNumberFormat="1" applyFont="1" applyFill="1" applyBorder="1" applyAlignment="1">
      <alignment horizontal="center" vertical="center" wrapText="1"/>
    </xf>
    <xf numFmtId="0" fontId="16" fillId="5" borderId="10" xfId="0" applyFont="1" applyFill="1" applyBorder="1" applyAlignment="1">
      <alignment horizontal="center" vertical="center" wrapText="1"/>
    </xf>
    <xf numFmtId="14" fontId="16" fillId="5" borderId="46" xfId="0" applyNumberFormat="1" applyFont="1" applyFill="1" applyBorder="1" applyAlignment="1">
      <alignment horizontal="center" vertical="center" wrapText="1"/>
    </xf>
    <xf numFmtId="9" fontId="0" fillId="5" borderId="8" xfId="1" applyFont="1" applyFill="1" applyBorder="1" applyAlignment="1">
      <alignment horizontal="center" vertical="center"/>
    </xf>
    <xf numFmtId="0" fontId="10" fillId="5" borderId="10" xfId="0" applyFont="1" applyFill="1" applyBorder="1" applyAlignment="1">
      <alignment horizontal="justify" vertical="center"/>
    </xf>
    <xf numFmtId="0" fontId="10" fillId="5" borderId="42" xfId="0" applyFont="1" applyFill="1" applyBorder="1" applyAlignment="1">
      <alignment horizontal="justify" vertical="center"/>
    </xf>
    <xf numFmtId="0" fontId="10" fillId="0" borderId="22" xfId="0" applyFont="1" applyBorder="1" applyAlignment="1">
      <alignment vertical="center" wrapText="1"/>
    </xf>
    <xf numFmtId="0" fontId="10" fillId="0" borderId="8" xfId="0" applyFont="1" applyBorder="1" applyAlignment="1">
      <alignment vertical="center" wrapText="1"/>
    </xf>
    <xf numFmtId="0" fontId="10" fillId="0" borderId="9" xfId="0" applyFont="1" applyBorder="1" applyAlignment="1">
      <alignment vertical="center" wrapText="1"/>
    </xf>
    <xf numFmtId="0" fontId="10" fillId="0" borderId="8" xfId="0" applyFont="1" applyBorder="1" applyAlignment="1">
      <alignment wrapText="1"/>
    </xf>
    <xf numFmtId="0" fontId="10" fillId="0" borderId="9" xfId="0" applyFont="1" applyBorder="1" applyAlignment="1">
      <alignment wrapText="1"/>
    </xf>
    <xf numFmtId="0" fontId="37" fillId="5" borderId="8" xfId="0" applyFont="1" applyFill="1" applyBorder="1" applyAlignment="1">
      <alignment horizontal="justify" vertical="center" wrapText="1"/>
    </xf>
    <xf numFmtId="0" fontId="37" fillId="5" borderId="9" xfId="0" applyFont="1" applyFill="1" applyBorder="1" applyAlignment="1">
      <alignment horizontal="justify" vertical="center" wrapText="1"/>
    </xf>
    <xf numFmtId="0" fontId="37" fillId="0" borderId="8" xfId="0" applyFont="1" applyBorder="1" applyAlignment="1">
      <alignment vertical="center" wrapText="1"/>
    </xf>
    <xf numFmtId="0" fontId="37" fillId="0" borderId="9" xfId="0" applyFont="1" applyBorder="1" applyAlignment="1">
      <alignment vertical="center" wrapText="1"/>
    </xf>
    <xf numFmtId="0" fontId="48" fillId="0" borderId="8" xfId="0" applyFont="1" applyBorder="1" applyAlignment="1">
      <alignment horizontal="left" vertical="center" wrapText="1"/>
    </xf>
    <xf numFmtId="0" fontId="10" fillId="0" borderId="41" xfId="0" applyFont="1" applyBorder="1" applyAlignment="1">
      <alignment vertical="center" wrapText="1"/>
    </xf>
    <xf numFmtId="0" fontId="10" fillId="0" borderId="40" xfId="0" applyFont="1" applyBorder="1" applyAlignment="1">
      <alignment vertical="center" wrapText="1"/>
    </xf>
    <xf numFmtId="0" fontId="18" fillId="0" borderId="0" xfId="0" applyFont="1" applyBorder="1" applyAlignment="1">
      <alignment horizontal="center" vertical="center" wrapText="1"/>
    </xf>
    <xf numFmtId="0" fontId="16" fillId="0" borderId="10" xfId="0" applyFont="1" applyFill="1" applyBorder="1" applyAlignment="1">
      <alignment horizontal="justify" vertical="center" wrapText="1"/>
    </xf>
    <xf numFmtId="0" fontId="18" fillId="0" borderId="10" xfId="0" applyFont="1" applyFill="1" applyBorder="1" applyAlignment="1">
      <alignment horizontal="justify" vertical="center" wrapText="1"/>
    </xf>
    <xf numFmtId="0" fontId="10" fillId="0" borderId="10" xfId="0" applyFont="1" applyFill="1" applyBorder="1" applyAlignment="1">
      <alignment horizontal="justify" vertical="center"/>
    </xf>
    <xf numFmtId="0" fontId="48" fillId="0" borderId="9" xfId="0" applyFont="1" applyFill="1" applyBorder="1" applyAlignment="1">
      <alignment vertical="center" wrapText="1"/>
    </xf>
    <xf numFmtId="0" fontId="31" fillId="0" borderId="10" xfId="0" applyFont="1" applyFill="1" applyBorder="1" applyAlignment="1">
      <alignment horizontal="justify" vertical="center" wrapText="1"/>
    </xf>
    <xf numFmtId="0" fontId="10" fillId="0" borderId="8" xfId="0" applyFont="1" applyFill="1" applyBorder="1" applyAlignment="1">
      <alignment vertical="center" wrapText="1"/>
    </xf>
    <xf numFmtId="0" fontId="10" fillId="23" borderId="8" xfId="0" applyFont="1" applyFill="1" applyBorder="1" applyAlignment="1">
      <alignment vertical="center" wrapText="1"/>
    </xf>
    <xf numFmtId="0" fontId="18" fillId="0" borderId="0" xfId="0" applyFont="1" applyFill="1" applyBorder="1" applyAlignment="1">
      <alignment horizontal="justify" vertical="center" wrapText="1"/>
    </xf>
    <xf numFmtId="0" fontId="18" fillId="0" borderId="65" xfId="0" applyFont="1" applyFill="1" applyBorder="1" applyAlignment="1">
      <alignment horizontal="justify" vertical="center" wrapText="1"/>
    </xf>
    <xf numFmtId="0" fontId="18" fillId="0" borderId="58" xfId="0" applyFont="1" applyFill="1" applyBorder="1" applyAlignment="1">
      <alignment horizontal="justify" vertical="center" wrapText="1"/>
    </xf>
    <xf numFmtId="0" fontId="46" fillId="0" borderId="95" xfId="0" applyFont="1" applyFill="1" applyBorder="1" applyAlignment="1">
      <alignment horizontal="justify" vertical="center" wrapText="1"/>
    </xf>
    <xf numFmtId="0" fontId="18" fillId="0" borderId="84" xfId="0" applyFont="1" applyFill="1" applyBorder="1" applyAlignment="1">
      <alignment horizontal="justify" vertical="center" wrapText="1"/>
    </xf>
    <xf numFmtId="0" fontId="18" fillId="0" borderId="65" xfId="0" applyFont="1" applyFill="1" applyBorder="1" applyAlignment="1">
      <alignment horizontal="justify" vertical="center"/>
    </xf>
    <xf numFmtId="0" fontId="18" fillId="0" borderId="0" xfId="0" applyFont="1" applyFill="1" applyAlignment="1">
      <alignment horizontal="center" vertical="center" wrapText="1"/>
    </xf>
    <xf numFmtId="0" fontId="18" fillId="0" borderId="65" xfId="0" applyFont="1" applyFill="1" applyBorder="1" applyAlignment="1">
      <alignment horizontal="center" vertical="center" wrapText="1"/>
    </xf>
    <xf numFmtId="0" fontId="39" fillId="11" borderId="84" xfId="0" applyFont="1" applyFill="1" applyBorder="1" applyAlignment="1">
      <alignment horizontal="center" vertical="center"/>
    </xf>
    <xf numFmtId="41" fontId="57" fillId="0" borderId="31" xfId="4" applyFont="1" applyFill="1" applyBorder="1" applyAlignment="1">
      <alignment horizontal="center" vertical="center" wrapText="1"/>
    </xf>
    <xf numFmtId="41" fontId="55" fillId="0" borderId="31" xfId="4" applyFont="1" applyFill="1" applyBorder="1" applyAlignment="1">
      <alignment horizontal="center" vertical="center" wrapText="1"/>
    </xf>
    <xf numFmtId="41" fontId="55" fillId="0" borderId="32" xfId="4" applyFont="1" applyFill="1" applyBorder="1" applyAlignment="1">
      <alignment horizontal="center" vertical="center" wrapText="1"/>
    </xf>
    <xf numFmtId="41" fontId="56" fillId="0" borderId="31" xfId="4" applyFont="1" applyFill="1" applyBorder="1" applyAlignment="1">
      <alignment horizontal="center" vertical="center"/>
    </xf>
    <xf numFmtId="0" fontId="35" fillId="0" borderId="31" xfId="0" applyFont="1" applyBorder="1" applyAlignment="1" applyProtection="1">
      <alignment horizontal="left" vertical="center"/>
      <protection hidden="1"/>
    </xf>
    <xf numFmtId="0" fontId="35" fillId="0" borderId="32" xfId="0" applyFont="1" applyBorder="1" applyAlignment="1" applyProtection="1">
      <alignment horizontal="left" vertical="center"/>
      <protection hidden="1"/>
    </xf>
    <xf numFmtId="0" fontId="43" fillId="0" borderId="36" xfId="0" applyFont="1" applyBorder="1" applyAlignment="1">
      <alignment horizontal="center"/>
    </xf>
    <xf numFmtId="0" fontId="0" fillId="0" borderId="0" xfId="0" applyAlignment="1">
      <alignment horizontal="center"/>
    </xf>
    <xf numFmtId="0" fontId="0" fillId="0" borderId="38" xfId="0" applyBorder="1" applyAlignment="1">
      <alignment horizontal="center"/>
    </xf>
    <xf numFmtId="0" fontId="0" fillId="0" borderId="36" xfId="0" applyBorder="1" applyAlignment="1">
      <alignment horizontal="center"/>
    </xf>
    <xf numFmtId="0" fontId="7" fillId="21" borderId="81" xfId="0" applyFont="1" applyFill="1" applyBorder="1" applyAlignment="1">
      <alignment horizontal="center" vertical="center" wrapText="1"/>
    </xf>
    <xf numFmtId="0" fontId="7" fillId="21" borderId="22" xfId="0" applyFont="1" applyFill="1" applyBorder="1" applyAlignment="1">
      <alignment horizontal="center" vertical="center" wrapText="1"/>
    </xf>
    <xf numFmtId="0" fontId="7" fillId="21" borderId="56" xfId="0" applyFont="1" applyFill="1" applyBorder="1" applyAlignment="1">
      <alignment horizontal="center" vertical="center" wrapText="1"/>
    </xf>
    <xf numFmtId="0" fontId="29" fillId="21" borderId="8" xfId="0" applyFont="1" applyFill="1" applyBorder="1" applyAlignment="1">
      <alignment horizontal="center" vertical="center"/>
    </xf>
    <xf numFmtId="0" fontId="29" fillId="21" borderId="10" xfId="0" applyFont="1" applyFill="1" applyBorder="1" applyAlignment="1">
      <alignment horizontal="center" vertical="center"/>
    </xf>
    <xf numFmtId="0" fontId="29" fillId="21" borderId="46" xfId="0" applyFont="1" applyFill="1" applyBorder="1" applyAlignment="1">
      <alignment horizontal="center" vertical="center"/>
    </xf>
    <xf numFmtId="0" fontId="7" fillId="21" borderId="10" xfId="0" applyFont="1" applyFill="1" applyBorder="1" applyAlignment="1">
      <alignment horizontal="center" vertical="center"/>
    </xf>
    <xf numFmtId="0" fontId="29" fillId="21" borderId="43" xfId="0" applyFont="1" applyFill="1" applyBorder="1" applyAlignment="1">
      <alignment horizontal="center" vertical="center" wrapText="1"/>
    </xf>
    <xf numFmtId="0" fontId="29" fillId="21" borderId="44" xfId="0" applyFont="1" applyFill="1" applyBorder="1" applyAlignment="1">
      <alignment horizontal="center" vertical="center" wrapText="1"/>
    </xf>
    <xf numFmtId="0" fontId="29" fillId="21" borderId="45" xfId="0" applyFont="1" applyFill="1" applyBorder="1" applyAlignment="1">
      <alignment horizontal="center" vertical="center" wrapText="1"/>
    </xf>
    <xf numFmtId="0" fontId="26" fillId="8" borderId="43" xfId="0" applyFont="1" applyFill="1" applyBorder="1" applyAlignment="1">
      <alignment horizontal="center" vertical="center"/>
    </xf>
    <xf numFmtId="0" fontId="26" fillId="8" borderId="44" xfId="0" applyFont="1" applyFill="1" applyBorder="1" applyAlignment="1">
      <alignment horizontal="center" vertical="center"/>
    </xf>
    <xf numFmtId="0" fontId="26" fillId="8" borderId="8" xfId="0" applyFont="1" applyFill="1" applyBorder="1" applyAlignment="1">
      <alignment horizontal="center" vertical="center"/>
    </xf>
    <xf numFmtId="0" fontId="26" fillId="8" borderId="10" xfId="0" applyFont="1" applyFill="1" applyBorder="1" applyAlignment="1">
      <alignment horizontal="center" vertical="center"/>
    </xf>
    <xf numFmtId="0" fontId="26" fillId="8" borderId="45" xfId="0" applyFont="1" applyFill="1" applyBorder="1" applyAlignment="1">
      <alignment horizontal="center" vertical="center"/>
    </xf>
    <xf numFmtId="0" fontId="26" fillId="8" borderId="46" xfId="0" applyFont="1" applyFill="1" applyBorder="1" applyAlignment="1">
      <alignment horizontal="center" vertical="center"/>
    </xf>
    <xf numFmtId="0" fontId="26" fillId="8" borderId="2" xfId="0" applyFont="1" applyFill="1" applyBorder="1" applyAlignment="1">
      <alignment horizontal="center" vertical="center" wrapText="1"/>
    </xf>
    <xf numFmtId="0" fontId="26" fillId="8" borderId="5" xfId="0" applyFont="1" applyFill="1" applyBorder="1" applyAlignment="1">
      <alignment horizontal="center" vertical="center" wrapText="1"/>
    </xf>
    <xf numFmtId="0" fontId="26" fillId="8" borderId="23" xfId="0" applyFont="1" applyFill="1" applyBorder="1" applyAlignment="1">
      <alignment horizontal="center" vertical="center" wrapText="1"/>
    </xf>
    <xf numFmtId="0" fontId="26" fillId="8" borderId="49" xfId="0" applyFont="1" applyFill="1" applyBorder="1" applyAlignment="1">
      <alignment horizontal="center" vertical="center"/>
    </xf>
    <xf numFmtId="0" fontId="26" fillId="8" borderId="50" xfId="0" applyFont="1" applyFill="1" applyBorder="1" applyAlignment="1">
      <alignment horizontal="center" vertical="center"/>
    </xf>
    <xf numFmtId="0" fontId="26" fillId="8" borderId="22" xfId="0" applyFont="1" applyFill="1" applyBorder="1" applyAlignment="1">
      <alignment horizontal="center" vertical="center"/>
    </xf>
    <xf numFmtId="0" fontId="26" fillId="8" borderId="91" xfId="0" applyFont="1" applyFill="1" applyBorder="1" applyAlignment="1">
      <alignment horizontal="center" vertical="center"/>
    </xf>
    <xf numFmtId="0" fontId="26" fillId="8" borderId="93" xfId="0" applyFont="1" applyFill="1" applyBorder="1" applyAlignment="1">
      <alignment horizontal="center" vertical="center"/>
    </xf>
    <xf numFmtId="0" fontId="26" fillId="8" borderId="26" xfId="0" applyFont="1" applyFill="1" applyBorder="1" applyAlignment="1">
      <alignment horizontal="center" vertical="center"/>
    </xf>
    <xf numFmtId="0" fontId="26" fillId="11" borderId="2" xfId="0" applyFont="1" applyFill="1" applyBorder="1" applyAlignment="1">
      <alignment horizontal="center" vertical="center" wrapText="1"/>
    </xf>
    <xf numFmtId="0" fontId="26" fillId="11" borderId="5" xfId="0" applyFont="1" applyFill="1" applyBorder="1" applyAlignment="1">
      <alignment horizontal="center" vertical="center" wrapText="1"/>
    </xf>
    <xf numFmtId="0" fontId="26" fillId="11" borderId="23" xfId="0" applyFont="1" applyFill="1" applyBorder="1" applyAlignment="1">
      <alignment horizontal="center" vertical="center" wrapText="1"/>
    </xf>
    <xf numFmtId="0" fontId="18" fillId="5" borderId="0" xfId="0" applyFont="1" applyFill="1" applyAlignment="1">
      <alignment horizontal="center"/>
    </xf>
    <xf numFmtId="0" fontId="38" fillId="5" borderId="0" xfId="0" applyFont="1" applyFill="1" applyAlignment="1">
      <alignment horizontal="center" vertical="center" wrapText="1"/>
    </xf>
    <xf numFmtId="0" fontId="17" fillId="3" borderId="4" xfId="3" applyFont="1" applyFill="1" applyBorder="1" applyAlignment="1">
      <alignment horizontal="center" vertical="center" wrapText="1"/>
    </xf>
    <xf numFmtId="0" fontId="17" fillId="3" borderId="0" xfId="3" applyFont="1" applyFill="1" applyAlignment="1">
      <alignment horizontal="center" vertical="center" wrapText="1"/>
    </xf>
    <xf numFmtId="0" fontId="15" fillId="5" borderId="20" xfId="3" applyFont="1" applyFill="1" applyBorder="1" applyAlignment="1">
      <alignment horizontal="center" vertical="center" wrapText="1"/>
    </xf>
    <xf numFmtId="0" fontId="15" fillId="5" borderId="37" xfId="3" applyFont="1" applyFill="1" applyBorder="1" applyAlignment="1">
      <alignment horizontal="center" vertical="center" wrapText="1"/>
    </xf>
    <xf numFmtId="0" fontId="15" fillId="5" borderId="12" xfId="3" applyFont="1" applyFill="1" applyBorder="1" applyAlignment="1">
      <alignment horizontal="center" vertical="center" wrapText="1"/>
    </xf>
    <xf numFmtId="0" fontId="16" fillId="5" borderId="14" xfId="3" applyFont="1" applyFill="1" applyBorder="1" applyAlignment="1">
      <alignment horizontal="center"/>
    </xf>
    <xf numFmtId="0" fontId="16" fillId="5" borderId="6" xfId="3" applyFont="1" applyFill="1" applyBorder="1" applyAlignment="1">
      <alignment horizontal="center"/>
    </xf>
    <xf numFmtId="0" fontId="16" fillId="5" borderId="0" xfId="3" applyFont="1" applyFill="1" applyAlignment="1">
      <alignment horizontal="center"/>
    </xf>
    <xf numFmtId="0" fontId="16" fillId="5" borderId="7" xfId="3" applyFont="1" applyFill="1" applyBorder="1" applyAlignment="1">
      <alignment horizontal="center"/>
    </xf>
    <xf numFmtId="0" fontId="16" fillId="5" borderId="16" xfId="3" applyFont="1" applyFill="1" applyBorder="1" applyAlignment="1">
      <alignment horizontal="center"/>
    </xf>
    <xf numFmtId="0" fontId="16" fillId="5" borderId="17" xfId="3" applyFont="1" applyFill="1" applyBorder="1" applyAlignment="1">
      <alignment horizontal="center"/>
    </xf>
    <xf numFmtId="0" fontId="15" fillId="5" borderId="18" xfId="3" applyFont="1" applyFill="1" applyBorder="1" applyAlignment="1">
      <alignment horizontal="center" vertical="center" wrapText="1"/>
    </xf>
    <xf numFmtId="0" fontId="15" fillId="5" borderId="19" xfId="3" applyFont="1" applyFill="1" applyBorder="1" applyAlignment="1">
      <alignment horizontal="center" vertical="center" wrapText="1"/>
    </xf>
    <xf numFmtId="0" fontId="15" fillId="5" borderId="9" xfId="3" applyFont="1" applyFill="1" applyBorder="1" applyAlignment="1">
      <alignment horizontal="center" vertical="center" wrapText="1"/>
    </xf>
    <xf numFmtId="0" fontId="14" fillId="7" borderId="4" xfId="3" applyFont="1" applyFill="1" applyBorder="1" applyAlignment="1">
      <alignment horizontal="center" vertical="center" wrapText="1"/>
    </xf>
    <xf numFmtId="0" fontId="14" fillId="7" borderId="0" xfId="3" applyFont="1" applyFill="1" applyAlignment="1">
      <alignment horizontal="center" vertical="center" wrapText="1"/>
    </xf>
    <xf numFmtId="0" fontId="17" fillId="3" borderId="5" xfId="3" applyFont="1" applyFill="1" applyBorder="1" applyAlignment="1">
      <alignment horizontal="center" vertical="center" wrapText="1"/>
    </xf>
    <xf numFmtId="0" fontId="17" fillId="3" borderId="23"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3" borderId="26" xfId="3" applyFont="1" applyFill="1" applyBorder="1" applyAlignment="1">
      <alignment horizontal="center" vertical="center" wrapText="1"/>
    </xf>
    <xf numFmtId="0" fontId="39" fillId="8" borderId="45" xfId="0" applyFont="1" applyFill="1" applyBorder="1" applyAlignment="1">
      <alignment horizontal="center" vertical="center" wrapText="1"/>
    </xf>
    <xf numFmtId="0" fontId="39" fillId="8" borderId="48" xfId="0" applyFont="1" applyFill="1" applyBorder="1" applyAlignment="1">
      <alignment horizontal="center" vertical="center" wrapText="1"/>
    </xf>
    <xf numFmtId="0" fontId="39" fillId="8" borderId="44" xfId="0" applyFont="1" applyFill="1" applyBorder="1" applyAlignment="1">
      <alignment horizontal="center"/>
    </xf>
    <xf numFmtId="0" fontId="39" fillId="8" borderId="44" xfId="0" applyFont="1" applyFill="1" applyBorder="1" applyAlignment="1">
      <alignment horizontal="center" vertical="center"/>
    </xf>
    <xf numFmtId="0" fontId="39" fillId="8" borderId="42" xfId="0" applyFont="1" applyFill="1" applyBorder="1" applyAlignment="1">
      <alignment horizontal="center" vertical="center"/>
    </xf>
    <xf numFmtId="0" fontId="39" fillId="8" borderId="44" xfId="0" applyFont="1" applyFill="1" applyBorder="1" applyAlignment="1">
      <alignment horizontal="center" vertical="center" wrapText="1"/>
    </xf>
    <xf numFmtId="0" fontId="39" fillId="8" borderId="42" xfId="0" applyFont="1" applyFill="1" applyBorder="1" applyAlignment="1">
      <alignment horizontal="center" vertical="center" wrapText="1"/>
    </xf>
    <xf numFmtId="0" fontId="17" fillId="5" borderId="4" xfId="3" applyFont="1" applyFill="1" applyBorder="1" applyAlignment="1">
      <alignment horizontal="left" vertical="center" wrapText="1"/>
    </xf>
    <xf numFmtId="0" fontId="17" fillId="5" borderId="0" xfId="3" applyFont="1" applyFill="1" applyAlignment="1">
      <alignment horizontal="left" vertical="center" wrapText="1"/>
    </xf>
    <xf numFmtId="0" fontId="16" fillId="5" borderId="0" xfId="3" applyFont="1" applyFill="1" applyAlignment="1">
      <alignment horizontal="left" wrapText="1"/>
    </xf>
    <xf numFmtId="0" fontId="15" fillId="7" borderId="13" xfId="3" applyFont="1" applyFill="1" applyBorder="1" applyAlignment="1">
      <alignment horizontal="center" vertical="center" wrapText="1"/>
    </xf>
    <xf numFmtId="0" fontId="15" fillId="7" borderId="2" xfId="3" applyFont="1" applyFill="1" applyBorder="1" applyAlignment="1">
      <alignment horizontal="center" vertical="center" wrapText="1"/>
    </xf>
    <xf numFmtId="0" fontId="11" fillId="5" borderId="10" xfId="2" applyFill="1" applyBorder="1" applyAlignment="1"/>
    <xf numFmtId="0" fontId="16" fillId="5" borderId="10" xfId="0" applyFont="1" applyFill="1" applyBorder="1"/>
    <xf numFmtId="0" fontId="15" fillId="5" borderId="0" xfId="3" applyFont="1" applyFill="1" applyAlignment="1">
      <alignment horizontal="right" vertical="center" wrapText="1"/>
    </xf>
    <xf numFmtId="0" fontId="15" fillId="5" borderId="24" xfId="3" applyFont="1" applyFill="1" applyBorder="1" applyAlignment="1">
      <alignment horizontal="right" vertical="center" wrapText="1"/>
    </xf>
    <xf numFmtId="164" fontId="40" fillId="5" borderId="18" xfId="3" applyNumberFormat="1" applyFont="1" applyFill="1" applyBorder="1" applyAlignment="1" applyProtection="1">
      <alignment horizontal="center" vertical="center" wrapText="1"/>
      <protection locked="0"/>
    </xf>
    <xf numFmtId="164" fontId="40" fillId="5" borderId="25" xfId="3" applyNumberFormat="1" applyFont="1" applyFill="1" applyBorder="1" applyAlignment="1" applyProtection="1">
      <alignment horizontal="center" vertical="center" wrapText="1"/>
      <protection locked="0"/>
    </xf>
    <xf numFmtId="0" fontId="39" fillId="8" borderId="43" xfId="0" applyFont="1" applyFill="1" applyBorder="1" applyAlignment="1">
      <alignment horizontal="center"/>
    </xf>
    <xf numFmtId="0" fontId="27" fillId="21" borderId="52" xfId="0" applyFont="1" applyFill="1" applyBorder="1" applyAlignment="1">
      <alignment horizontal="center" vertical="center"/>
    </xf>
    <xf numFmtId="0" fontId="27" fillId="21" borderId="53" xfId="0" applyFont="1" applyFill="1" applyBorder="1" applyAlignment="1">
      <alignment horizontal="center" vertical="center"/>
    </xf>
    <xf numFmtId="0" fontId="27" fillId="21" borderId="54" xfId="0" applyFont="1" applyFill="1" applyBorder="1" applyAlignment="1">
      <alignment horizontal="center" vertical="center"/>
    </xf>
    <xf numFmtId="0" fontId="27" fillId="21" borderId="12" xfId="0" applyFont="1" applyFill="1" applyBorder="1" applyAlignment="1">
      <alignment horizontal="center" vertical="center" wrapText="1"/>
    </xf>
    <xf numFmtId="0" fontId="27" fillId="21" borderId="9" xfId="0" applyFont="1" applyFill="1" applyBorder="1" applyAlignment="1">
      <alignment horizontal="center" vertical="center" wrapText="1"/>
    </xf>
    <xf numFmtId="0" fontId="27" fillId="21" borderId="51" xfId="0" applyFont="1" applyFill="1" applyBorder="1" applyAlignment="1">
      <alignment horizontal="center" vertical="center" wrapText="1"/>
    </xf>
    <xf numFmtId="0" fontId="27" fillId="21" borderId="91" xfId="0" applyFont="1" applyFill="1" applyBorder="1" applyAlignment="1">
      <alignment horizontal="center" vertical="center" wrapText="1"/>
    </xf>
    <xf numFmtId="0" fontId="27" fillId="21" borderId="93" xfId="0" applyFont="1" applyFill="1" applyBorder="1" applyAlignment="1">
      <alignment horizontal="center" vertical="center" wrapText="1"/>
    </xf>
    <xf numFmtId="0" fontId="27" fillId="11" borderId="2" xfId="0" applyFont="1" applyFill="1" applyBorder="1" applyAlignment="1">
      <alignment horizontal="center" vertical="center" wrapText="1"/>
    </xf>
    <xf numFmtId="0" fontId="27" fillId="11" borderId="5" xfId="0" applyFont="1" applyFill="1" applyBorder="1" applyAlignment="1">
      <alignment horizontal="center" vertical="center" wrapText="1"/>
    </xf>
    <xf numFmtId="0" fontId="27" fillId="11" borderId="47" xfId="0" applyFont="1" applyFill="1" applyBorder="1" applyAlignment="1">
      <alignment horizontal="center" vertical="center" wrapText="1"/>
    </xf>
    <xf numFmtId="0" fontId="16" fillId="0" borderId="0" xfId="0" applyFont="1" applyAlignment="1">
      <alignment horizontal="center" vertical="center"/>
    </xf>
    <xf numFmtId="16" fontId="16" fillId="0" borderId="0" xfId="0" applyNumberFormat="1" applyFont="1" applyAlignment="1">
      <alignment horizontal="center" vertical="center" wrapText="1"/>
    </xf>
    <xf numFmtId="0" fontId="27" fillId="21" borderId="43" xfId="0" applyFont="1" applyFill="1" applyBorder="1" applyAlignment="1">
      <alignment horizontal="center" vertical="center" wrapText="1"/>
    </xf>
    <xf numFmtId="0" fontId="27" fillId="21" borderId="44" xfId="0" applyFont="1" applyFill="1" applyBorder="1" applyAlignment="1">
      <alignment horizontal="center" vertical="center" wrapText="1"/>
    </xf>
    <xf numFmtId="0" fontId="27" fillId="21" borderId="45" xfId="0" applyFont="1" applyFill="1" applyBorder="1" applyAlignment="1">
      <alignment horizontal="center" vertical="center" wrapText="1"/>
    </xf>
    <xf numFmtId="0" fontId="53" fillId="21" borderId="43" xfId="0" applyFont="1" applyFill="1" applyBorder="1" applyAlignment="1">
      <alignment horizontal="center" vertical="center"/>
    </xf>
    <xf numFmtId="0" fontId="53" fillId="21" borderId="44" xfId="0" applyFont="1" applyFill="1" applyBorder="1" applyAlignment="1">
      <alignment horizontal="center" vertical="center"/>
    </xf>
    <xf numFmtId="0" fontId="53" fillId="21" borderId="8" xfId="0" applyFont="1" applyFill="1" applyBorder="1" applyAlignment="1">
      <alignment horizontal="center" vertical="center"/>
    </xf>
    <xf numFmtId="0" fontId="53" fillId="21" borderId="10" xfId="0" applyFont="1" applyFill="1" applyBorder="1" applyAlignment="1">
      <alignment horizontal="center" vertical="center"/>
    </xf>
    <xf numFmtId="0" fontId="27" fillId="21" borderId="44" xfId="0" applyFont="1" applyFill="1" applyBorder="1" applyAlignment="1">
      <alignment horizontal="center" vertical="center"/>
    </xf>
    <xf numFmtId="0" fontId="27" fillId="21" borderId="20" xfId="0" applyFont="1" applyFill="1" applyBorder="1" applyAlignment="1">
      <alignment horizontal="center" vertical="center"/>
    </xf>
    <xf numFmtId="0" fontId="27" fillId="21" borderId="10" xfId="0" applyFont="1" applyFill="1" applyBorder="1" applyAlignment="1">
      <alignment horizontal="center" vertical="center"/>
    </xf>
    <xf numFmtId="0" fontId="27" fillId="21" borderId="18" xfId="0" applyFont="1" applyFill="1" applyBorder="1" applyAlignment="1">
      <alignment horizontal="center" vertical="center"/>
    </xf>
    <xf numFmtId="0" fontId="26" fillId="21" borderId="8" xfId="0" applyFont="1" applyFill="1" applyBorder="1" applyAlignment="1">
      <alignment horizontal="center" vertical="center" wrapText="1"/>
    </xf>
    <xf numFmtId="0" fontId="26" fillId="21" borderId="41" xfId="0" applyFont="1" applyFill="1" applyBorder="1" applyAlignment="1">
      <alignment horizontal="center" vertical="center" wrapText="1"/>
    </xf>
    <xf numFmtId="0" fontId="27" fillId="21" borderId="8" xfId="0" applyFont="1" applyFill="1" applyBorder="1" applyAlignment="1">
      <alignment horizontal="center" vertical="center"/>
    </xf>
    <xf numFmtId="0" fontId="27" fillId="21" borderId="46" xfId="0" applyFont="1" applyFill="1" applyBorder="1" applyAlignment="1">
      <alignment horizontal="center" vertical="center"/>
    </xf>
    <xf numFmtId="0" fontId="26" fillId="21" borderId="11" xfId="0" applyFont="1" applyFill="1" applyBorder="1" applyAlignment="1">
      <alignment horizontal="center" vertical="center"/>
    </xf>
    <xf numFmtId="0" fontId="8" fillId="21" borderId="8" xfId="0" applyFont="1" applyFill="1" applyBorder="1" applyAlignment="1">
      <alignment vertical="center" wrapText="1"/>
    </xf>
    <xf numFmtId="0" fontId="52" fillId="21" borderId="81" xfId="0" applyFont="1" applyFill="1" applyBorder="1" applyAlignment="1">
      <alignment horizontal="center" vertical="center" wrapText="1"/>
    </xf>
    <xf numFmtId="0" fontId="52" fillId="21" borderId="22" xfId="0" applyFont="1" applyFill="1" applyBorder="1" applyAlignment="1">
      <alignment horizontal="center" vertical="center" wrapText="1"/>
    </xf>
    <xf numFmtId="0" fontId="8" fillId="21" borderId="8" xfId="0" applyFont="1" applyFill="1" applyBorder="1" applyAlignment="1">
      <alignment horizontal="left" vertical="center" wrapText="1"/>
    </xf>
    <xf numFmtId="0" fontId="8" fillId="21" borderId="41" xfId="0" applyFont="1" applyFill="1" applyBorder="1" applyAlignment="1">
      <alignment horizontal="left" vertical="center" wrapText="1"/>
    </xf>
    <xf numFmtId="0" fontId="27" fillId="21" borderId="10" xfId="0" applyFont="1" applyFill="1" applyBorder="1" applyAlignment="1">
      <alignment horizontal="center" vertical="center" wrapText="1"/>
    </xf>
    <xf numFmtId="0" fontId="27" fillId="21" borderId="42" xfId="0" applyFont="1" applyFill="1" applyBorder="1" applyAlignment="1">
      <alignment horizontal="center" vertical="center" wrapText="1"/>
    </xf>
    <xf numFmtId="0" fontId="4" fillId="21" borderId="8" xfId="0" applyFont="1" applyFill="1" applyBorder="1" applyAlignment="1">
      <alignment horizontal="center" vertical="center"/>
    </xf>
    <xf numFmtId="0" fontId="4" fillId="21" borderId="10" xfId="0" applyFont="1" applyFill="1" applyBorder="1" applyAlignment="1">
      <alignment horizontal="center" vertical="center"/>
    </xf>
    <xf numFmtId="0" fontId="4" fillId="21" borderId="46" xfId="0" applyFont="1" applyFill="1" applyBorder="1" applyAlignment="1">
      <alignment horizontal="center" vertical="center"/>
    </xf>
    <xf numFmtId="0" fontId="7" fillId="21" borderId="8" xfId="0" applyFont="1" applyFill="1" applyBorder="1" applyAlignment="1">
      <alignment vertical="center" wrapText="1"/>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45" xfId="0" applyFont="1" applyFill="1" applyBorder="1" applyAlignment="1">
      <alignment horizontal="center" vertical="center"/>
    </xf>
    <xf numFmtId="0" fontId="27" fillId="21" borderId="45" xfId="0" applyFont="1" applyFill="1" applyBorder="1" applyAlignment="1">
      <alignment horizontal="center" vertical="center"/>
    </xf>
    <xf numFmtId="0" fontId="27" fillId="21" borderId="43" xfId="0" applyFont="1" applyFill="1" applyBorder="1" applyAlignment="1">
      <alignment horizontal="center" vertical="center"/>
    </xf>
    <xf numFmtId="0" fontId="27" fillId="21" borderId="41" xfId="0" applyFont="1" applyFill="1" applyBorder="1" applyAlignment="1">
      <alignment horizontal="center" vertical="center"/>
    </xf>
    <xf numFmtId="0" fontId="25" fillId="21" borderId="43" xfId="0" applyFont="1" applyFill="1" applyBorder="1" applyAlignment="1">
      <alignment horizontal="center" vertical="center"/>
    </xf>
    <xf numFmtId="0" fontId="25" fillId="21" borderId="44" xfId="0" applyFont="1" applyFill="1" applyBorder="1" applyAlignment="1">
      <alignment horizontal="center" vertical="center"/>
    </xf>
    <xf numFmtId="0" fontId="25" fillId="21" borderId="45" xfId="0" applyFont="1" applyFill="1" applyBorder="1" applyAlignment="1">
      <alignment horizontal="center" vertical="center"/>
    </xf>
    <xf numFmtId="0" fontId="25" fillId="4" borderId="11" xfId="0" applyFont="1" applyFill="1" applyBorder="1" applyAlignment="1">
      <alignment horizontal="center" vertical="center"/>
    </xf>
    <xf numFmtId="0" fontId="25" fillId="4" borderId="21" xfId="0" applyFont="1" applyFill="1" applyBorder="1" applyAlignment="1">
      <alignment horizontal="center" vertical="center"/>
    </xf>
    <xf numFmtId="0" fontId="27" fillId="21" borderId="94" xfId="0" applyFont="1" applyFill="1" applyBorder="1" applyAlignment="1">
      <alignment horizontal="center" vertical="center" wrapText="1"/>
    </xf>
    <xf numFmtId="0" fontId="27" fillId="21" borderId="8" xfId="0" applyFont="1" applyFill="1" applyBorder="1" applyAlignment="1">
      <alignment horizontal="center" vertical="center" wrapText="1"/>
    </xf>
    <xf numFmtId="0" fontId="27" fillId="21" borderId="41" xfId="0" applyFont="1" applyFill="1" applyBorder="1" applyAlignment="1">
      <alignment horizontal="center" vertical="center" wrapText="1"/>
    </xf>
    <xf numFmtId="0" fontId="26" fillId="21" borderId="10" xfId="0" applyFont="1" applyFill="1" applyBorder="1" applyAlignment="1">
      <alignment horizontal="center" vertical="center" wrapText="1"/>
    </xf>
    <xf numFmtId="0" fontId="26" fillId="21" borderId="10" xfId="0" applyFont="1" applyFill="1" applyBorder="1" applyAlignment="1">
      <alignment horizontal="left" vertical="center" wrapText="1"/>
    </xf>
    <xf numFmtId="0" fontId="25" fillId="21" borderId="10" xfId="0" applyFont="1" applyFill="1" applyBorder="1" applyAlignment="1">
      <alignment horizontal="center" vertical="center"/>
    </xf>
    <xf numFmtId="0" fontId="25" fillId="21" borderId="18" xfId="0" applyFont="1" applyFill="1" applyBorder="1" applyAlignment="1">
      <alignment horizontal="center" vertical="center"/>
    </xf>
    <xf numFmtId="0" fontId="27" fillId="21" borderId="43" xfId="0" applyFont="1" applyFill="1" applyBorder="1" applyAlignment="1">
      <alignment horizontal="center"/>
    </xf>
    <xf numFmtId="0" fontId="27" fillId="21" borderId="44" xfId="0" applyFont="1" applyFill="1" applyBorder="1" applyAlignment="1">
      <alignment horizontal="center"/>
    </xf>
    <xf numFmtId="0" fontId="27" fillId="21" borderId="45" xfId="0" applyFont="1" applyFill="1" applyBorder="1" applyAlignment="1">
      <alignment horizontal="center"/>
    </xf>
    <xf numFmtId="0" fontId="27" fillId="21" borderId="49" xfId="0" applyFont="1" applyFill="1" applyBorder="1" applyAlignment="1">
      <alignment horizontal="center" vertical="center"/>
    </xf>
    <xf numFmtId="0" fontId="27" fillId="21" borderId="56" xfId="0" applyFont="1" applyFill="1" applyBorder="1" applyAlignment="1">
      <alignment horizontal="center" vertical="center"/>
    </xf>
    <xf numFmtId="0" fontId="27" fillId="21" borderId="2" xfId="0" applyFont="1" applyFill="1" applyBorder="1" applyAlignment="1">
      <alignment horizontal="center" vertical="center" wrapText="1"/>
    </xf>
    <xf numFmtId="0" fontId="27" fillId="21" borderId="47" xfId="0" applyFont="1" applyFill="1" applyBorder="1" applyAlignment="1">
      <alignment horizontal="center" vertical="center" wrapText="1"/>
    </xf>
    <xf numFmtId="0" fontId="13" fillId="21" borderId="92" xfId="0" applyFont="1" applyFill="1" applyBorder="1" applyAlignment="1">
      <alignment horizontal="justify" vertical="top" wrapText="1"/>
    </xf>
    <xf numFmtId="0" fontId="13" fillId="21" borderId="57" xfId="0" applyFont="1" applyFill="1" applyBorder="1" applyAlignment="1">
      <alignment horizontal="justify" vertical="top" wrapText="1"/>
    </xf>
    <xf numFmtId="0" fontId="26" fillId="21" borderId="10" xfId="0" applyFont="1" applyFill="1" applyBorder="1" applyAlignment="1">
      <alignment horizontal="center" vertical="center"/>
    </xf>
    <xf numFmtId="0" fontId="13" fillId="11" borderId="2" xfId="0" applyFont="1" applyFill="1" applyBorder="1" applyAlignment="1">
      <alignment horizontal="center" vertical="center" wrapText="1"/>
    </xf>
    <xf numFmtId="0" fontId="13" fillId="11" borderId="47" xfId="0" applyFont="1" applyFill="1" applyBorder="1" applyAlignment="1">
      <alignment horizontal="center" vertical="center" wrapText="1"/>
    </xf>
    <xf numFmtId="0" fontId="17" fillId="4" borderId="96" xfId="0" applyFont="1" applyFill="1" applyBorder="1" applyAlignment="1">
      <alignment horizontal="center" vertical="center" wrapText="1"/>
    </xf>
    <xf numFmtId="0" fontId="17" fillId="4" borderId="85" xfId="0" applyFont="1" applyFill="1" applyBorder="1" applyAlignment="1">
      <alignment horizontal="center" vertical="center" wrapText="1"/>
    </xf>
    <xf numFmtId="0" fontId="16" fillId="5" borderId="64" xfId="0" applyFont="1" applyFill="1" applyBorder="1" applyAlignment="1">
      <alignment horizontal="center" vertical="center" wrapText="1"/>
    </xf>
    <xf numFmtId="0" fontId="16" fillId="5" borderId="66" xfId="0" applyFont="1" applyFill="1" applyBorder="1" applyAlignment="1">
      <alignment horizontal="center" vertical="center" wrapText="1"/>
    </xf>
    <xf numFmtId="0" fontId="39" fillId="0" borderId="10" xfId="0" applyFont="1" applyBorder="1" applyAlignment="1">
      <alignment horizontal="center" vertical="top" wrapText="1"/>
    </xf>
    <xf numFmtId="0" fontId="39" fillId="0" borderId="10" xfId="0" applyFont="1" applyBorder="1" applyAlignment="1">
      <alignment horizontal="center" vertical="center"/>
    </xf>
    <xf numFmtId="0" fontId="10" fillId="0" borderId="64" xfId="0" applyFont="1" applyBorder="1" applyAlignment="1">
      <alignment horizontal="center" vertical="center" wrapText="1"/>
    </xf>
    <xf numFmtId="0" fontId="10" fillId="0" borderId="66" xfId="0" applyFont="1" applyBorder="1" applyAlignment="1">
      <alignment horizontal="center" vertical="center" wrapText="1"/>
    </xf>
    <xf numFmtId="0" fontId="18" fillId="0" borderId="64" xfId="0" applyFont="1" applyBorder="1" applyAlignment="1">
      <alignment horizontal="center" vertical="center" wrapText="1"/>
    </xf>
    <xf numFmtId="0" fontId="18" fillId="0" borderId="66" xfId="0" applyFont="1" applyBorder="1" applyAlignment="1">
      <alignment horizontal="center" vertical="center" wrapText="1"/>
    </xf>
    <xf numFmtId="0" fontId="46" fillId="5" borderId="72" xfId="0" applyFont="1" applyFill="1" applyBorder="1" applyAlignment="1">
      <alignment horizontal="center" vertical="center" wrapText="1" readingOrder="1"/>
    </xf>
    <xf numFmtId="0" fontId="46" fillId="5" borderId="73" xfId="0" applyFont="1" applyFill="1" applyBorder="1" applyAlignment="1">
      <alignment horizontal="center" vertical="center" wrapText="1" readingOrder="1"/>
    </xf>
    <xf numFmtId="9" fontId="18" fillId="5" borderId="64" xfId="1" applyFont="1" applyFill="1" applyBorder="1" applyAlignment="1">
      <alignment horizontal="center" vertical="center" wrapText="1"/>
    </xf>
    <xf numFmtId="9" fontId="18" fillId="5" borderId="66" xfId="1" applyFont="1" applyFill="1" applyBorder="1" applyAlignment="1">
      <alignment horizontal="center" vertical="center" wrapText="1"/>
    </xf>
    <xf numFmtId="0" fontId="24" fillId="5" borderId="72" xfId="0" applyFont="1" applyFill="1" applyBorder="1" applyAlignment="1">
      <alignment horizontal="center" vertical="center" wrapText="1" readingOrder="1"/>
    </xf>
    <xf numFmtId="0" fontId="24" fillId="5" borderId="66" xfId="0" applyFont="1" applyFill="1" applyBorder="1" applyAlignment="1">
      <alignment horizontal="center" vertical="center" wrapText="1" readingOrder="1"/>
    </xf>
    <xf numFmtId="9" fontId="18" fillId="0" borderId="64" xfId="0" applyNumberFormat="1" applyFont="1" applyBorder="1" applyAlignment="1">
      <alignment horizontal="center" vertical="center" wrapText="1"/>
    </xf>
    <xf numFmtId="9" fontId="18" fillId="0" borderId="66" xfId="0" applyNumberFormat="1" applyFont="1" applyBorder="1" applyAlignment="1">
      <alignment horizontal="center" vertical="center" wrapText="1"/>
    </xf>
    <xf numFmtId="0" fontId="18" fillId="0" borderId="64" xfId="0" applyFont="1" applyBorder="1" applyAlignment="1">
      <alignment horizontal="center" vertical="center"/>
    </xf>
    <xf numFmtId="0" fontId="18" fillId="0" borderId="66" xfId="0" applyFont="1" applyBorder="1" applyAlignment="1">
      <alignment horizontal="center" vertical="center"/>
    </xf>
    <xf numFmtId="0" fontId="10" fillId="0" borderId="64" xfId="0" applyFont="1" applyBorder="1" applyAlignment="1">
      <alignment horizontal="justify" vertical="center" wrapText="1"/>
    </xf>
    <xf numFmtId="0" fontId="10" fillId="0" borderId="66" xfId="0" applyFont="1" applyBorder="1" applyAlignment="1">
      <alignment horizontal="justify" vertical="center" wrapText="1"/>
    </xf>
    <xf numFmtId="0" fontId="24" fillId="5" borderId="74" xfId="0" applyFont="1" applyFill="1" applyBorder="1" applyAlignment="1">
      <alignment horizontal="center" vertical="center" wrapText="1" readingOrder="1"/>
    </xf>
    <xf numFmtId="0" fontId="24" fillId="5" borderId="62" xfId="0" applyFont="1" applyFill="1" applyBorder="1" applyAlignment="1">
      <alignment horizontal="center" vertical="center" wrapText="1" readingOrder="1"/>
    </xf>
    <xf numFmtId="0" fontId="46" fillId="5" borderId="66" xfId="0" applyFont="1" applyFill="1" applyBorder="1" applyAlignment="1">
      <alignment horizontal="center" vertical="center" wrapText="1" readingOrder="1"/>
    </xf>
    <xf numFmtId="0" fontId="24" fillId="5" borderId="73" xfId="0" applyFont="1" applyFill="1" applyBorder="1" applyAlignment="1">
      <alignment horizontal="center" vertical="center" wrapText="1" readingOrder="1"/>
    </xf>
    <xf numFmtId="9" fontId="18" fillId="5" borderId="75" xfId="1" applyFont="1" applyFill="1" applyBorder="1" applyAlignment="1">
      <alignment horizontal="center" vertical="center" wrapText="1"/>
    </xf>
    <xf numFmtId="9" fontId="18" fillId="5" borderId="63" xfId="1" applyFont="1" applyFill="1" applyBorder="1" applyAlignment="1">
      <alignment horizontal="center" vertical="center" wrapText="1"/>
    </xf>
    <xf numFmtId="0" fontId="10" fillId="0" borderId="64" xfId="0" applyFont="1" applyBorder="1" applyAlignment="1">
      <alignment horizontal="center" vertical="center" textRotation="90"/>
    </xf>
    <xf numFmtId="0" fontId="10" fillId="0" borderId="66" xfId="0" applyFont="1" applyBorder="1" applyAlignment="1">
      <alignment horizontal="center" vertical="center" textRotation="90"/>
    </xf>
    <xf numFmtId="0" fontId="18" fillId="0" borderId="64" xfId="0" applyFont="1" applyBorder="1" applyAlignment="1">
      <alignment horizontal="justify" vertical="center" wrapText="1"/>
    </xf>
    <xf numFmtId="0" fontId="18" fillId="0" borderId="66" xfId="0" applyFont="1" applyBorder="1" applyAlignment="1">
      <alignment horizontal="justify" vertical="center" wrapText="1"/>
    </xf>
    <xf numFmtId="0" fontId="37" fillId="0" borderId="64" xfId="0" applyFont="1" applyBorder="1" applyAlignment="1">
      <alignment horizontal="justify" vertical="center" wrapText="1"/>
    </xf>
    <xf numFmtId="0" fontId="46" fillId="5" borderId="64" xfId="0" applyFont="1" applyFill="1" applyBorder="1" applyAlignment="1">
      <alignment horizontal="center" vertical="center" wrapText="1" readingOrder="1"/>
    </xf>
    <xf numFmtId="0" fontId="46" fillId="5" borderId="67" xfId="0" applyFont="1" applyFill="1" applyBorder="1" applyAlignment="1">
      <alignment horizontal="center" vertical="center" wrapText="1" readingOrder="1"/>
    </xf>
    <xf numFmtId="9" fontId="18" fillId="0" borderId="67" xfId="0" applyNumberFormat="1" applyFont="1" applyBorder="1" applyAlignment="1">
      <alignment horizontal="center" vertical="center" wrapText="1"/>
    </xf>
    <xf numFmtId="0" fontId="10" fillId="0" borderId="67" xfId="0" applyFont="1" applyBorder="1" applyAlignment="1">
      <alignment horizontal="justify" vertical="center" wrapText="1"/>
    </xf>
    <xf numFmtId="0" fontId="10" fillId="5" borderId="64" xfId="0" applyFont="1" applyFill="1" applyBorder="1" applyAlignment="1">
      <alignment horizontal="justify" vertical="center" wrapText="1"/>
    </xf>
    <xf numFmtId="0" fontId="10" fillId="5" borderId="67" xfId="0" applyFont="1" applyFill="1" applyBorder="1" applyAlignment="1">
      <alignment horizontal="justify" vertical="center" wrapText="1"/>
    </xf>
    <xf numFmtId="0" fontId="18" fillId="0" borderId="67" xfId="0" applyFont="1" applyBorder="1" applyAlignment="1">
      <alignment horizontal="center" vertical="center" wrapText="1"/>
    </xf>
    <xf numFmtId="0" fontId="10" fillId="5" borderId="66" xfId="0" applyFont="1" applyFill="1" applyBorder="1" applyAlignment="1">
      <alignment horizontal="justify" vertical="center" wrapText="1"/>
    </xf>
    <xf numFmtId="0" fontId="39" fillId="11" borderId="65" xfId="0" applyFont="1" applyFill="1" applyBorder="1" applyAlignment="1">
      <alignment horizontal="center" vertical="center" wrapText="1"/>
    </xf>
    <xf numFmtId="0" fontId="39" fillId="11" borderId="58" xfId="0" applyFont="1" applyFill="1" applyBorder="1" applyAlignment="1">
      <alignment horizontal="center" vertical="center" wrapText="1"/>
    </xf>
    <xf numFmtId="0" fontId="18" fillId="11" borderId="69" xfId="0" applyFont="1" applyFill="1" applyBorder="1" applyAlignment="1">
      <alignment horizontal="center" vertical="center" textRotation="90" wrapText="1"/>
    </xf>
    <xf numFmtId="0" fontId="18" fillId="11" borderId="61" xfId="0" applyFont="1" applyFill="1" applyBorder="1" applyAlignment="1">
      <alignment horizontal="center" vertical="center" textRotation="90" wrapText="1"/>
    </xf>
    <xf numFmtId="0" fontId="39" fillId="11" borderId="69" xfId="0" applyFont="1" applyFill="1" applyBorder="1" applyAlignment="1">
      <alignment horizontal="center" vertical="center" textRotation="90" wrapText="1"/>
    </xf>
    <xf numFmtId="0" fontId="39" fillId="11" borderId="61" xfId="0" applyFont="1" applyFill="1" applyBorder="1" applyAlignment="1">
      <alignment horizontal="center" vertical="center" textRotation="90" wrapText="1"/>
    </xf>
    <xf numFmtId="0" fontId="39" fillId="11" borderId="65" xfId="0" applyFont="1" applyFill="1" applyBorder="1" applyAlignment="1">
      <alignment horizontal="center" vertical="center" textRotation="90" wrapText="1"/>
    </xf>
    <xf numFmtId="0" fontId="39" fillId="11" borderId="64" xfId="0" applyFont="1" applyFill="1" applyBorder="1" applyAlignment="1">
      <alignment horizontal="center" vertical="center" textRotation="90" wrapText="1"/>
    </xf>
    <xf numFmtId="0" fontId="39" fillId="11" borderId="66" xfId="0" applyFont="1" applyFill="1" applyBorder="1" applyAlignment="1">
      <alignment horizontal="center" vertical="center" textRotation="90" wrapText="1"/>
    </xf>
    <xf numFmtId="0" fontId="39" fillId="11" borderId="66" xfId="0" applyFont="1" applyFill="1" applyBorder="1" applyAlignment="1">
      <alignment horizontal="center" vertical="center" wrapText="1"/>
    </xf>
    <xf numFmtId="0" fontId="39" fillId="11" borderId="64" xfId="0" applyFont="1" applyFill="1" applyBorder="1" applyAlignment="1">
      <alignment horizontal="center" vertical="center" wrapText="1"/>
    </xf>
    <xf numFmtId="0" fontId="39" fillId="11" borderId="67" xfId="0" applyFont="1" applyFill="1" applyBorder="1" applyAlignment="1">
      <alignment horizontal="center" vertical="center" wrapText="1"/>
    </xf>
    <xf numFmtId="0" fontId="39" fillId="11" borderId="68" xfId="0" applyFont="1" applyFill="1" applyBorder="1" applyAlignment="1">
      <alignment horizontal="center" vertical="center"/>
    </xf>
    <xf numFmtId="0" fontId="39" fillId="11" borderId="61" xfId="0" applyFont="1" applyFill="1" applyBorder="1" applyAlignment="1">
      <alignment horizontal="center" vertical="center"/>
    </xf>
    <xf numFmtId="0" fontId="39" fillId="11" borderId="68" xfId="0" applyFont="1" applyFill="1" applyBorder="1" applyAlignment="1">
      <alignment horizontal="center" vertical="center" wrapText="1"/>
    </xf>
    <xf numFmtId="0" fontId="39" fillId="11" borderId="64" xfId="0" applyFont="1" applyFill="1" applyBorder="1" applyAlignment="1">
      <alignment horizontal="center" vertical="center" textRotation="90"/>
    </xf>
    <xf numFmtId="0" fontId="39" fillId="11" borderId="66" xfId="0" applyFont="1" applyFill="1" applyBorder="1" applyAlignment="1">
      <alignment horizontal="center" vertical="center" textRotation="90"/>
    </xf>
    <xf numFmtId="0" fontId="27" fillId="11" borderId="65" xfId="0" applyFont="1" applyFill="1" applyBorder="1" applyAlignment="1">
      <alignment horizontal="center" vertical="center"/>
    </xf>
    <xf numFmtId="0" fontId="27" fillId="11" borderId="66" xfId="0" applyFont="1" applyFill="1" applyBorder="1" applyAlignment="1">
      <alignment horizontal="center" vertical="center" wrapText="1"/>
    </xf>
    <xf numFmtId="0" fontId="27" fillId="11" borderId="65" xfId="0" applyFont="1" applyFill="1" applyBorder="1" applyAlignment="1">
      <alignment horizontal="center" vertical="center" wrapText="1"/>
    </xf>
    <xf numFmtId="0" fontId="27" fillId="11" borderId="66" xfId="0" applyFont="1" applyFill="1" applyBorder="1" applyAlignment="1">
      <alignment horizontal="center" vertical="center"/>
    </xf>
    <xf numFmtId="0" fontId="39" fillId="11" borderId="58" xfId="0" applyFont="1" applyFill="1" applyBorder="1" applyAlignment="1">
      <alignment horizontal="center" vertical="center"/>
    </xf>
    <xf numFmtId="0" fontId="39" fillId="11" borderId="59" xfId="0" applyFont="1" applyFill="1" applyBorder="1" applyAlignment="1">
      <alignment horizontal="center" vertical="center"/>
    </xf>
    <xf numFmtId="0" fontId="39" fillId="11" borderId="62" xfId="0" applyFont="1" applyFill="1" applyBorder="1" applyAlignment="1">
      <alignment horizontal="center" vertical="center"/>
    </xf>
    <xf numFmtId="0" fontId="39" fillId="11" borderId="63" xfId="0" applyFont="1" applyFill="1" applyBorder="1" applyAlignment="1">
      <alignment horizontal="center" vertical="center"/>
    </xf>
    <xf numFmtId="0" fontId="39" fillId="11" borderId="59" xfId="0" applyFont="1" applyFill="1" applyBorder="1" applyAlignment="1">
      <alignment horizontal="center" vertical="center" wrapText="1"/>
    </xf>
    <xf numFmtId="0" fontId="39" fillId="11" borderId="60" xfId="0" applyFont="1" applyFill="1" applyBorder="1" applyAlignment="1">
      <alignment horizontal="center" vertical="center" wrapText="1"/>
    </xf>
    <xf numFmtId="0" fontId="10" fillId="0" borderId="0" xfId="0" applyFont="1" applyAlignment="1">
      <alignment horizontal="center" vertical="center"/>
    </xf>
    <xf numFmtId="0" fontId="18" fillId="0" borderId="0" xfId="0" applyFont="1" applyAlignment="1">
      <alignment horizontal="center"/>
    </xf>
    <xf numFmtId="0" fontId="59" fillId="0" borderId="82" xfId="0" applyFont="1" applyBorder="1" applyAlignment="1">
      <alignment horizontal="center" vertical="center"/>
    </xf>
    <xf numFmtId="0" fontId="18" fillId="5" borderId="79" xfId="0" applyFont="1" applyFill="1" applyBorder="1" applyAlignment="1">
      <alignment horizontal="center" vertical="center"/>
    </xf>
    <xf numFmtId="0" fontId="18" fillId="5" borderId="80" xfId="0" applyFont="1" applyFill="1" applyBorder="1" applyAlignment="1">
      <alignment horizontal="center" vertical="center"/>
    </xf>
    <xf numFmtId="0" fontId="18" fillId="5" borderId="83" xfId="0" applyFont="1" applyFill="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xf>
    <xf numFmtId="0" fontId="39" fillId="11" borderId="58" xfId="0" applyFont="1" applyFill="1" applyBorder="1" applyAlignment="1">
      <alignment horizontal="left" vertical="center"/>
    </xf>
    <xf numFmtId="0" fontId="39" fillId="11" borderId="59" xfId="0" applyFont="1" applyFill="1" applyBorder="1" applyAlignment="1">
      <alignment horizontal="left" vertical="center"/>
    </xf>
    <xf numFmtId="0" fontId="39" fillId="11" borderId="60" xfId="0" applyFont="1" applyFill="1" applyBorder="1" applyAlignment="1">
      <alignment horizontal="left" vertical="center"/>
    </xf>
    <xf numFmtId="0" fontId="18" fillId="5" borderId="58" xfId="0" applyFont="1" applyFill="1" applyBorder="1" applyAlignment="1">
      <alignment horizontal="left" vertical="center" wrapText="1"/>
    </xf>
    <xf numFmtId="0" fontId="18" fillId="5" borderId="59" xfId="0" applyFont="1" applyFill="1" applyBorder="1" applyAlignment="1">
      <alignment horizontal="left" vertical="center" wrapText="1"/>
    </xf>
    <xf numFmtId="0" fontId="18" fillId="5" borderId="60" xfId="0" applyFont="1" applyFill="1" applyBorder="1" applyAlignment="1">
      <alignment horizontal="left" vertical="center" wrapText="1"/>
    </xf>
    <xf numFmtId="0" fontId="18" fillId="0" borderId="0" xfId="0" applyFont="1" applyAlignment="1">
      <alignment horizontal="center" vertical="center"/>
    </xf>
    <xf numFmtId="0" fontId="39" fillId="11" borderId="65" xfId="0" applyFont="1" applyFill="1" applyBorder="1" applyAlignment="1">
      <alignment horizontal="center" vertical="center"/>
    </xf>
    <xf numFmtId="0" fontId="39" fillId="11" borderId="66" xfId="0" applyFont="1" applyFill="1" applyBorder="1" applyAlignment="1">
      <alignment horizontal="center" vertical="center"/>
    </xf>
    <xf numFmtId="0" fontId="18" fillId="0" borderId="67" xfId="0" applyFont="1" applyBorder="1" applyAlignment="1">
      <alignment horizontal="center" vertical="center"/>
    </xf>
    <xf numFmtId="0" fontId="37" fillId="0" borderId="64" xfId="0" applyFont="1" applyBorder="1" applyAlignment="1">
      <alignment horizontal="center" vertical="center" wrapText="1"/>
    </xf>
    <xf numFmtId="0" fontId="37" fillId="0" borderId="67" xfId="0" applyFont="1" applyBorder="1" applyAlignment="1">
      <alignment horizontal="center" vertical="center" wrapText="1"/>
    </xf>
    <xf numFmtId="0" fontId="37" fillId="0" borderId="66" xfId="0" applyFont="1" applyBorder="1" applyAlignment="1">
      <alignment horizontal="center" vertical="center" wrapText="1"/>
    </xf>
    <xf numFmtId="0" fontId="10" fillId="0" borderId="67" xfId="0" applyFont="1" applyBorder="1" applyAlignment="1">
      <alignment horizontal="center" vertical="center" wrapText="1"/>
    </xf>
    <xf numFmtId="0" fontId="49" fillId="14" borderId="64" xfId="0" applyFont="1" applyFill="1" applyBorder="1" applyAlignment="1">
      <alignment horizontal="center" vertical="center" wrapText="1" readingOrder="1"/>
    </xf>
    <xf numFmtId="0" fontId="49" fillId="14" borderId="67" xfId="0" applyFont="1" applyFill="1" applyBorder="1" applyAlignment="1">
      <alignment horizontal="center" vertical="center" wrapText="1" readingOrder="1"/>
    </xf>
    <xf numFmtId="0" fontId="49" fillId="14" borderId="73" xfId="0" applyFont="1" applyFill="1" applyBorder="1" applyAlignment="1">
      <alignment horizontal="center" vertical="center" wrapText="1" readingOrder="1"/>
    </xf>
    <xf numFmtId="9" fontId="18" fillId="5" borderId="67" xfId="1" applyFont="1" applyFill="1" applyBorder="1" applyAlignment="1">
      <alignment horizontal="center" vertical="center" wrapText="1"/>
    </xf>
    <xf numFmtId="0" fontId="49" fillId="5" borderId="64" xfId="0" applyFont="1" applyFill="1" applyBorder="1" applyAlignment="1">
      <alignment horizontal="center" vertical="center" wrapText="1" readingOrder="1"/>
    </xf>
    <xf numFmtId="0" fontId="49" fillId="5" borderId="67" xfId="0" applyFont="1" applyFill="1" applyBorder="1" applyAlignment="1">
      <alignment horizontal="center" vertical="center" wrapText="1" readingOrder="1"/>
    </xf>
    <xf numFmtId="0" fontId="49" fillId="5" borderId="73" xfId="0" applyFont="1" applyFill="1" applyBorder="1" applyAlignment="1">
      <alignment horizontal="center" vertical="center" wrapText="1" readingOrder="1"/>
    </xf>
    <xf numFmtId="0" fontId="39" fillId="11" borderId="75" xfId="0" applyFont="1" applyFill="1" applyBorder="1" applyAlignment="1">
      <alignment horizontal="center" vertical="center" textRotation="90" wrapText="1"/>
    </xf>
    <xf numFmtId="0" fontId="39" fillId="11" borderId="63" xfId="0" applyFont="1" applyFill="1" applyBorder="1" applyAlignment="1">
      <alignment horizontal="center" vertical="center" textRotation="90" wrapText="1"/>
    </xf>
    <xf numFmtId="0" fontId="49" fillId="5" borderId="72" xfId="0" applyFont="1" applyFill="1" applyBorder="1" applyAlignment="1">
      <alignment horizontal="center" vertical="center" wrapText="1" readingOrder="1"/>
    </xf>
    <xf numFmtId="0" fontId="18" fillId="18" borderId="64" xfId="0" applyFont="1" applyFill="1" applyBorder="1" applyAlignment="1">
      <alignment horizontal="center" vertical="center" wrapText="1"/>
    </xf>
    <xf numFmtId="0" fontId="18" fillId="18" borderId="67" xfId="0" applyFont="1" applyFill="1" applyBorder="1" applyAlignment="1">
      <alignment horizontal="center" vertical="center" wrapText="1"/>
    </xf>
    <xf numFmtId="0" fontId="18" fillId="18" borderId="66" xfId="0" applyFont="1" applyFill="1" applyBorder="1" applyAlignment="1">
      <alignment horizontal="center" vertical="center" wrapText="1"/>
    </xf>
    <xf numFmtId="0" fontId="49" fillId="5" borderId="69" xfId="0" applyFont="1" applyFill="1" applyBorder="1" applyAlignment="1">
      <alignment horizontal="center" vertical="center" wrapText="1" readingOrder="1"/>
    </xf>
    <xf numFmtId="0" fontId="49" fillId="5" borderId="68" xfId="0" applyFont="1" applyFill="1" applyBorder="1" applyAlignment="1">
      <alignment horizontal="center" vertical="center" wrapText="1" readingOrder="1"/>
    </xf>
    <xf numFmtId="0" fontId="49" fillId="5" borderId="77" xfId="0" applyFont="1" applyFill="1" applyBorder="1" applyAlignment="1">
      <alignment horizontal="center" vertical="center" wrapText="1" readingOrder="1"/>
    </xf>
    <xf numFmtId="0" fontId="49" fillId="5" borderId="75" xfId="0" applyFont="1" applyFill="1" applyBorder="1" applyAlignment="1">
      <alignment horizontal="center" vertical="center" wrapText="1" readingOrder="1"/>
    </xf>
    <xf numFmtId="0" fontId="49" fillId="5" borderId="76" xfId="0" applyFont="1" applyFill="1" applyBorder="1" applyAlignment="1">
      <alignment horizontal="center" vertical="center" wrapText="1" readingOrder="1"/>
    </xf>
    <xf numFmtId="0" fontId="49" fillId="5" borderId="78" xfId="0" applyFont="1" applyFill="1" applyBorder="1" applyAlignment="1">
      <alignment horizontal="center" vertical="center" wrapText="1" readingOrder="1"/>
    </xf>
    <xf numFmtId="0" fontId="18" fillId="5" borderId="64" xfId="0"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8" fillId="5" borderId="66" xfId="0" applyFont="1" applyFill="1" applyBorder="1" applyAlignment="1">
      <alignment horizontal="center" vertical="center" wrapText="1"/>
    </xf>
    <xf numFmtId="0" fontId="18" fillId="13" borderId="64" xfId="0" applyFont="1" applyFill="1" applyBorder="1" applyAlignment="1">
      <alignment horizontal="center" vertical="center" wrapText="1"/>
    </xf>
    <xf numFmtId="0" fontId="18" fillId="13" borderId="67" xfId="0" applyFont="1" applyFill="1" applyBorder="1" applyAlignment="1">
      <alignment horizontal="center" vertical="center" wrapText="1"/>
    </xf>
    <xf numFmtId="0" fontId="18" fillId="13" borderId="66" xfId="0" applyFont="1" applyFill="1" applyBorder="1" applyAlignment="1">
      <alignment horizontal="center" vertical="center" wrapText="1"/>
    </xf>
    <xf numFmtId="0" fontId="49" fillId="13" borderId="72" xfId="0" applyFont="1" applyFill="1" applyBorder="1" applyAlignment="1">
      <alignment horizontal="center" vertical="center" wrapText="1" readingOrder="1"/>
    </xf>
    <xf numFmtId="0" fontId="49" fillId="13" borderId="67" xfId="0" applyFont="1" applyFill="1" applyBorder="1" applyAlignment="1">
      <alignment horizontal="center" vertical="center" wrapText="1" readingOrder="1"/>
    </xf>
    <xf numFmtId="0" fontId="49" fillId="13" borderId="73" xfId="0" applyFont="1" applyFill="1" applyBorder="1" applyAlignment="1">
      <alignment horizontal="center" vertical="center" wrapText="1" readingOrder="1"/>
    </xf>
    <xf numFmtId="0" fontId="49" fillId="19" borderId="72" xfId="0" applyFont="1" applyFill="1" applyBorder="1" applyAlignment="1">
      <alignment horizontal="center" vertical="center" wrapText="1" readingOrder="1"/>
    </xf>
    <xf numFmtId="0" fontId="49" fillId="19" borderId="67" xfId="0" applyFont="1" applyFill="1" applyBorder="1" applyAlignment="1">
      <alignment horizontal="center" vertical="center" wrapText="1" readingOrder="1"/>
    </xf>
    <xf numFmtId="0" fontId="52" fillId="5" borderId="14" xfId="0" applyFont="1" applyFill="1" applyBorder="1" applyAlignment="1">
      <alignment horizontal="center"/>
    </xf>
    <xf numFmtId="0" fontId="52" fillId="5" borderId="0" xfId="0" applyFont="1" applyFill="1" applyAlignment="1">
      <alignment horizontal="center"/>
    </xf>
    <xf numFmtId="0" fontId="18" fillId="0" borderId="64" xfId="0" applyFont="1" applyFill="1" applyBorder="1" applyAlignment="1">
      <alignment horizontal="justify" vertical="center" wrapText="1"/>
    </xf>
    <xf numFmtId="0" fontId="18" fillId="5" borderId="0" xfId="0" applyFont="1" applyFill="1" applyAlignment="1">
      <alignment vertical="center"/>
    </xf>
    <xf numFmtId="0" fontId="18" fillId="0" borderId="66" xfId="0" applyFont="1" applyFill="1" applyBorder="1" applyAlignment="1">
      <alignment horizontal="justify" vertical="center" wrapText="1"/>
    </xf>
    <xf numFmtId="0" fontId="16" fillId="0" borderId="65" xfId="0" applyFont="1" applyFill="1" applyBorder="1" applyAlignment="1">
      <alignment horizontal="justify" vertical="center" wrapText="1"/>
    </xf>
    <xf numFmtId="0" fontId="18" fillId="0" borderId="84" xfId="0" applyFont="1" applyFill="1" applyBorder="1" applyAlignment="1">
      <alignment vertical="center" wrapText="1"/>
    </xf>
  </cellXfs>
  <cellStyles count="10">
    <cellStyle name="Hipervínculo" xfId="2" builtinId="8"/>
    <cellStyle name="Millares" xfId="5" builtinId="3"/>
    <cellStyle name="Millares [0]" xfId="4" builtinId="6"/>
    <cellStyle name="Millares [0] 2" xfId="6"/>
    <cellStyle name="Millares [0] 3" xfId="8"/>
    <cellStyle name="Millares 2" xfId="7"/>
    <cellStyle name="Millares 3" xfId="9"/>
    <cellStyle name="Normal" xfId="0" builtinId="0"/>
    <cellStyle name="Normal 3" xfId="3"/>
    <cellStyle name="Porcentaje" xfId="1" builtinId="5"/>
  </cellStyles>
  <dxfs count="120">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s>
  <tableStyles count="0" defaultTableStyle="TableStyleMedium2" defaultPivotStyle="PivotStyleLight16"/>
  <colors>
    <mruColors>
      <color rgb="FF99FF66"/>
      <color rgb="FFFF55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PLAN</a:t>
            </a:r>
            <a:r>
              <a:rPr lang="es-CO" baseline="0"/>
              <a:t> ANTICORRUPCIÓN </a:t>
            </a:r>
            <a:r>
              <a:rPr lang="es-CO"/>
              <a:t>2024 - 20%</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0.33807478506228067"/>
          <c:y val="0.15698937144233688"/>
          <c:w val="0.66192521493771928"/>
          <c:h val="0.45029939661267915"/>
        </c:manualLayout>
      </c:layout>
      <c:barChart>
        <c:barDir val="col"/>
        <c:grouping val="clustered"/>
        <c:varyColors val="0"/>
        <c:ser>
          <c:idx val="0"/>
          <c:order val="0"/>
          <c:tx>
            <c:strRef>
              <c:f>'% avance cumplimiento'!$B$7</c:f>
              <c:strCache>
                <c:ptCount val="1"/>
                <c:pt idx="0">
                  <c:v>Componente 1 Riesgos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cumplimiento'!$C$7</c:f>
              <c:numCache>
                <c:formatCode>0%</c:formatCode>
                <c:ptCount val="1"/>
                <c:pt idx="0">
                  <c:v>0.45238095238095244</c:v>
                </c:pt>
              </c:numCache>
            </c:numRef>
          </c:val>
          <c:extLst xmlns:c16r2="http://schemas.microsoft.com/office/drawing/2015/06/chart">
            <c:ext xmlns:c16="http://schemas.microsoft.com/office/drawing/2014/chart" uri="{C3380CC4-5D6E-409C-BE32-E72D297353CC}">
              <c16:uniqueId val="{00000000-6DDD-45F5-A3F8-9E1AC1D3FBD6}"/>
            </c:ext>
          </c:extLst>
        </c:ser>
        <c:ser>
          <c:idx val="1"/>
          <c:order val="1"/>
          <c:tx>
            <c:strRef>
              <c:f>'% avance cumplimiento'!#REF!</c:f>
              <c:strCache>
                <c:ptCount val="1"/>
                <c:pt idx="0">
                  <c:v>#REF!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6DDD-45F5-A3F8-9E1AC1D3FBD6}"/>
            </c:ext>
          </c:extLst>
        </c:ser>
        <c:ser>
          <c:idx val="2"/>
          <c:order val="2"/>
          <c:tx>
            <c:strRef>
              <c:f>'% avance cumplimiento'!$B$8</c:f>
              <c:strCache>
                <c:ptCount val="1"/>
                <c:pt idx="0">
                  <c:v>Componente 3  Rendición de Cuentas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cumplimiento'!$C$8</c:f>
              <c:numCache>
                <c:formatCode>0%</c:formatCode>
                <c:ptCount val="1"/>
                <c:pt idx="0">
                  <c:v>0.10575757575757576</c:v>
                </c:pt>
              </c:numCache>
            </c:numRef>
          </c:val>
          <c:extLst xmlns:c16r2="http://schemas.microsoft.com/office/drawing/2015/06/chart">
            <c:ext xmlns:c16="http://schemas.microsoft.com/office/drawing/2014/chart" uri="{C3380CC4-5D6E-409C-BE32-E72D297353CC}">
              <c16:uniqueId val="{00000002-6DDD-45F5-A3F8-9E1AC1D3FBD6}"/>
            </c:ext>
          </c:extLst>
        </c:ser>
        <c:ser>
          <c:idx val="3"/>
          <c:order val="3"/>
          <c:tx>
            <c:strRef>
              <c:f>'% avance cumplimiento'!$B$9</c:f>
              <c:strCache>
                <c:ptCount val="1"/>
                <c:pt idx="0">
                  <c:v>Componente 4  Atención al Ciudadano</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cumplimiento'!$C$9</c:f>
              <c:numCache>
                <c:formatCode>0%</c:formatCode>
                <c:ptCount val="1"/>
                <c:pt idx="0">
                  <c:v>0.16966329966329968</c:v>
                </c:pt>
              </c:numCache>
            </c:numRef>
          </c:val>
          <c:extLst xmlns:c16r2="http://schemas.microsoft.com/office/drawing/2015/06/chart">
            <c:ext xmlns:c16="http://schemas.microsoft.com/office/drawing/2014/chart" uri="{C3380CC4-5D6E-409C-BE32-E72D297353CC}">
              <c16:uniqueId val="{00000003-6DDD-45F5-A3F8-9E1AC1D3FBD6}"/>
            </c:ext>
          </c:extLst>
        </c:ser>
        <c:ser>
          <c:idx val="4"/>
          <c:order val="4"/>
          <c:tx>
            <c:strRef>
              <c:f>'% avance cumplimiento'!$B$10</c:f>
              <c:strCache>
                <c:ptCount val="1"/>
                <c:pt idx="0">
                  <c:v>Componente 5  Transparencia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cumplimiento'!$C$10</c:f>
              <c:numCache>
                <c:formatCode>0%</c:formatCode>
                <c:ptCount val="1"/>
                <c:pt idx="0">
                  <c:v>0.12325886340582398</c:v>
                </c:pt>
              </c:numCache>
            </c:numRef>
          </c:val>
          <c:extLst xmlns:c16r2="http://schemas.microsoft.com/office/drawing/2015/06/chart">
            <c:ext xmlns:c16="http://schemas.microsoft.com/office/drawing/2014/chart" uri="{C3380CC4-5D6E-409C-BE32-E72D297353CC}">
              <c16:uniqueId val="{00000004-6DDD-45F5-A3F8-9E1AC1D3FBD6}"/>
            </c:ext>
          </c:extLst>
        </c:ser>
        <c:ser>
          <c:idx val="5"/>
          <c:order val="5"/>
          <c:tx>
            <c:strRef>
              <c:f>'% avance cumplimiento'!$B$11</c:f>
              <c:strCache>
                <c:ptCount val="1"/>
                <c:pt idx="0">
                  <c:v>Integridad- Gestión de Conflict</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cumplimiento'!$C$11</c:f>
              <c:numCache>
                <c:formatCode>0%</c:formatCode>
                <c:ptCount val="1"/>
                <c:pt idx="0">
                  <c:v>0.13333333333333333</c:v>
                </c:pt>
              </c:numCache>
            </c:numRef>
          </c:val>
          <c:extLst xmlns:c16r2="http://schemas.microsoft.com/office/drawing/2015/06/chart">
            <c:ext xmlns:c16="http://schemas.microsoft.com/office/drawing/2014/chart" uri="{C3380CC4-5D6E-409C-BE32-E72D297353CC}">
              <c16:uniqueId val="{00000005-6DDD-45F5-A3F8-9E1AC1D3FBD6}"/>
            </c:ext>
          </c:extLst>
        </c:ser>
        <c:dLbls>
          <c:dLblPos val="outEnd"/>
          <c:showLegendKey val="0"/>
          <c:showVal val="1"/>
          <c:showCatName val="0"/>
          <c:showSerName val="0"/>
          <c:showPercent val="0"/>
          <c:showBubbleSize val="0"/>
        </c:dLbls>
        <c:gapWidth val="100"/>
        <c:overlap val="-24"/>
        <c:axId val="472394448"/>
        <c:axId val="472394840"/>
      </c:barChart>
      <c:catAx>
        <c:axId val="47239444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472394840"/>
        <c:crosses val="autoZero"/>
        <c:auto val="1"/>
        <c:lblAlgn val="ctr"/>
        <c:lblOffset val="100"/>
        <c:noMultiLvlLbl val="0"/>
      </c:catAx>
      <c:valAx>
        <c:axId val="4723948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472394448"/>
        <c:crosses val="autoZero"/>
        <c:crossBetween val="between"/>
      </c:valAx>
      <c:spPr>
        <a:noFill/>
        <a:ln>
          <a:noFill/>
        </a:ln>
        <a:effectLst/>
      </c:spPr>
    </c:plotArea>
    <c:legend>
      <c:legendPos val="l"/>
      <c:layout>
        <c:manualLayout>
          <c:xMode val="edge"/>
          <c:yMode val="edge"/>
          <c:x val="1.4077066509244326E-2"/>
          <c:y val="0.19570699448090104"/>
          <c:w val="0.2659398811789449"/>
          <c:h val="0.356243832205963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US'!A1"/><Relationship Id="rId11" Type="http://schemas.openxmlformats.org/officeDocument/2006/relationships/image" Target="../media/image4.png"/><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 4.Componente Atenci&#243;n al Ciuda'!A1"/><Relationship Id="rId9" Type="http://schemas.openxmlformats.org/officeDocument/2006/relationships/hyperlink" Target="#'Integridad- Gesti&#243;n de Conflict'!A1"/></Relationships>
</file>

<file path=xl/drawings/_rels/drawing10.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9.png"/><Relationship Id="rId1" Type="http://schemas.openxmlformats.org/officeDocument/2006/relationships/chart" Target="../charts/chart1.xml"/><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AAC!A1"/><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AAC!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hyperlink" Target="#PAAC!A1"/></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xmlns="" id="{00000000-0008-0000-0000-000004000000}"/>
            </a:ext>
          </a:extLst>
        </xdr:cNvPr>
        <xdr:cNvSpPr/>
      </xdr:nvSpPr>
      <xdr:spPr>
        <a:xfrm>
          <a:off x="7639048" y="2912269"/>
          <a:ext cx="4981577" cy="590549"/>
        </a:xfrm>
        <a:prstGeom prst="roundRect">
          <a:avLst/>
        </a:prstGeom>
        <a:solidFill>
          <a:schemeClr val="accent2">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xmlns="" id="{00000000-0008-0000-0000-000005000000}"/>
            </a:ext>
          </a:extLst>
        </xdr:cNvPr>
        <xdr:cNvSpPr/>
      </xdr:nvSpPr>
      <xdr:spPr>
        <a:xfrm>
          <a:off x="7593278" y="3712367"/>
          <a:ext cx="5012531" cy="678657"/>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xmlns="" id="{00000000-0008-0000-0000-000006000000}"/>
            </a:ext>
          </a:extLst>
        </xdr:cNvPr>
        <xdr:cNvSpPr/>
      </xdr:nvSpPr>
      <xdr:spPr>
        <a:xfrm>
          <a:off x="7591424" y="4512469"/>
          <a:ext cx="5048252" cy="638175"/>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xmlns="" id="{00000000-0008-0000-0000-000007000000}"/>
            </a:ext>
          </a:extLst>
        </xdr:cNvPr>
        <xdr:cNvSpPr/>
      </xdr:nvSpPr>
      <xdr:spPr>
        <a:xfrm>
          <a:off x="7610474" y="5355432"/>
          <a:ext cx="5019676" cy="666749"/>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xmlns="" id="{00000000-0008-0000-0000-000008000000}"/>
            </a:ext>
          </a:extLst>
        </xdr:cNvPr>
        <xdr:cNvSpPr/>
      </xdr:nvSpPr>
      <xdr:spPr>
        <a:xfrm>
          <a:off x="7625553" y="6231466"/>
          <a:ext cx="4988722" cy="745331"/>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xmlns="" id="{00000000-0008-0000-0000-00000A000000}"/>
            </a:ext>
          </a:extLst>
        </xdr:cNvPr>
        <xdr:cNvSpPr txBox="1"/>
      </xdr:nvSpPr>
      <xdr:spPr>
        <a:xfrm>
          <a:off x="7762875" y="8120063"/>
          <a:ext cx="4488656" cy="64293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rPr>
            <a:t>Consulta aquí  el mapa de Riesgos 2024</a:t>
          </a:r>
        </a:p>
      </xdr:txBody>
    </xdr:sp>
    <xdr:clientData/>
  </xdr:twoCellAnchor>
  <xdr:twoCellAnchor>
    <xdr:from>
      <xdr:col>15</xdr:col>
      <xdr:colOff>477439</xdr:colOff>
      <xdr:row>13</xdr:row>
      <xdr:rowOff>47625</xdr:rowOff>
    </xdr:from>
    <xdr:to>
      <xdr:col>15</xdr:col>
      <xdr:colOff>2797968</xdr:colOff>
      <xdr:row>23</xdr:row>
      <xdr:rowOff>119062</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12800408" y="3976688"/>
          <a:ext cx="2320529" cy="1976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7"/>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xmlns="" id="{00000000-0008-0000-0000-00000D000000}"/>
            </a:ext>
          </a:extLst>
        </xdr:cNvPr>
        <xdr:cNvPicPr>
          <a:picLocks noChangeAspect="1"/>
        </xdr:cNvPicPr>
      </xdr:nvPicPr>
      <xdr:blipFill rotWithShape="1">
        <a:blip xmlns:r="http://schemas.openxmlformats.org/officeDocument/2006/relationships" r:embed="rId8"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9"/>
          <a:extLst>
            <a:ext uri="{FF2B5EF4-FFF2-40B4-BE49-F238E27FC236}">
              <a16:creationId xmlns:a16="http://schemas.microsoft.com/office/drawing/2014/main" xmlns="" id="{00000000-0008-0000-0000-00000E000000}"/>
            </a:ext>
          </a:extLst>
        </xdr:cNvPr>
        <xdr:cNvSpPr/>
      </xdr:nvSpPr>
      <xdr:spPr>
        <a:xfrm>
          <a:off x="7667625" y="7188994"/>
          <a:ext cx="4988722" cy="745331"/>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631030</xdr:colOff>
      <xdr:row>0</xdr:row>
      <xdr:rowOff>178593</xdr:rowOff>
    </xdr:from>
    <xdr:to>
      <xdr:col>5</xdr:col>
      <xdr:colOff>380999</xdr:colOff>
      <xdr:row>3</xdr:row>
      <xdr:rowOff>214312</xdr:rowOff>
    </xdr:to>
    <xdr:pic>
      <xdr:nvPicPr>
        <xdr:cNvPr id="3" name="Imagen 2">
          <a:extLst>
            <a:ext uri="{FF2B5EF4-FFF2-40B4-BE49-F238E27FC236}">
              <a16:creationId xmlns:a16="http://schemas.microsoft.com/office/drawing/2014/main" xmlns="" id="{EFA6C2D8-E89D-4FEC-B7A5-FBAB31F27A11}"/>
            </a:ext>
          </a:extLst>
        </xdr:cNvPr>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5412" t="27262" r="16120" b="30816"/>
        <a:stretch/>
      </xdr:blipFill>
      <xdr:spPr bwMode="auto">
        <a:xfrm>
          <a:off x="631030" y="178593"/>
          <a:ext cx="3559969" cy="102393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411614</xdr:colOff>
      <xdr:row>3</xdr:row>
      <xdr:rowOff>676955</xdr:rowOff>
    </xdr:from>
    <xdr:to>
      <xdr:col>9</xdr:col>
      <xdr:colOff>100084</xdr:colOff>
      <xdr:row>34</xdr:row>
      <xdr:rowOff>57831</xdr:rowOff>
    </xdr:to>
    <xdr:pic>
      <xdr:nvPicPr>
        <xdr:cNvPr id="9" name="Imagen 8">
          <a:extLst>
            <a:ext uri="{FF2B5EF4-FFF2-40B4-BE49-F238E27FC236}">
              <a16:creationId xmlns:a16="http://schemas.microsoft.com/office/drawing/2014/main" xmlns="" id="{142E4B55-793A-D73F-4C6D-3C4159DAF1E8}"/>
            </a:ext>
          </a:extLst>
        </xdr:cNvPr>
        <xdr:cNvPicPr>
          <a:picLocks noChangeAspect="1"/>
        </xdr:cNvPicPr>
      </xdr:nvPicPr>
      <xdr:blipFill rotWithShape="1">
        <a:blip xmlns:r="http://schemas.openxmlformats.org/officeDocument/2006/relationships" r:embed="rId11"/>
        <a:srcRect r="-1" b="26084"/>
        <a:stretch/>
      </xdr:blipFill>
      <xdr:spPr>
        <a:xfrm>
          <a:off x="411614" y="1670276"/>
          <a:ext cx="6546470" cy="63341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209549</xdr:colOff>
      <xdr:row>6</xdr:row>
      <xdr:rowOff>157162</xdr:rowOff>
    </xdr:from>
    <xdr:to>
      <xdr:col>14</xdr:col>
      <xdr:colOff>66675</xdr:colOff>
      <xdr:row>21</xdr:row>
      <xdr:rowOff>171450</xdr:rowOff>
    </xdr:to>
    <xdr:graphicFrame macro="">
      <xdr:nvGraphicFramePr>
        <xdr:cNvPr id="2" name="Gráfico 1">
          <a:extLst>
            <a:ext uri="{FF2B5EF4-FFF2-40B4-BE49-F238E27FC236}">
              <a16:creationId xmlns:a16="http://schemas.microsoft.com/office/drawing/2014/main" xmlns="" id="{9171F387-3106-4650-8879-DF5F337EE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28575</xdr:rowOff>
    </xdr:from>
    <xdr:to>
      <xdr:col>1</xdr:col>
      <xdr:colOff>1038225</xdr:colOff>
      <xdr:row>2</xdr:row>
      <xdr:rowOff>161925</xdr:rowOff>
    </xdr:to>
    <xdr:pic>
      <xdr:nvPicPr>
        <xdr:cNvPr id="3" name="Imagen 2">
          <a:extLst>
            <a:ext uri="{FF2B5EF4-FFF2-40B4-BE49-F238E27FC236}">
              <a16:creationId xmlns:a16="http://schemas.microsoft.com/office/drawing/2014/main" xmlns="" id="{965C7DC0-BDDF-41B1-A720-940A270DFF0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412" t="27262" r="16120" b="30816"/>
        <a:stretch/>
      </xdr:blipFill>
      <xdr:spPr bwMode="auto">
        <a:xfrm>
          <a:off x="238125" y="28575"/>
          <a:ext cx="1562100" cy="514350"/>
        </a:xfrm>
        <a:prstGeom prst="rect">
          <a:avLst/>
        </a:prstGeom>
        <a:ln>
          <a:noFill/>
        </a:ln>
        <a:extLst>
          <a:ext uri="{53640926-AAD7-44D8-BBD7-CCE9431645EC}">
            <a14:shadowObscured xmlns:a14="http://schemas.microsoft.com/office/drawing/2010/main"/>
          </a:ext>
        </a:extLst>
      </xdr:spPr>
    </xdr:pic>
    <xdr:clientData/>
  </xdr:twoCellAnchor>
  <xdr:twoCellAnchor>
    <xdr:from>
      <xdr:col>10</xdr:col>
      <xdr:colOff>171450</xdr:colOff>
      <xdr:row>0</xdr:row>
      <xdr:rowOff>85725</xdr:rowOff>
    </xdr:from>
    <xdr:to>
      <xdr:col>12</xdr:col>
      <xdr:colOff>350610</xdr:colOff>
      <xdr:row>4</xdr:row>
      <xdr:rowOff>61912</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xmlns="" id="{F230B116-8AB0-4A3C-991C-4764FC205A5D}"/>
            </a:ext>
          </a:extLst>
        </xdr:cNvPr>
        <xdr:cNvSpPr/>
      </xdr:nvSpPr>
      <xdr:spPr>
        <a:xfrm>
          <a:off x="9391650" y="85725"/>
          <a:ext cx="1703160"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12</xdr:col>
      <xdr:colOff>623888</xdr:colOff>
      <xdr:row>1</xdr:row>
      <xdr:rowOff>85726</xdr:rowOff>
    </xdr:from>
    <xdr:to>
      <xdr:col>13</xdr:col>
      <xdr:colOff>266850</xdr:colOff>
      <xdr:row>3</xdr:row>
      <xdr:rowOff>95710</xdr:rowOff>
    </xdr:to>
    <xdr:pic>
      <xdr:nvPicPr>
        <xdr:cNvPr id="5" name="Imagen 4">
          <a:extLst>
            <a:ext uri="{FF2B5EF4-FFF2-40B4-BE49-F238E27FC236}">
              <a16:creationId xmlns:a16="http://schemas.microsoft.com/office/drawing/2014/main" xmlns="" id="{3D64BC68-9582-4E81-B43D-6799D110F0C2}"/>
            </a:ext>
          </a:extLst>
        </xdr:cNvPr>
        <xdr:cNvPicPr>
          <a:picLocks noChangeAspect="1"/>
        </xdr:cNvPicPr>
      </xdr:nvPicPr>
      <xdr:blipFill rotWithShape="1">
        <a:blip xmlns:r="http://schemas.openxmlformats.org/officeDocument/2006/relationships" r:embed="rId4"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368088" y="276226"/>
          <a:ext cx="404962" cy="3909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xmlns=""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4" name="Imagen 3">
          <a:extLst>
            <a:ext uri="{FF2B5EF4-FFF2-40B4-BE49-F238E27FC236}">
              <a16:creationId xmlns:a16="http://schemas.microsoft.com/office/drawing/2014/main" xmlns=""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2</xdr:col>
      <xdr:colOff>0</xdr:colOff>
      <xdr:row>22</xdr:row>
      <xdr:rowOff>0</xdr:rowOff>
    </xdr:from>
    <xdr:to>
      <xdr:col>2</xdr:col>
      <xdr:colOff>2009775</xdr:colOff>
      <xdr:row>23</xdr:row>
      <xdr:rowOff>152400</xdr:rowOff>
    </xdr:to>
    <xdr:sp macro="" textlink="">
      <xdr:nvSpPr>
        <xdr:cNvPr id="4097" name="AutoShape 1" descr="cid:7e37856a-2bea-4f3b-946d-7cd02f074f27">
          <a:extLst>
            <a:ext uri="{FF2B5EF4-FFF2-40B4-BE49-F238E27FC236}">
              <a16:creationId xmlns:a16="http://schemas.microsoft.com/office/drawing/2014/main" xmlns=""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1238250</xdr:colOff>
      <xdr:row>0</xdr:row>
      <xdr:rowOff>104775</xdr:rowOff>
    </xdr:from>
    <xdr:to>
      <xdr:col>7</xdr:col>
      <xdr:colOff>228600</xdr:colOff>
      <xdr:row>3</xdr:row>
      <xdr:rowOff>171450</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xmlns="" id="{75F9408B-AC24-4923-B2CE-07D0E5C2D699}"/>
            </a:ext>
          </a:extLst>
        </xdr:cNvPr>
        <xdr:cNvSpPr/>
      </xdr:nvSpPr>
      <xdr:spPr>
        <a:xfrm>
          <a:off x="97631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7" name="Imagen 6">
          <a:extLst>
            <a:ext uri="{FF2B5EF4-FFF2-40B4-BE49-F238E27FC236}">
              <a16:creationId xmlns:a16="http://schemas.microsoft.com/office/drawing/2014/main" xmlns="" id="{D2949AA8-6DE4-4E88-9569-EACA79DC5129}"/>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editAs="oneCell">
    <xdr:from>
      <xdr:col>2</xdr:col>
      <xdr:colOff>0</xdr:colOff>
      <xdr:row>14</xdr:row>
      <xdr:rowOff>0</xdr:rowOff>
    </xdr:from>
    <xdr:to>
      <xdr:col>2</xdr:col>
      <xdr:colOff>2009775</xdr:colOff>
      <xdr:row>15</xdr:row>
      <xdr:rowOff>152400</xdr:rowOff>
    </xdr:to>
    <xdr:sp macro="" textlink="">
      <xdr:nvSpPr>
        <xdr:cNvPr id="8" name="AutoShape 1" descr="cid:7e37856a-2bea-4f3b-946d-7cd02f074f27">
          <a:extLst>
            <a:ext uri="{FF2B5EF4-FFF2-40B4-BE49-F238E27FC236}">
              <a16:creationId xmlns:a16="http://schemas.microsoft.com/office/drawing/2014/main" xmlns=""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257174</xdr:colOff>
      <xdr:row>0</xdr:row>
      <xdr:rowOff>76200</xdr:rowOff>
    </xdr:from>
    <xdr:to>
      <xdr:col>2</xdr:col>
      <xdr:colOff>447674</xdr:colOff>
      <xdr:row>3</xdr:row>
      <xdr:rowOff>116840</xdr:rowOff>
    </xdr:to>
    <xdr:pic>
      <xdr:nvPicPr>
        <xdr:cNvPr id="2" name="Imagen 1">
          <a:extLst>
            <a:ext uri="{FF2B5EF4-FFF2-40B4-BE49-F238E27FC236}">
              <a16:creationId xmlns:a16="http://schemas.microsoft.com/office/drawing/2014/main" xmlns="" id="{F4E76DD2-EAFD-4E6B-AB3B-A8916C865AD5}"/>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257174" y="76200"/>
          <a:ext cx="2276475" cy="61214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xmlns="" id="{3D1ADC82-2A4E-498F-BBAE-4D367CDA5C88}"/>
            </a:ext>
          </a:extLst>
        </xdr:cNvPr>
        <xdr:cNvSpPr/>
      </xdr:nvSpPr>
      <xdr:spPr>
        <a:xfrm>
          <a:off x="12054728" y="111332"/>
          <a:ext cx="2726340" cy="86813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3" name="Imagen 2">
          <a:extLst>
            <a:ext uri="{FF2B5EF4-FFF2-40B4-BE49-F238E27FC236}">
              <a16:creationId xmlns:a16="http://schemas.microsoft.com/office/drawing/2014/main" xmlns="" id="{4309E63F-E27E-41D3-A9F3-D36B1FE02411}"/>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4941881" y="211406"/>
          <a:ext cx="595378" cy="575974"/>
        </a:xfrm>
        <a:prstGeom prst="rect">
          <a:avLst/>
        </a:prstGeom>
      </xdr:spPr>
    </xdr:pic>
    <xdr:clientData/>
  </xdr:twoCellAnchor>
  <xdr:twoCellAnchor editAs="oneCell">
    <xdr:from>
      <xdr:col>0</xdr:col>
      <xdr:colOff>179915</xdr:colOff>
      <xdr:row>0</xdr:row>
      <xdr:rowOff>95249</xdr:rowOff>
    </xdr:from>
    <xdr:to>
      <xdr:col>2</xdr:col>
      <xdr:colOff>1259416</xdr:colOff>
      <xdr:row>2</xdr:row>
      <xdr:rowOff>634998</xdr:rowOff>
    </xdr:to>
    <xdr:pic>
      <xdr:nvPicPr>
        <xdr:cNvPr id="4" name="Imagen 3">
          <a:extLst>
            <a:ext uri="{FF2B5EF4-FFF2-40B4-BE49-F238E27FC236}">
              <a16:creationId xmlns:a16="http://schemas.microsoft.com/office/drawing/2014/main" xmlns="" id="{2AF9BAFC-DFA4-4050-9499-AF97B2C6A47C}"/>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179915" y="95249"/>
          <a:ext cx="3136901" cy="863599"/>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xmlns=""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5</xdr:col>
      <xdr:colOff>137523</xdr:colOff>
      <xdr:row>0</xdr:row>
      <xdr:rowOff>144626</xdr:rowOff>
    </xdr:from>
    <xdr:to>
      <xdr:col>5</xdr:col>
      <xdr:colOff>542485</xdr:colOff>
      <xdr:row>2</xdr:row>
      <xdr:rowOff>116510</xdr:rowOff>
    </xdr:to>
    <xdr:pic>
      <xdr:nvPicPr>
        <xdr:cNvPr id="7" name="Imagen 6">
          <a:extLst>
            <a:ext uri="{FF2B5EF4-FFF2-40B4-BE49-F238E27FC236}">
              <a16:creationId xmlns:a16="http://schemas.microsoft.com/office/drawing/2014/main" xmlns="" id="{35DE0E9C-F521-4729-82B5-D03EE851A296}"/>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8" name="Flecha: hacia la izquierda 7">
          <a:hlinkClick xmlns:r="http://schemas.openxmlformats.org/officeDocument/2006/relationships" r:id="rId2"/>
          <a:extLst>
            <a:ext uri="{FF2B5EF4-FFF2-40B4-BE49-F238E27FC236}">
              <a16:creationId xmlns:a16="http://schemas.microsoft.com/office/drawing/2014/main" xmlns="" id="{F2BF6EA4-C5CF-43C6-A4B5-0B705B3CC70C}"/>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0</xdr:rowOff>
    </xdr:from>
    <xdr:to>
      <xdr:col>1</xdr:col>
      <xdr:colOff>107950</xdr:colOff>
      <xdr:row>2</xdr:row>
      <xdr:rowOff>193040</xdr:rowOff>
    </xdr:to>
    <xdr:pic>
      <xdr:nvPicPr>
        <xdr:cNvPr id="2" name="Imagen 1">
          <a:extLst>
            <a:ext uri="{FF2B5EF4-FFF2-40B4-BE49-F238E27FC236}">
              <a16:creationId xmlns:a16="http://schemas.microsoft.com/office/drawing/2014/main" xmlns="" id="{AE7D0BF1-F2EE-4A0B-B801-96369C066BC8}"/>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2051050" cy="61214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9525</xdr:colOff>
      <xdr:row>1</xdr:row>
      <xdr:rowOff>94383</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xmlns="" id="{D61CD131-CB54-498D-8F23-B5658C1B0754}"/>
            </a:ext>
          </a:extLst>
        </xdr:cNvPr>
        <xdr:cNvSpPr/>
      </xdr:nvSpPr>
      <xdr:spPr>
        <a:xfrm>
          <a:off x="10582275" y="0"/>
          <a:ext cx="9525" cy="28488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0</xdr:rowOff>
    </xdr:from>
    <xdr:to>
      <xdr:col>7</xdr:col>
      <xdr:colOff>17566</xdr:colOff>
      <xdr:row>1</xdr:row>
      <xdr:rowOff>108858</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xmlns="" id="{5D62FA77-8FB8-43BA-AEEE-0DF688678C7C}"/>
            </a:ext>
          </a:extLst>
        </xdr:cNvPr>
        <xdr:cNvSpPr/>
      </xdr:nvSpPr>
      <xdr:spPr>
        <a:xfrm>
          <a:off x="10582275" y="0"/>
          <a:ext cx="17566" cy="2993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4</xdr:col>
      <xdr:colOff>552451</xdr:colOff>
      <xdr:row>0</xdr:row>
      <xdr:rowOff>0</xdr:rowOff>
    </xdr:from>
    <xdr:to>
      <xdr:col>6</xdr:col>
      <xdr:colOff>157370</xdr:colOff>
      <xdr:row>2</xdr:row>
      <xdr:rowOff>123825</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xmlns="" id="{8B891664-B6BA-421B-A143-4081CB259E1B}"/>
            </a:ext>
          </a:extLst>
        </xdr:cNvPr>
        <xdr:cNvSpPr/>
      </xdr:nvSpPr>
      <xdr:spPr>
        <a:xfrm>
          <a:off x="8848726" y="0"/>
          <a:ext cx="1157494" cy="50482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76200</xdr:colOff>
      <xdr:row>0</xdr:row>
      <xdr:rowOff>0</xdr:rowOff>
    </xdr:from>
    <xdr:to>
      <xdr:col>2</xdr:col>
      <xdr:colOff>133349</xdr:colOff>
      <xdr:row>3</xdr:row>
      <xdr:rowOff>19050</xdr:rowOff>
    </xdr:to>
    <xdr:pic>
      <xdr:nvPicPr>
        <xdr:cNvPr id="5" name="Imagen 4">
          <a:extLst>
            <a:ext uri="{FF2B5EF4-FFF2-40B4-BE49-F238E27FC236}">
              <a16:creationId xmlns:a16="http://schemas.microsoft.com/office/drawing/2014/main" xmlns="" id="{B264D92E-B6C8-45A2-90BA-7D2E48F0EF93}"/>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412" t="27262" r="16120" b="30816"/>
        <a:stretch/>
      </xdr:blipFill>
      <xdr:spPr bwMode="auto">
        <a:xfrm>
          <a:off x="76200" y="0"/>
          <a:ext cx="2695574" cy="79057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2" name="Imagen 1">
          <a:extLst>
            <a:ext uri="{FF2B5EF4-FFF2-40B4-BE49-F238E27FC236}">
              <a16:creationId xmlns:a16="http://schemas.microsoft.com/office/drawing/2014/main" xmlns="" id="{92BE940F-8D7D-49D6-98AE-005E1D0ECDAA}"/>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xmlns="" id="{04C54885-4D6D-4F37-9C34-CFACD2195AEA}"/>
            </a:ext>
          </a:extLst>
        </xdr:cNvPr>
        <xdr:cNvSpPr/>
      </xdr:nvSpPr>
      <xdr:spPr>
        <a:xfrm>
          <a:off x="15796532" y="65315"/>
          <a:ext cx="34805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9</xdr:col>
      <xdr:colOff>113859</xdr:colOff>
      <xdr:row>2</xdr:row>
      <xdr:rowOff>176365</xdr:rowOff>
    </xdr:to>
    <xdr:pic>
      <xdr:nvPicPr>
        <xdr:cNvPr id="4" name="Imagen 3">
          <a:extLst>
            <a:ext uri="{FF2B5EF4-FFF2-40B4-BE49-F238E27FC236}">
              <a16:creationId xmlns:a16="http://schemas.microsoft.com/office/drawing/2014/main" xmlns="" id="{EFD38BA8-B8D9-4909-9ACE-D9B60FF263E9}"/>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xmlns="" id="{74729878-F2CD-4625-815F-BF6DED6CA64C}"/>
            </a:ext>
          </a:extLst>
        </xdr:cNvPr>
        <xdr:cNvSpPr/>
      </xdr:nvSpPr>
      <xdr:spPr>
        <a:xfrm>
          <a:off x="15796532" y="65315"/>
          <a:ext cx="34805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0</xdr:rowOff>
    </xdr:from>
    <xdr:to>
      <xdr:col>2</xdr:col>
      <xdr:colOff>250031</xdr:colOff>
      <xdr:row>4</xdr:row>
      <xdr:rowOff>11906</xdr:rowOff>
    </xdr:to>
    <xdr:pic>
      <xdr:nvPicPr>
        <xdr:cNvPr id="6" name="Imagen 5">
          <a:extLst>
            <a:ext uri="{FF2B5EF4-FFF2-40B4-BE49-F238E27FC236}">
              <a16:creationId xmlns:a16="http://schemas.microsoft.com/office/drawing/2014/main" xmlns="" id="{A1E326F9-47AD-4E21-970A-76632285A4CE}"/>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3040856" cy="852487"/>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xmlns="" id="{77683DE8-1E11-4783-AB8F-462B7D219916}"/>
            </a:ext>
          </a:extLst>
        </xdr:cNvPr>
        <xdr:cNvSpPr/>
      </xdr:nvSpPr>
      <xdr:spPr>
        <a:xfrm>
          <a:off x="16933069" y="0"/>
          <a:ext cx="1705541"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17</xdr:col>
      <xdr:colOff>129418</xdr:colOff>
      <xdr:row>0</xdr:row>
      <xdr:rowOff>581485</xdr:rowOff>
    </xdr:to>
    <xdr:pic>
      <xdr:nvPicPr>
        <xdr:cNvPr id="3" name="Imagen 2">
          <a:extLst>
            <a:ext uri="{FF2B5EF4-FFF2-40B4-BE49-F238E27FC236}">
              <a16:creationId xmlns:a16="http://schemas.microsoft.com/office/drawing/2014/main" xmlns="" id="{FA6B6DC2-E777-4C08-825E-CEBA9450332D}"/>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911888" y="190501"/>
          <a:ext cx="404962" cy="390984"/>
        </a:xfrm>
        <a:prstGeom prst="rect">
          <a:avLst/>
        </a:prstGeom>
      </xdr:spPr>
    </xdr:pic>
    <xdr:clientData/>
  </xdr:twoCellAnchor>
  <xdr:twoCellAnchor>
    <xdr:from>
      <xdr:col>11</xdr:col>
      <xdr:colOff>83344</xdr:colOff>
      <xdr:row>0</xdr:row>
      <xdr:rowOff>0</xdr:rowOff>
    </xdr:from>
    <xdr:to>
      <xdr:col>13</xdr:col>
      <xdr:colOff>131535</xdr:colOff>
      <xdr:row>0</xdr:row>
      <xdr:rowOff>738187</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xmlns="" id="{FE0770C3-6AAF-4F85-B48F-AEEDB26A83B6}"/>
            </a:ext>
          </a:extLst>
        </xdr:cNvPr>
        <xdr:cNvSpPr/>
      </xdr:nvSpPr>
      <xdr:spPr>
        <a:xfrm>
          <a:off x="16933069" y="0"/>
          <a:ext cx="1705541"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17</xdr:col>
      <xdr:colOff>129418</xdr:colOff>
      <xdr:row>0</xdr:row>
      <xdr:rowOff>581485</xdr:rowOff>
    </xdr:to>
    <xdr:pic>
      <xdr:nvPicPr>
        <xdr:cNvPr id="5" name="Imagen 4">
          <a:extLst>
            <a:ext uri="{FF2B5EF4-FFF2-40B4-BE49-F238E27FC236}">
              <a16:creationId xmlns:a16="http://schemas.microsoft.com/office/drawing/2014/main" xmlns="" id="{67198577-2A50-43E7-8681-9FD52F872DCB}"/>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911888" y="190501"/>
          <a:ext cx="404962" cy="390984"/>
        </a:xfrm>
        <a:prstGeom prst="rect">
          <a:avLst/>
        </a:prstGeom>
      </xdr:spPr>
    </xdr:pic>
    <xdr:clientData/>
  </xdr:twoCellAnchor>
  <xdr:twoCellAnchor editAs="oneCell">
    <xdr:from>
      <xdr:col>0</xdr:col>
      <xdr:colOff>0</xdr:colOff>
      <xdr:row>0</xdr:row>
      <xdr:rowOff>0</xdr:rowOff>
    </xdr:from>
    <xdr:to>
      <xdr:col>2</xdr:col>
      <xdr:colOff>3098005</xdr:colOff>
      <xdr:row>1</xdr:row>
      <xdr:rowOff>11906</xdr:rowOff>
    </xdr:to>
    <xdr:pic>
      <xdr:nvPicPr>
        <xdr:cNvPr id="6" name="Imagen 5">
          <a:extLst>
            <a:ext uri="{FF2B5EF4-FFF2-40B4-BE49-F238E27FC236}">
              <a16:creationId xmlns:a16="http://schemas.microsoft.com/office/drawing/2014/main" xmlns="" id="{48BE554E-FA12-4A5A-9F8C-143411FA5C2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3098005" cy="95488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218017</xdr:colOff>
      <xdr:row>0</xdr:row>
      <xdr:rowOff>155576</xdr:rowOff>
    </xdr:from>
    <xdr:to>
      <xdr:col>14</xdr:col>
      <xdr:colOff>3237442</xdr:colOff>
      <xdr:row>1</xdr:row>
      <xdr:rowOff>519642</xdr:rowOff>
    </xdr:to>
    <xdr:pic>
      <xdr:nvPicPr>
        <xdr:cNvPr id="2" name="Imagen 1">
          <a:extLst>
            <a:ext uri="{FF2B5EF4-FFF2-40B4-BE49-F238E27FC236}">
              <a16:creationId xmlns:a16="http://schemas.microsoft.com/office/drawing/2014/main" xmlns="" id="{00DEC23E-B84F-488A-AE8C-B96A4571252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412" t="27262" r="16120" b="30816"/>
        <a:stretch/>
      </xdr:blipFill>
      <xdr:spPr bwMode="auto">
        <a:xfrm>
          <a:off x="15705667" y="155576"/>
          <a:ext cx="3019425" cy="95461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339725</xdr:colOff>
      <xdr:row>0</xdr:row>
      <xdr:rowOff>206375</xdr:rowOff>
    </xdr:from>
    <xdr:to>
      <xdr:col>5</xdr:col>
      <xdr:colOff>2388394</xdr:colOff>
      <xdr:row>1</xdr:row>
      <xdr:rowOff>448271</xdr:rowOff>
    </xdr:to>
    <xdr:pic>
      <xdr:nvPicPr>
        <xdr:cNvPr id="3" name="Imagen 2">
          <a:extLst>
            <a:ext uri="{FF2B5EF4-FFF2-40B4-BE49-F238E27FC236}">
              <a16:creationId xmlns:a16="http://schemas.microsoft.com/office/drawing/2014/main" xmlns="" id="{E1F3BC48-F370-4029-A43F-2AFA28269D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6975" y="206375"/>
          <a:ext cx="2390775" cy="832446"/>
        </a:xfrm>
        <a:prstGeom prst="rect">
          <a:avLst/>
        </a:prstGeom>
      </xdr:spPr>
    </xdr:pic>
    <xdr:clientData/>
  </xdr:twoCellAnchor>
  <xdr:twoCellAnchor editAs="oneCell">
    <xdr:from>
      <xdr:col>33</xdr:col>
      <xdr:colOff>0</xdr:colOff>
      <xdr:row>5</xdr:row>
      <xdr:rowOff>295603</xdr:rowOff>
    </xdr:from>
    <xdr:to>
      <xdr:col>33</xdr:col>
      <xdr:colOff>400880</xdr:colOff>
      <xdr:row>6</xdr:row>
      <xdr:rowOff>292449</xdr:rowOff>
    </xdr:to>
    <xdr:pic>
      <xdr:nvPicPr>
        <xdr:cNvPr id="5" name="Imagen 4">
          <a:extLst>
            <a:ext uri="{FF2B5EF4-FFF2-40B4-BE49-F238E27FC236}">
              <a16:creationId xmlns:a16="http://schemas.microsoft.com/office/drawing/2014/main" xmlns="" id="{05BFD08A-E95C-4B69-8EDB-CEF19FEAC57E}"/>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36435861" y="2715172"/>
          <a:ext cx="400880" cy="390984"/>
        </a:xfrm>
        <a:prstGeom prst="rect">
          <a:avLst/>
        </a:prstGeom>
      </xdr:spPr>
    </xdr:pic>
    <xdr:clientData/>
  </xdr:twoCellAnchor>
  <xdr:twoCellAnchor>
    <xdr:from>
      <xdr:col>25</xdr:col>
      <xdr:colOff>65690</xdr:colOff>
      <xdr:row>4</xdr:row>
      <xdr:rowOff>306552</xdr:rowOff>
    </xdr:from>
    <xdr:to>
      <xdr:col>27</xdr:col>
      <xdr:colOff>569749</xdr:colOff>
      <xdr:row>6</xdr:row>
      <xdr:rowOff>156451</xdr:rowOff>
    </xdr:to>
    <xdr:sp macro="" textlink="">
      <xdr:nvSpPr>
        <xdr:cNvPr id="6" name="Flecha: hacia la izquierda 5">
          <a:hlinkClick xmlns:r="http://schemas.openxmlformats.org/officeDocument/2006/relationships" r:id="rId4"/>
          <a:extLst>
            <a:ext uri="{FF2B5EF4-FFF2-40B4-BE49-F238E27FC236}">
              <a16:creationId xmlns:a16="http://schemas.microsoft.com/office/drawing/2014/main" xmlns="" id="{A79B377F-F2EA-457C-BD21-2E5F1F4225EB}"/>
            </a:ext>
          </a:extLst>
        </xdr:cNvPr>
        <xdr:cNvSpPr/>
      </xdr:nvSpPr>
      <xdr:spPr>
        <a:xfrm>
          <a:off x="23834397" y="2331983"/>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200025</xdr:colOff>
      <xdr:row>1</xdr:row>
      <xdr:rowOff>76200</xdr:rowOff>
    </xdr:from>
    <xdr:to>
      <xdr:col>23</xdr:col>
      <xdr:colOff>438150</xdr:colOff>
      <xdr:row>2</xdr:row>
      <xdr:rowOff>466725</xdr:rowOff>
    </xdr:to>
    <xdr:pic>
      <xdr:nvPicPr>
        <xdr:cNvPr id="2" name="Imagen 1">
          <a:extLst>
            <a:ext uri="{FF2B5EF4-FFF2-40B4-BE49-F238E27FC236}">
              <a16:creationId xmlns:a16="http://schemas.microsoft.com/office/drawing/2014/main" xmlns="" id="{3E960352-0F51-4FE1-A72D-F509B4DC2DC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412" t="27262" r="16120" b="30816"/>
        <a:stretch/>
      </xdr:blipFill>
      <xdr:spPr bwMode="auto">
        <a:xfrm>
          <a:off x="16478250" y="352425"/>
          <a:ext cx="2600325" cy="8667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114300</xdr:colOff>
      <xdr:row>1</xdr:row>
      <xdr:rowOff>123825</xdr:rowOff>
    </xdr:from>
    <xdr:to>
      <xdr:col>3</xdr:col>
      <xdr:colOff>1009650</xdr:colOff>
      <xdr:row>2</xdr:row>
      <xdr:rowOff>435938</xdr:rowOff>
    </xdr:to>
    <xdr:pic>
      <xdr:nvPicPr>
        <xdr:cNvPr id="3" name="Imagen 2">
          <a:extLst>
            <a:ext uri="{FF2B5EF4-FFF2-40B4-BE49-F238E27FC236}">
              <a16:creationId xmlns:a16="http://schemas.microsoft.com/office/drawing/2014/main" xmlns="" id="{E1DE5CD0-9FC0-4667-986F-8E09449B22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9725" y="400050"/>
          <a:ext cx="2257425" cy="7883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artha.daza\AppData\Local\Microsoft\Windows\INetCache\Content.Outlook\LG3EPX5E\1ER_SEGIMIENTO_M_R_UNIDAD_SOLIDARIA_2024_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nidad%20Solidaria/TRABAJO%20EN%20CASA/MAPAS%20DE%20RIESGOS/RIESGOS%202021/MAPAS%20DE%20RIESGOS%20DE%20PROCESO%202021/MAPAS%20DE%20RIESGOS%20GUIA%202021/MAPA_RIESGOS_FOMENTO_ORGA_SOLIDARIAS_Unidad%20Solidaria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orge\Documents\UAEOS\TRABAJO%20EN%20CASA\MAPAS%20DE%20RIESGOS\RIESGOS%202022\MAPA%20RIESGOS%20SEGURIDAD%20DE%20LA%20INFORMACION%202022\Mapa%20riesgos%20seguridad%20digital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U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0.12</v>
          </cell>
        </row>
        <row r="15">
          <cell r="C15">
            <v>0.12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Controles Fomento"/>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atencionalciudadano@unidadsolidaria.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showGridLines="0" zoomScale="70" zoomScaleNormal="70" zoomScaleSheetLayoutView="80" zoomScalePageLayoutView="70" workbookViewId="0"/>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33"/>
      <c r="B1" s="34"/>
      <c r="C1" s="34"/>
      <c r="D1" s="34"/>
      <c r="E1" s="34"/>
      <c r="F1" s="34"/>
      <c r="G1" s="34"/>
      <c r="H1" s="35"/>
      <c r="I1" s="36"/>
      <c r="J1" s="36"/>
      <c r="K1" s="36"/>
      <c r="L1" s="36"/>
      <c r="M1" s="36"/>
      <c r="N1" s="36"/>
      <c r="O1" s="36"/>
      <c r="P1" s="37"/>
    </row>
    <row r="2" spans="1:16" ht="30.75" customHeight="1" x14ac:dyDescent="0.25">
      <c r="A2" s="38"/>
      <c r="B2" s="39"/>
      <c r="C2" s="39"/>
      <c r="D2" s="39"/>
      <c r="E2" s="39"/>
      <c r="F2" s="39"/>
      <c r="G2" s="39"/>
      <c r="H2" s="40"/>
      <c r="I2" s="41"/>
      <c r="J2" s="41"/>
      <c r="K2" s="41"/>
      <c r="L2" s="41"/>
      <c r="M2" s="41"/>
      <c r="N2" s="41"/>
      <c r="O2" s="41"/>
      <c r="P2" s="42"/>
    </row>
    <row r="3" spans="1:16" ht="30.75" customHeight="1" x14ac:dyDescent="0.25">
      <c r="A3" s="38"/>
      <c r="B3" s="39"/>
      <c r="C3" s="39"/>
      <c r="D3" s="39"/>
      <c r="E3" s="39"/>
      <c r="F3" s="39"/>
      <c r="G3" s="39"/>
      <c r="H3" s="40"/>
      <c r="I3" s="41"/>
      <c r="J3" s="41"/>
      <c r="K3" s="41"/>
      <c r="L3" s="41"/>
      <c r="M3" s="41"/>
      <c r="N3" s="41"/>
      <c r="O3" s="41"/>
      <c r="P3" s="42"/>
    </row>
    <row r="4" spans="1:16" ht="72.75" customHeight="1" x14ac:dyDescent="0.25">
      <c r="A4" s="38"/>
      <c r="B4" s="39"/>
      <c r="C4" s="39"/>
      <c r="D4" s="39"/>
      <c r="E4" s="39"/>
      <c r="F4" s="39"/>
      <c r="G4" s="39"/>
      <c r="H4" s="39"/>
      <c r="I4" s="571" t="s">
        <v>0</v>
      </c>
      <c r="J4" s="572"/>
      <c r="K4" s="572"/>
      <c r="L4" s="572"/>
      <c r="M4" s="572"/>
      <c r="N4" s="572"/>
      <c r="O4" s="572"/>
      <c r="P4" s="573"/>
    </row>
    <row r="5" spans="1:16" x14ac:dyDescent="0.25">
      <c r="A5" s="38"/>
      <c r="B5" s="39"/>
      <c r="C5" s="39"/>
      <c r="D5" s="39"/>
      <c r="E5" s="39"/>
      <c r="F5" s="39"/>
      <c r="G5" s="39"/>
      <c r="H5" s="40"/>
      <c r="I5" s="41"/>
      <c r="J5" s="41"/>
      <c r="K5" s="41"/>
      <c r="L5" s="41"/>
      <c r="M5" s="41"/>
      <c r="N5" s="41"/>
      <c r="O5" s="41"/>
      <c r="P5" s="42"/>
    </row>
    <row r="6" spans="1:16" ht="21" x14ac:dyDescent="0.25">
      <c r="A6" s="38"/>
      <c r="B6" s="39"/>
      <c r="C6" s="577"/>
      <c r="D6" s="578"/>
      <c r="E6" s="578"/>
      <c r="F6" s="578"/>
      <c r="G6" s="578"/>
      <c r="H6" s="579"/>
      <c r="I6" s="41"/>
      <c r="J6" s="39"/>
      <c r="K6" s="41"/>
      <c r="L6" s="41"/>
      <c r="M6" s="41"/>
      <c r="N6" s="41"/>
      <c r="O6" s="43"/>
      <c r="P6" s="42"/>
    </row>
    <row r="7" spans="1:16" x14ac:dyDescent="0.25">
      <c r="A7" s="38"/>
      <c r="B7" s="39"/>
      <c r="C7" s="580"/>
      <c r="D7" s="578"/>
      <c r="E7" s="578"/>
      <c r="F7" s="578"/>
      <c r="G7" s="578"/>
      <c r="H7" s="579"/>
      <c r="I7" s="41"/>
      <c r="J7" s="44"/>
      <c r="K7" s="45"/>
      <c r="L7" s="45"/>
      <c r="M7" s="45"/>
      <c r="N7" s="45"/>
      <c r="O7" s="45"/>
      <c r="P7" s="46"/>
    </row>
    <row r="8" spans="1:16" ht="23.25" x14ac:dyDescent="0.25">
      <c r="A8" s="38"/>
      <c r="B8" s="39"/>
      <c r="C8" s="580"/>
      <c r="D8" s="578"/>
      <c r="E8" s="578"/>
      <c r="F8" s="578"/>
      <c r="G8" s="578"/>
      <c r="H8" s="579"/>
      <c r="I8" s="41"/>
      <c r="J8" s="574" t="s">
        <v>1</v>
      </c>
      <c r="K8" s="574"/>
      <c r="L8" s="574"/>
      <c r="M8" s="45"/>
      <c r="N8" s="45"/>
      <c r="O8" s="45"/>
      <c r="P8" s="46"/>
    </row>
    <row r="9" spans="1:16" ht="24" customHeight="1" x14ac:dyDescent="0.25">
      <c r="A9" s="38"/>
      <c r="B9" s="39"/>
      <c r="C9" s="580"/>
      <c r="D9" s="578"/>
      <c r="E9" s="578"/>
      <c r="F9" s="578"/>
      <c r="G9" s="578"/>
      <c r="H9" s="579"/>
      <c r="I9" s="41"/>
      <c r="J9" s="45"/>
      <c r="K9" s="45"/>
      <c r="L9" s="39"/>
      <c r="M9" s="45"/>
      <c r="N9" s="45"/>
      <c r="O9" s="39"/>
      <c r="P9" s="46"/>
    </row>
    <row r="10" spans="1:16" x14ac:dyDescent="0.25">
      <c r="A10" s="38"/>
      <c r="B10" s="39"/>
      <c r="C10" s="580"/>
      <c r="D10" s="578"/>
      <c r="E10" s="578"/>
      <c r="F10" s="578"/>
      <c r="G10" s="578"/>
      <c r="H10" s="579"/>
      <c r="I10" s="41"/>
      <c r="J10" s="45"/>
      <c r="K10" s="45"/>
      <c r="L10" s="45"/>
      <c r="M10" s="45"/>
      <c r="N10" s="45"/>
      <c r="O10" s="45"/>
      <c r="P10" s="46"/>
    </row>
    <row r="11" spans="1:16" x14ac:dyDescent="0.25">
      <c r="A11" s="38"/>
      <c r="B11" s="39"/>
      <c r="C11" s="580"/>
      <c r="D11" s="578"/>
      <c r="E11" s="578"/>
      <c r="F11" s="578"/>
      <c r="G11" s="578"/>
      <c r="H11" s="579"/>
      <c r="I11" s="41"/>
      <c r="J11" s="45"/>
      <c r="K11" s="45"/>
      <c r="L11" s="45"/>
      <c r="M11" s="45"/>
      <c r="N11" s="45"/>
      <c r="O11" s="45"/>
      <c r="P11" s="46"/>
    </row>
    <row r="12" spans="1:16" x14ac:dyDescent="0.25">
      <c r="A12" s="38"/>
      <c r="B12" s="39"/>
      <c r="C12" s="580"/>
      <c r="D12" s="578"/>
      <c r="E12" s="578"/>
      <c r="F12" s="578"/>
      <c r="G12" s="578"/>
      <c r="H12" s="579"/>
      <c r="I12" s="41"/>
      <c r="J12" s="45"/>
      <c r="K12" s="45"/>
      <c r="L12" s="45"/>
      <c r="M12" s="45"/>
      <c r="N12" s="45"/>
      <c r="O12" s="45"/>
      <c r="P12" s="46"/>
    </row>
    <row r="13" spans="1:16" x14ac:dyDescent="0.25">
      <c r="A13" s="38"/>
      <c r="B13" s="39"/>
      <c r="C13" s="580"/>
      <c r="D13" s="578"/>
      <c r="E13" s="578"/>
      <c r="F13" s="578"/>
      <c r="G13" s="578"/>
      <c r="H13" s="579"/>
      <c r="I13" s="41"/>
      <c r="J13" s="45"/>
      <c r="K13" s="45"/>
      <c r="L13" s="45"/>
      <c r="M13" s="45"/>
      <c r="N13" s="45"/>
      <c r="O13" s="45"/>
      <c r="P13" s="46"/>
    </row>
    <row r="14" spans="1:16" x14ac:dyDescent="0.25">
      <c r="A14" s="38"/>
      <c r="B14" s="39"/>
      <c r="C14" s="580"/>
      <c r="D14" s="578"/>
      <c r="E14" s="578"/>
      <c r="F14" s="578"/>
      <c r="G14" s="578"/>
      <c r="H14" s="579"/>
      <c r="I14" s="41"/>
      <c r="J14" s="39"/>
      <c r="K14" s="39"/>
      <c r="L14" s="39"/>
      <c r="M14" s="39"/>
      <c r="N14" s="45"/>
      <c r="O14" s="45"/>
      <c r="P14" s="46"/>
    </row>
    <row r="15" spans="1:16" x14ac:dyDescent="0.25">
      <c r="A15" s="38"/>
      <c r="B15" s="39"/>
      <c r="C15" s="580"/>
      <c r="D15" s="578"/>
      <c r="E15" s="578"/>
      <c r="F15" s="578"/>
      <c r="G15" s="578"/>
      <c r="H15" s="579"/>
      <c r="I15" s="41"/>
      <c r="J15" s="39"/>
      <c r="K15" s="39"/>
      <c r="L15" s="39"/>
      <c r="M15" s="39"/>
      <c r="N15" s="45"/>
      <c r="O15" s="45"/>
      <c r="P15" s="46"/>
    </row>
    <row r="16" spans="1:16" x14ac:dyDescent="0.25">
      <c r="A16" s="38"/>
      <c r="B16" s="39"/>
      <c r="C16" s="580"/>
      <c r="D16" s="578"/>
      <c r="E16" s="578"/>
      <c r="F16" s="578"/>
      <c r="G16" s="578"/>
      <c r="H16" s="579"/>
      <c r="I16" s="41"/>
      <c r="J16" s="47"/>
      <c r="K16" s="39"/>
      <c r="L16" s="39"/>
      <c r="M16" s="39"/>
      <c r="N16" s="45"/>
      <c r="O16" s="45"/>
      <c r="P16" s="46"/>
    </row>
    <row r="17" spans="1:20" x14ac:dyDescent="0.25">
      <c r="A17" s="38"/>
      <c r="B17" s="39"/>
      <c r="C17" s="580"/>
      <c r="D17" s="578"/>
      <c r="E17" s="578"/>
      <c r="F17" s="578"/>
      <c r="G17" s="578"/>
      <c r="H17" s="579"/>
      <c r="I17" s="41"/>
      <c r="J17" s="39"/>
      <c r="K17" s="39"/>
      <c r="L17" s="39"/>
      <c r="M17" s="39"/>
      <c r="N17" s="45"/>
      <c r="O17" s="45"/>
      <c r="P17" s="46"/>
    </row>
    <row r="18" spans="1:20" x14ac:dyDescent="0.25">
      <c r="A18" s="38"/>
      <c r="B18" s="39"/>
      <c r="C18" s="580"/>
      <c r="D18" s="578"/>
      <c r="E18" s="578"/>
      <c r="F18" s="578"/>
      <c r="G18" s="578"/>
      <c r="H18" s="579"/>
      <c r="I18" s="41"/>
      <c r="J18" s="45"/>
      <c r="K18" s="45"/>
      <c r="L18" s="45"/>
      <c r="M18" s="45"/>
      <c r="N18" s="45"/>
      <c r="O18" s="45"/>
      <c r="P18" s="46"/>
    </row>
    <row r="19" spans="1:20" x14ac:dyDescent="0.25">
      <c r="A19" s="38"/>
      <c r="B19" s="39"/>
      <c r="C19" s="580"/>
      <c r="D19" s="578"/>
      <c r="E19" s="578"/>
      <c r="F19" s="578"/>
      <c r="G19" s="578"/>
      <c r="H19" s="579"/>
      <c r="I19" s="41"/>
      <c r="J19" s="45"/>
      <c r="K19" s="45"/>
      <c r="L19" s="45"/>
      <c r="M19" s="45"/>
      <c r="N19" s="45"/>
      <c r="O19" s="45"/>
      <c r="P19" s="46"/>
    </row>
    <row r="20" spans="1:20" x14ac:dyDescent="0.25">
      <c r="A20" s="38"/>
      <c r="B20" s="39"/>
      <c r="C20" s="580"/>
      <c r="D20" s="578"/>
      <c r="E20" s="578"/>
      <c r="F20" s="578"/>
      <c r="G20" s="578"/>
      <c r="H20" s="579"/>
      <c r="I20" s="41"/>
      <c r="J20" s="45"/>
      <c r="K20" s="45"/>
      <c r="L20" s="45"/>
      <c r="M20" s="45"/>
      <c r="N20" s="45"/>
      <c r="O20" s="45"/>
      <c r="P20" s="46"/>
    </row>
    <row r="21" spans="1:20" x14ac:dyDescent="0.25">
      <c r="A21" s="38"/>
      <c r="B21" s="39"/>
      <c r="C21" s="580"/>
      <c r="D21" s="578"/>
      <c r="E21" s="578"/>
      <c r="F21" s="578"/>
      <c r="G21" s="578"/>
      <c r="H21" s="579"/>
      <c r="I21" s="41"/>
      <c r="J21" s="45"/>
      <c r="K21" s="45"/>
      <c r="L21" s="45"/>
      <c r="M21" s="45"/>
      <c r="N21" s="45"/>
      <c r="O21" s="45"/>
      <c r="P21" s="46"/>
    </row>
    <row r="22" spans="1:20" x14ac:dyDescent="0.25">
      <c r="A22" s="38"/>
      <c r="B22" s="39"/>
      <c r="C22" s="39"/>
      <c r="D22" s="39"/>
      <c r="E22" s="39"/>
      <c r="F22" s="39"/>
      <c r="G22" s="39"/>
      <c r="H22" s="40"/>
      <c r="I22" s="41"/>
      <c r="J22" s="45"/>
      <c r="K22" s="45"/>
      <c r="L22" s="45"/>
      <c r="M22" s="45"/>
      <c r="N22" s="45"/>
      <c r="O22" s="45"/>
      <c r="P22" s="46"/>
    </row>
    <row r="23" spans="1:20" x14ac:dyDescent="0.25">
      <c r="A23" s="38"/>
      <c r="B23" s="39"/>
      <c r="C23" s="39"/>
      <c r="D23" s="39"/>
      <c r="E23" s="39"/>
      <c r="F23" s="39"/>
      <c r="G23" s="39"/>
      <c r="H23" s="40"/>
      <c r="I23" s="41"/>
      <c r="J23" s="45"/>
      <c r="K23" s="45"/>
      <c r="L23" s="45"/>
      <c r="M23" s="45"/>
      <c r="N23" s="45"/>
      <c r="O23" s="45"/>
      <c r="P23" s="46"/>
    </row>
    <row r="24" spans="1:20" x14ac:dyDescent="0.25">
      <c r="A24" s="38"/>
      <c r="B24" s="39"/>
      <c r="C24" s="39"/>
      <c r="D24" s="39"/>
      <c r="E24" s="39"/>
      <c r="F24" s="39"/>
      <c r="G24" s="39"/>
      <c r="H24" s="40"/>
      <c r="I24" s="41"/>
      <c r="J24" s="45"/>
      <c r="K24" s="45"/>
      <c r="L24" s="45"/>
      <c r="M24" s="45"/>
      <c r="N24" s="45"/>
      <c r="O24" s="45"/>
      <c r="P24" s="46"/>
    </row>
    <row r="25" spans="1:20" x14ac:dyDescent="0.25">
      <c r="A25" s="38"/>
      <c r="B25" s="39"/>
      <c r="C25" s="39"/>
      <c r="D25" s="39"/>
      <c r="E25" s="39"/>
      <c r="F25" s="39"/>
      <c r="G25" s="39"/>
      <c r="H25" s="40"/>
      <c r="I25" s="41"/>
      <c r="J25" s="41"/>
      <c r="K25" s="41"/>
      <c r="L25" s="41"/>
      <c r="M25" s="41"/>
      <c r="N25" s="41"/>
      <c r="O25" s="41"/>
      <c r="P25" s="42"/>
    </row>
    <row r="26" spans="1:20" x14ac:dyDescent="0.25">
      <c r="A26" s="38"/>
      <c r="B26" s="39"/>
      <c r="C26" s="39"/>
      <c r="D26" s="39"/>
      <c r="E26" s="39"/>
      <c r="F26" s="39"/>
      <c r="G26" s="39"/>
      <c r="H26" s="40"/>
      <c r="I26" s="41"/>
      <c r="J26" s="41"/>
      <c r="K26" s="41"/>
      <c r="L26" s="41"/>
      <c r="M26" s="41"/>
      <c r="N26" s="41"/>
      <c r="O26" s="41"/>
      <c r="P26" s="42"/>
    </row>
    <row r="27" spans="1:20" x14ac:dyDescent="0.25">
      <c r="A27" s="38"/>
      <c r="B27" s="39"/>
      <c r="C27" s="39"/>
      <c r="D27" s="39"/>
      <c r="E27" s="39"/>
      <c r="F27" s="39"/>
      <c r="G27" s="39"/>
      <c r="H27" s="40"/>
      <c r="I27" s="41"/>
      <c r="J27" s="41"/>
      <c r="K27" s="41"/>
      <c r="L27" s="41"/>
      <c r="M27" s="41"/>
      <c r="N27" s="41"/>
      <c r="O27" s="41"/>
      <c r="P27" s="42"/>
      <c r="T27" s="48"/>
    </row>
    <row r="28" spans="1:20" x14ac:dyDescent="0.25">
      <c r="A28" s="38"/>
      <c r="B28" s="39"/>
      <c r="C28" s="39"/>
      <c r="D28" s="39"/>
      <c r="E28" s="39"/>
      <c r="F28" s="39"/>
      <c r="G28" s="39"/>
      <c r="H28" s="40"/>
      <c r="I28" s="41"/>
      <c r="J28" s="41"/>
      <c r="K28" s="41"/>
      <c r="L28" s="41"/>
      <c r="M28" s="41"/>
      <c r="N28" s="41"/>
      <c r="O28" s="41"/>
      <c r="P28" s="42"/>
    </row>
    <row r="29" spans="1:20" x14ac:dyDescent="0.25">
      <c r="A29" s="38"/>
      <c r="B29" s="39"/>
      <c r="C29" s="39"/>
      <c r="D29" s="39"/>
      <c r="E29" s="39"/>
      <c r="F29" s="39"/>
      <c r="G29" s="39"/>
      <c r="H29" s="40"/>
      <c r="I29" s="41"/>
      <c r="J29" s="41"/>
      <c r="K29" s="41"/>
      <c r="L29" s="41"/>
      <c r="M29" s="41"/>
      <c r="N29" s="41"/>
      <c r="O29" s="41"/>
      <c r="P29" s="42"/>
    </row>
    <row r="30" spans="1:20" x14ac:dyDescent="0.25">
      <c r="A30" s="38"/>
      <c r="B30" s="39"/>
      <c r="C30" s="39"/>
      <c r="D30" s="39"/>
      <c r="E30" s="39"/>
      <c r="F30" s="39"/>
      <c r="G30" s="39"/>
      <c r="H30" s="40"/>
      <c r="I30" s="41"/>
      <c r="J30" s="41"/>
      <c r="K30" s="41"/>
      <c r="L30" s="41"/>
      <c r="M30" s="41"/>
      <c r="N30" s="41"/>
      <c r="O30" s="41"/>
      <c r="P30" s="42"/>
    </row>
    <row r="31" spans="1:20" x14ac:dyDescent="0.25">
      <c r="A31" s="38"/>
      <c r="B31" s="39"/>
      <c r="C31" s="39"/>
      <c r="D31" s="39"/>
      <c r="E31" s="39"/>
      <c r="F31" s="39"/>
      <c r="G31" s="39"/>
      <c r="H31" s="40"/>
      <c r="I31" s="41"/>
      <c r="J31" s="41"/>
      <c r="K31" s="41"/>
      <c r="L31" s="41"/>
      <c r="M31" s="41"/>
      <c r="N31" s="41"/>
      <c r="O31" s="41"/>
      <c r="P31" s="42"/>
    </row>
    <row r="32" spans="1:20" x14ac:dyDescent="0.25">
      <c r="A32" s="38"/>
      <c r="B32" s="39"/>
      <c r="C32" s="39"/>
      <c r="D32" s="39"/>
      <c r="E32" s="39"/>
      <c r="F32" s="39"/>
      <c r="G32" s="39"/>
      <c r="H32" s="40"/>
      <c r="I32" s="41"/>
      <c r="J32" s="41"/>
      <c r="K32" s="41"/>
      <c r="L32" s="41"/>
      <c r="M32" s="41"/>
      <c r="N32" s="41"/>
      <c r="O32" s="41"/>
      <c r="P32" s="42"/>
    </row>
    <row r="33" spans="1:16" x14ac:dyDescent="0.25">
      <c r="A33" s="38"/>
      <c r="B33" s="39"/>
      <c r="C33" s="39"/>
      <c r="D33" s="39"/>
      <c r="E33" s="39"/>
      <c r="F33" s="39"/>
      <c r="G33" s="39"/>
      <c r="H33" s="40"/>
      <c r="I33" s="41"/>
      <c r="J33" s="41"/>
      <c r="K33" s="41"/>
      <c r="L33" s="41"/>
      <c r="M33" s="41"/>
      <c r="N33" s="41"/>
      <c r="O33" s="41"/>
      <c r="P33" s="42"/>
    </row>
    <row r="34" spans="1:16" ht="16.5" x14ac:dyDescent="0.25">
      <c r="A34" s="38"/>
      <c r="B34" s="39"/>
      <c r="C34" s="39"/>
      <c r="D34" s="39"/>
      <c r="E34" s="39"/>
      <c r="F34" s="39"/>
      <c r="G34" s="39"/>
      <c r="H34" s="40"/>
      <c r="I34" s="41"/>
      <c r="J34" s="41"/>
      <c r="K34" s="575"/>
      <c r="L34" s="575"/>
      <c r="M34" s="575"/>
      <c r="N34" s="575"/>
      <c r="O34" s="575"/>
      <c r="P34" s="576"/>
    </row>
    <row r="35" spans="1:16" x14ac:dyDescent="0.25">
      <c r="A35" s="38"/>
      <c r="B35" s="39"/>
      <c r="C35" s="39"/>
      <c r="D35" s="39"/>
      <c r="E35" s="39"/>
      <c r="F35" s="39"/>
      <c r="G35" s="39"/>
      <c r="H35" s="40"/>
      <c r="I35" s="41"/>
      <c r="J35" s="41"/>
      <c r="K35" s="41"/>
      <c r="L35" s="41"/>
      <c r="M35" s="41"/>
      <c r="N35" s="41"/>
      <c r="O35" s="41"/>
      <c r="P35" s="42"/>
    </row>
    <row r="36" spans="1:16" x14ac:dyDescent="0.25">
      <c r="A36" s="38"/>
      <c r="B36" s="39"/>
      <c r="C36" s="39"/>
      <c r="D36" s="39"/>
      <c r="E36" s="39"/>
      <c r="F36" s="39"/>
      <c r="G36" s="94"/>
      <c r="H36" s="97"/>
      <c r="I36" s="95"/>
      <c r="J36" s="41"/>
      <c r="K36" s="41"/>
      <c r="L36" s="41"/>
      <c r="M36" s="41"/>
      <c r="N36" s="41"/>
      <c r="O36" s="41"/>
      <c r="P36" s="42"/>
    </row>
    <row r="37" spans="1:16" x14ac:dyDescent="0.25">
      <c r="A37" s="38"/>
      <c r="B37" s="39"/>
      <c r="C37" s="39"/>
      <c r="D37" s="39"/>
      <c r="E37" s="39"/>
      <c r="F37" s="39"/>
      <c r="G37" s="94"/>
      <c r="I37" s="96"/>
      <c r="J37" s="39"/>
      <c r="K37" s="39"/>
      <c r="L37" s="39"/>
      <c r="M37" s="39"/>
      <c r="N37" s="39"/>
      <c r="O37" s="39"/>
      <c r="P37" s="49"/>
    </row>
    <row r="38" spans="1:16" x14ac:dyDescent="0.25">
      <c r="A38" s="38"/>
      <c r="B38" s="39"/>
      <c r="C38" s="39"/>
      <c r="D38" s="39"/>
      <c r="E38" s="39"/>
      <c r="F38" s="39"/>
      <c r="G38" s="94"/>
      <c r="I38" s="96"/>
      <c r="J38" s="39"/>
      <c r="K38" s="39"/>
      <c r="L38" s="39"/>
      <c r="M38" s="39"/>
      <c r="N38" s="39"/>
      <c r="O38" s="39"/>
      <c r="P38" s="49"/>
    </row>
    <row r="39" spans="1:16" ht="15.75" thickBot="1" x14ac:dyDescent="0.3">
      <c r="A39" s="50"/>
      <c r="B39" s="51"/>
      <c r="C39" s="51"/>
      <c r="D39" s="51"/>
      <c r="E39" s="51"/>
      <c r="F39" s="51"/>
      <c r="G39" s="51"/>
      <c r="H39" s="51"/>
      <c r="I39" s="51"/>
      <c r="J39" s="51"/>
      <c r="K39" s="51"/>
      <c r="L39" s="51"/>
      <c r="M39" s="51"/>
      <c r="N39" s="51"/>
      <c r="O39" s="51"/>
      <c r="P39" s="52"/>
    </row>
    <row r="40" spans="1:16" ht="15.75" thickTop="1" x14ac:dyDescent="0.25">
      <c r="A40" s="53"/>
      <c r="B40" s="54"/>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I23" sqref="I23"/>
    </sheetView>
  </sheetViews>
  <sheetFormatPr baseColWidth="10" defaultRowHeight="15" x14ac:dyDescent="0.25"/>
  <cols>
    <col min="1" max="1" width="11.42578125" style="21"/>
    <col min="2" max="2" width="35.42578125" style="21" customWidth="1"/>
    <col min="3" max="3" width="11.42578125" style="514"/>
    <col min="4" max="16384" width="11.42578125" style="21"/>
  </cols>
  <sheetData>
    <row r="1" spans="1:15" x14ac:dyDescent="0.25">
      <c r="A1" s="509"/>
      <c r="B1" s="840" t="s">
        <v>967</v>
      </c>
      <c r="C1" s="840"/>
      <c r="D1" s="840"/>
      <c r="E1" s="840"/>
      <c r="F1" s="840"/>
      <c r="G1" s="840"/>
      <c r="H1" s="840"/>
      <c r="I1" s="840"/>
      <c r="J1" s="840"/>
      <c r="K1" s="840"/>
      <c r="L1" s="840"/>
      <c r="M1" s="840"/>
      <c r="N1" s="510"/>
      <c r="O1" s="511"/>
    </row>
    <row r="2" spans="1:15" x14ac:dyDescent="0.25">
      <c r="A2" s="512"/>
      <c r="B2" s="841"/>
      <c r="C2" s="841"/>
      <c r="D2" s="841"/>
      <c r="E2" s="841"/>
      <c r="F2" s="841"/>
      <c r="G2" s="841"/>
      <c r="H2" s="841"/>
      <c r="I2" s="841"/>
      <c r="J2" s="841"/>
      <c r="K2" s="841"/>
      <c r="L2" s="841"/>
      <c r="M2" s="841"/>
      <c r="O2" s="513"/>
    </row>
    <row r="3" spans="1:15" x14ac:dyDescent="0.25">
      <c r="A3" s="512"/>
      <c r="O3" s="513"/>
    </row>
    <row r="4" spans="1:15" x14ac:dyDescent="0.25">
      <c r="A4" s="512"/>
      <c r="O4" s="513"/>
    </row>
    <row r="5" spans="1:15" x14ac:dyDescent="0.25">
      <c r="A5" s="512"/>
      <c r="O5" s="513"/>
    </row>
    <row r="6" spans="1:15" x14ac:dyDescent="0.25">
      <c r="A6" s="512"/>
      <c r="B6" s="515" t="s">
        <v>968</v>
      </c>
      <c r="C6" s="516" t="s">
        <v>969</v>
      </c>
      <c r="O6" s="513"/>
    </row>
    <row r="7" spans="1:15" x14ac:dyDescent="0.25">
      <c r="A7" s="512"/>
      <c r="B7" s="23" t="s">
        <v>970</v>
      </c>
      <c r="C7" s="517">
        <f>'Componente 1 Riesgos'!P15</f>
        <v>0.45238095238095244</v>
      </c>
      <c r="O7" s="513"/>
    </row>
    <row r="8" spans="1:15" x14ac:dyDescent="0.25">
      <c r="A8" s="512"/>
      <c r="B8" s="23" t="s">
        <v>971</v>
      </c>
      <c r="C8" s="517">
        <f>'Componente 3  Rendición'!P18</f>
        <v>0.10575757575757576</v>
      </c>
      <c r="O8" s="513"/>
    </row>
    <row r="9" spans="1:15" x14ac:dyDescent="0.25">
      <c r="A9" s="512"/>
      <c r="B9" s="23" t="s">
        <v>972</v>
      </c>
      <c r="C9" s="517">
        <f>' 4.Componente Atención al Ciuda'!P16</f>
        <v>0.16966329966329968</v>
      </c>
      <c r="O9" s="513"/>
    </row>
    <row r="10" spans="1:15" x14ac:dyDescent="0.25">
      <c r="A10" s="512"/>
      <c r="B10" s="23" t="s">
        <v>973</v>
      </c>
      <c r="C10" s="517">
        <f>'Componente 5  Transparencia '!Q35</f>
        <v>0.12325886340582398</v>
      </c>
      <c r="O10" s="513"/>
    </row>
    <row r="11" spans="1:15" x14ac:dyDescent="0.25">
      <c r="A11" s="512"/>
      <c r="B11" s="23" t="s">
        <v>974</v>
      </c>
      <c r="C11" s="517">
        <f>'Integridad- Gestión de Conflict'!Q14</f>
        <v>0.13333333333333333</v>
      </c>
      <c r="O11" s="513"/>
    </row>
    <row r="12" spans="1:15" x14ac:dyDescent="0.25">
      <c r="A12" s="512"/>
      <c r="C12" s="518">
        <f>AVERAGE(C7:C11)</f>
        <v>0.19687880490819704</v>
      </c>
      <c r="O12" s="513"/>
    </row>
    <row r="13" spans="1:15" x14ac:dyDescent="0.25">
      <c r="A13" s="512"/>
      <c r="O13" s="513"/>
    </row>
    <row r="14" spans="1:15" x14ac:dyDescent="0.25">
      <c r="A14" s="512"/>
      <c r="O14" s="513"/>
    </row>
    <row r="15" spans="1:15" x14ac:dyDescent="0.25">
      <c r="A15" s="512"/>
      <c r="O15" s="513"/>
    </row>
    <row r="16" spans="1:15" x14ac:dyDescent="0.25">
      <c r="A16" s="512"/>
      <c r="O16" s="513"/>
    </row>
    <row r="17" spans="1:15" x14ac:dyDescent="0.25">
      <c r="A17" s="512"/>
      <c r="O17" s="513"/>
    </row>
    <row r="18" spans="1:15" x14ac:dyDescent="0.25">
      <c r="A18" s="512"/>
      <c r="O18" s="513"/>
    </row>
    <row r="19" spans="1:15" x14ac:dyDescent="0.25">
      <c r="A19" s="512"/>
      <c r="O19" s="513"/>
    </row>
    <row r="20" spans="1:15" x14ac:dyDescent="0.25">
      <c r="A20" s="512"/>
      <c r="O20" s="513"/>
    </row>
    <row r="21" spans="1:15" x14ac:dyDescent="0.25">
      <c r="A21" s="512"/>
      <c r="O21" s="513"/>
    </row>
    <row r="22" spans="1:15" x14ac:dyDescent="0.25">
      <c r="A22" s="512"/>
      <c r="O22" s="513"/>
    </row>
    <row r="23" spans="1:15" x14ac:dyDescent="0.25">
      <c r="A23" s="512"/>
      <c r="O23" s="513"/>
    </row>
    <row r="24" spans="1:15" x14ac:dyDescent="0.25">
      <c r="A24" s="512"/>
      <c r="O24" s="513"/>
    </row>
    <row r="25" spans="1:15" x14ac:dyDescent="0.25">
      <c r="A25" s="512"/>
      <c r="O25" s="513"/>
    </row>
    <row r="26" spans="1:15" x14ac:dyDescent="0.25">
      <c r="A26" s="512"/>
      <c r="O26" s="513"/>
    </row>
    <row r="27" spans="1:15" x14ac:dyDescent="0.25">
      <c r="A27" s="512"/>
      <c r="O27" s="513"/>
    </row>
    <row r="28" spans="1:15" ht="15.75" thickBot="1" x14ac:dyDescent="0.3">
      <c r="A28" s="519"/>
      <c r="B28" s="520"/>
      <c r="C28" s="521"/>
      <c r="D28" s="520"/>
      <c r="E28" s="520"/>
      <c r="F28" s="520"/>
      <c r="G28" s="520"/>
      <c r="H28" s="520"/>
      <c r="I28" s="520"/>
      <c r="J28" s="520"/>
      <c r="K28" s="520"/>
      <c r="L28" s="520"/>
      <c r="M28" s="520"/>
      <c r="N28" s="520"/>
      <c r="O28" s="522"/>
    </row>
  </sheetData>
  <mergeCells count="1">
    <mergeCell ref="B1:M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4:R15"/>
  <sheetViews>
    <sheetView zoomScale="145" zoomScaleNormal="145" workbookViewId="0">
      <selection activeCell="R14" sqref="R14"/>
    </sheetView>
  </sheetViews>
  <sheetFormatPr baseColWidth="10" defaultColWidth="11.42578125" defaultRowHeight="15" x14ac:dyDescent="0.25"/>
  <cols>
    <col min="1" max="1" width="23.42578125" style="21" customWidth="1"/>
    <col min="2" max="2" width="7.85546875" style="21" customWidth="1"/>
    <col min="3" max="3" width="36.42578125" style="21" customWidth="1"/>
    <col min="4" max="4" width="34.7109375" style="21" customWidth="1"/>
    <col min="5" max="5" width="25.42578125" style="21" customWidth="1"/>
    <col min="6" max="6" width="23.85546875" style="21" customWidth="1"/>
    <col min="7" max="7" width="18.7109375" style="21" customWidth="1"/>
    <col min="8" max="8" width="11.42578125" style="21"/>
    <col min="9" max="9" width="10.7109375" style="21" bestFit="1" customWidth="1"/>
    <col min="10" max="10" width="11.42578125" style="21"/>
    <col min="11" max="11" width="10.7109375" style="21" customWidth="1"/>
    <col min="12" max="12" width="11.42578125" style="21"/>
    <col min="13" max="13" width="14.140625" style="21" customWidth="1"/>
    <col min="14" max="14" width="8.42578125" style="21" customWidth="1"/>
    <col min="15" max="15" width="11.85546875" style="21" customWidth="1"/>
    <col min="16" max="16" width="14.28515625" style="21" customWidth="1"/>
    <col min="17" max="18" width="38.28515625" style="21" customWidth="1"/>
    <col min="19" max="16384" width="11.42578125" style="21"/>
  </cols>
  <sheetData>
    <row r="4" spans="1:18" ht="15.75" thickBot="1" x14ac:dyDescent="0.3"/>
    <row r="5" spans="1:18" ht="16.5" customHeight="1" x14ac:dyDescent="0.25">
      <c r="A5" s="588" t="s">
        <v>2</v>
      </c>
      <c r="B5" s="589"/>
      <c r="C5" s="589"/>
      <c r="D5" s="589"/>
      <c r="E5" s="589"/>
      <c r="F5" s="589"/>
      <c r="G5" s="590"/>
      <c r="H5" s="591" t="s">
        <v>3</v>
      </c>
      <c r="I5" s="592"/>
      <c r="J5" s="592" t="s">
        <v>4</v>
      </c>
      <c r="K5" s="592"/>
      <c r="L5" s="592" t="s">
        <v>5</v>
      </c>
      <c r="M5" s="595"/>
      <c r="N5" s="600" t="s">
        <v>6</v>
      </c>
      <c r="O5" s="597" t="s">
        <v>7</v>
      </c>
      <c r="P5" s="603" t="s">
        <v>8</v>
      </c>
      <c r="Q5" s="597" t="s">
        <v>9</v>
      </c>
      <c r="R5" s="606" t="s">
        <v>1006</v>
      </c>
    </row>
    <row r="6" spans="1:18" ht="16.5" customHeight="1" x14ac:dyDescent="0.25">
      <c r="A6" s="584" t="s">
        <v>12</v>
      </c>
      <c r="B6" s="585"/>
      <c r="C6" s="585"/>
      <c r="D6" s="585"/>
      <c r="E6" s="585"/>
      <c r="F6" s="585"/>
      <c r="G6" s="586"/>
      <c r="H6" s="593"/>
      <c r="I6" s="594"/>
      <c r="J6" s="594"/>
      <c r="K6" s="594"/>
      <c r="L6" s="594"/>
      <c r="M6" s="596"/>
      <c r="N6" s="601"/>
      <c r="O6" s="598"/>
      <c r="P6" s="604"/>
      <c r="Q6" s="598"/>
      <c r="R6" s="607"/>
    </row>
    <row r="7" spans="1:18" x14ac:dyDescent="0.25">
      <c r="A7" s="373" t="s">
        <v>13</v>
      </c>
      <c r="B7" s="587" t="s">
        <v>14</v>
      </c>
      <c r="C7" s="587"/>
      <c r="D7" s="372" t="s">
        <v>15</v>
      </c>
      <c r="E7" s="372" t="s">
        <v>16</v>
      </c>
      <c r="F7" s="371" t="s">
        <v>17</v>
      </c>
      <c r="G7" s="374" t="s">
        <v>18</v>
      </c>
      <c r="H7" s="164" t="s">
        <v>19</v>
      </c>
      <c r="I7" s="157" t="s">
        <v>20</v>
      </c>
      <c r="J7" s="157" t="s">
        <v>19</v>
      </c>
      <c r="K7" s="157" t="s">
        <v>20</v>
      </c>
      <c r="L7" s="157" t="s">
        <v>19</v>
      </c>
      <c r="M7" s="165" t="s">
        <v>20</v>
      </c>
      <c r="N7" s="602"/>
      <c r="O7" s="599"/>
      <c r="P7" s="605"/>
      <c r="Q7" s="599"/>
      <c r="R7" s="608"/>
    </row>
    <row r="8" spans="1:18" ht="76.5" x14ac:dyDescent="0.25">
      <c r="A8" s="375" t="s">
        <v>21</v>
      </c>
      <c r="B8" s="122" t="s">
        <v>22</v>
      </c>
      <c r="C8" s="312" t="s">
        <v>23</v>
      </c>
      <c r="D8" s="123" t="s">
        <v>24</v>
      </c>
      <c r="E8" s="123" t="s">
        <v>25</v>
      </c>
      <c r="F8" s="124" t="s">
        <v>26</v>
      </c>
      <c r="G8" s="376" t="s">
        <v>27</v>
      </c>
      <c r="H8" s="539">
        <v>0.5</v>
      </c>
      <c r="I8" s="361"/>
      <c r="J8" s="22"/>
      <c r="K8" s="361">
        <v>1</v>
      </c>
      <c r="L8" s="22"/>
      <c r="M8" s="366"/>
      <c r="N8" s="166">
        <f t="shared" ref="N8" si="0">I8+K8+M8</f>
        <v>1</v>
      </c>
      <c r="O8" s="22">
        <f>H8+J8+L8</f>
        <v>0.5</v>
      </c>
      <c r="P8" s="126">
        <f>O8/N8</f>
        <v>0.5</v>
      </c>
      <c r="Q8" s="540" t="s">
        <v>919</v>
      </c>
      <c r="R8" s="540" t="s">
        <v>1027</v>
      </c>
    </row>
    <row r="9" spans="1:18" ht="102" x14ac:dyDescent="0.25">
      <c r="A9" s="375" t="s">
        <v>28</v>
      </c>
      <c r="B9" s="122" t="s">
        <v>29</v>
      </c>
      <c r="C9" s="559" t="s">
        <v>30</v>
      </c>
      <c r="D9" s="123" t="s">
        <v>31</v>
      </c>
      <c r="E9" s="123" t="s">
        <v>32</v>
      </c>
      <c r="F9" s="124" t="s">
        <v>33</v>
      </c>
      <c r="G9" s="377" t="s">
        <v>34</v>
      </c>
      <c r="H9" s="166">
        <v>1</v>
      </c>
      <c r="I9" s="361">
        <v>1</v>
      </c>
      <c r="J9" s="22"/>
      <c r="K9" s="364"/>
      <c r="L9" s="22"/>
      <c r="M9" s="367"/>
      <c r="N9" s="166">
        <f t="shared" ref="N9:N14" si="1">I9+K9+M9</f>
        <v>1</v>
      </c>
      <c r="O9" s="22">
        <f t="shared" ref="O9:O14" si="2">H9+J9+L9</f>
        <v>1</v>
      </c>
      <c r="P9" s="386">
        <f t="shared" ref="P9:P14" si="3">O9/N9</f>
        <v>1</v>
      </c>
      <c r="Q9" s="540" t="s">
        <v>963</v>
      </c>
      <c r="R9" s="540" t="s">
        <v>1053</v>
      </c>
    </row>
    <row r="10" spans="1:18" ht="89.25" x14ac:dyDescent="0.25">
      <c r="A10" s="581" t="s">
        <v>35</v>
      </c>
      <c r="B10" s="122" t="s">
        <v>36</v>
      </c>
      <c r="C10" s="312" t="s">
        <v>37</v>
      </c>
      <c r="D10" s="123" t="s">
        <v>38</v>
      </c>
      <c r="E10" s="123" t="s">
        <v>39</v>
      </c>
      <c r="F10" s="124" t="s">
        <v>33</v>
      </c>
      <c r="G10" s="376">
        <v>45321</v>
      </c>
      <c r="H10" s="167">
        <v>1</v>
      </c>
      <c r="I10" s="362">
        <v>1</v>
      </c>
      <c r="J10" s="32"/>
      <c r="K10" s="362"/>
      <c r="L10" s="32"/>
      <c r="M10" s="368"/>
      <c r="N10" s="166">
        <f t="shared" si="1"/>
        <v>1</v>
      </c>
      <c r="O10" s="22">
        <f t="shared" si="2"/>
        <v>1</v>
      </c>
      <c r="P10" s="386">
        <f t="shared" si="3"/>
        <v>1</v>
      </c>
      <c r="Q10" s="540" t="s">
        <v>920</v>
      </c>
      <c r="R10" s="540" t="s">
        <v>1007</v>
      </c>
    </row>
    <row r="11" spans="1:18" ht="51" x14ac:dyDescent="0.25">
      <c r="A11" s="582"/>
      <c r="B11" s="122">
        <v>3.2</v>
      </c>
      <c r="C11" s="312" t="s">
        <v>40</v>
      </c>
      <c r="D11" s="123" t="s">
        <v>41</v>
      </c>
      <c r="E11" s="123" t="s">
        <v>39</v>
      </c>
      <c r="F11" s="124" t="s">
        <v>33</v>
      </c>
      <c r="G11" s="378" t="s">
        <v>42</v>
      </c>
      <c r="H11" s="167"/>
      <c r="I11" s="362"/>
      <c r="J11" s="32"/>
      <c r="K11" s="365">
        <v>0.5</v>
      </c>
      <c r="L11" s="126"/>
      <c r="M11" s="369">
        <v>0.5</v>
      </c>
      <c r="N11" s="166">
        <f t="shared" si="1"/>
        <v>1</v>
      </c>
      <c r="O11" s="22">
        <f t="shared" si="2"/>
        <v>0</v>
      </c>
      <c r="P11" s="384">
        <f t="shared" si="3"/>
        <v>0</v>
      </c>
      <c r="Q11" s="540" t="s">
        <v>921</v>
      </c>
      <c r="R11" s="540" t="s">
        <v>1028</v>
      </c>
    </row>
    <row r="12" spans="1:18" ht="134.25" customHeight="1" x14ac:dyDescent="0.25">
      <c r="A12" s="375" t="s">
        <v>43</v>
      </c>
      <c r="B12" s="122" t="s">
        <v>44</v>
      </c>
      <c r="C12" s="312" t="s">
        <v>45</v>
      </c>
      <c r="D12" s="123" t="s">
        <v>46</v>
      </c>
      <c r="E12" s="123" t="s">
        <v>47</v>
      </c>
      <c r="F12" s="125" t="s">
        <v>33</v>
      </c>
      <c r="G12" s="378" t="s">
        <v>48</v>
      </c>
      <c r="H12" s="167"/>
      <c r="I12" s="362"/>
      <c r="J12" s="32"/>
      <c r="K12" s="365">
        <v>0.5</v>
      </c>
      <c r="L12" s="126"/>
      <c r="M12" s="369">
        <v>0.5</v>
      </c>
      <c r="N12" s="166">
        <f t="shared" si="1"/>
        <v>1</v>
      </c>
      <c r="O12" s="22">
        <f t="shared" si="2"/>
        <v>0</v>
      </c>
      <c r="P12" s="384">
        <f t="shared" si="3"/>
        <v>0</v>
      </c>
      <c r="Q12" s="540" t="s">
        <v>922</v>
      </c>
      <c r="R12" s="540" t="s">
        <v>1054</v>
      </c>
    </row>
    <row r="13" spans="1:18" ht="89.25" x14ac:dyDescent="0.25">
      <c r="A13" s="581" t="s">
        <v>49</v>
      </c>
      <c r="B13" s="122" t="s">
        <v>50</v>
      </c>
      <c r="C13" s="312" t="s">
        <v>51</v>
      </c>
      <c r="D13" s="123" t="s">
        <v>52</v>
      </c>
      <c r="E13" s="123" t="s">
        <v>53</v>
      </c>
      <c r="F13" s="123" t="s">
        <v>54</v>
      </c>
      <c r="G13" s="379" t="s">
        <v>55</v>
      </c>
      <c r="H13" s="167">
        <v>1</v>
      </c>
      <c r="I13" s="362">
        <v>1</v>
      </c>
      <c r="J13" s="32"/>
      <c r="K13" s="362">
        <v>1</v>
      </c>
      <c r="L13" s="32"/>
      <c r="M13" s="368">
        <v>1</v>
      </c>
      <c r="N13" s="166">
        <f t="shared" si="1"/>
        <v>3</v>
      </c>
      <c r="O13" s="22">
        <f t="shared" si="2"/>
        <v>1</v>
      </c>
      <c r="P13" s="384">
        <f t="shared" si="3"/>
        <v>0.33333333333333331</v>
      </c>
      <c r="Q13" s="540" t="s">
        <v>923</v>
      </c>
      <c r="R13" s="557" t="s">
        <v>1029</v>
      </c>
    </row>
    <row r="14" spans="1:18" ht="51.75" thickBot="1" x14ac:dyDescent="0.3">
      <c r="A14" s="583"/>
      <c r="B14" s="380" t="s">
        <v>56</v>
      </c>
      <c r="C14" s="381" t="s">
        <v>57</v>
      </c>
      <c r="D14" s="382" t="s">
        <v>58</v>
      </c>
      <c r="E14" s="382" t="s">
        <v>59</v>
      </c>
      <c r="F14" s="382" t="s">
        <v>60</v>
      </c>
      <c r="G14" s="383" t="s">
        <v>61</v>
      </c>
      <c r="H14" s="168">
        <v>1</v>
      </c>
      <c r="I14" s="363">
        <v>1</v>
      </c>
      <c r="J14" s="169"/>
      <c r="K14" s="363">
        <v>1</v>
      </c>
      <c r="L14" s="169"/>
      <c r="M14" s="370">
        <v>1</v>
      </c>
      <c r="N14" s="170">
        <f t="shared" si="1"/>
        <v>3</v>
      </c>
      <c r="O14" s="171">
        <f t="shared" si="2"/>
        <v>1</v>
      </c>
      <c r="P14" s="385">
        <f t="shared" si="3"/>
        <v>0.33333333333333331</v>
      </c>
      <c r="Q14" s="541" t="s">
        <v>962</v>
      </c>
      <c r="R14" s="541" t="s">
        <v>1055</v>
      </c>
    </row>
    <row r="15" spans="1:18" x14ac:dyDescent="0.25">
      <c r="P15" s="523">
        <f>AVERAGE(P8:P14)</f>
        <v>0.45238095238095244</v>
      </c>
    </row>
  </sheetData>
  <mergeCells count="13">
    <mergeCell ref="R5:R7"/>
    <mergeCell ref="H5:I6"/>
    <mergeCell ref="J5:K6"/>
    <mergeCell ref="L5:M6"/>
    <mergeCell ref="Q5:Q7"/>
    <mergeCell ref="O5:O7"/>
    <mergeCell ref="N5:N7"/>
    <mergeCell ref="P5:P7"/>
    <mergeCell ref="A10:A11"/>
    <mergeCell ref="A13:A14"/>
    <mergeCell ref="A6:G6"/>
    <mergeCell ref="B7:C7"/>
    <mergeCell ref="A5:G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V250"/>
  <sheetViews>
    <sheetView zoomScale="90" zoomScaleNormal="90" workbookViewId="0">
      <selection sqref="A1:D3"/>
    </sheetView>
  </sheetViews>
  <sheetFormatPr baseColWidth="10" defaultColWidth="11.42578125" defaultRowHeight="16.5" customHeight="1" zeroHeight="1" x14ac:dyDescent="0.3"/>
  <cols>
    <col min="1" max="1" width="3.28515625" style="56" customWidth="1"/>
    <col min="2" max="2" width="27.5703125" style="56" customWidth="1"/>
    <col min="3" max="3" width="22.85546875" style="56" customWidth="1"/>
    <col min="4" max="4" width="26.85546875" style="56" customWidth="1"/>
    <col min="5" max="5" width="48.85546875" style="56" customWidth="1"/>
    <col min="6" max="6" width="38.42578125" style="56" customWidth="1"/>
    <col min="7" max="7" width="42.140625" style="56" customWidth="1"/>
    <col min="8" max="8" width="19.85546875" style="56" customWidth="1"/>
    <col min="9" max="9" width="13.7109375" style="56" customWidth="1"/>
    <col min="10" max="10" width="20.42578125" style="56" customWidth="1"/>
    <col min="11" max="12" width="11.42578125" style="56"/>
    <col min="13" max="13" width="16.85546875" style="56" customWidth="1"/>
    <col min="14" max="14" width="14.5703125" style="56" customWidth="1"/>
    <col min="15" max="16" width="13" style="56" customWidth="1"/>
    <col min="17" max="17" width="11.42578125" style="56" customWidth="1"/>
    <col min="18" max="18" width="23.140625" style="56" customWidth="1"/>
    <col min="19" max="19" width="16.5703125" style="56" customWidth="1"/>
    <col min="20" max="20" width="44.5703125" style="56" customWidth="1"/>
    <col min="21" max="21" width="27.5703125" style="56" customWidth="1"/>
    <col min="22" max="22" width="26.7109375" style="56" customWidth="1"/>
    <col min="23" max="16384" width="11.42578125" style="56"/>
  </cols>
  <sheetData>
    <row r="1" spans="1:22" ht="12.75" customHeight="1" x14ac:dyDescent="0.3">
      <c r="A1" s="609"/>
      <c r="B1" s="609"/>
      <c r="C1" s="609"/>
      <c r="D1" s="609"/>
      <c r="E1" s="610"/>
      <c r="F1" s="610"/>
      <c r="G1" s="610"/>
      <c r="H1" s="610"/>
      <c r="I1" s="610"/>
      <c r="J1" s="610"/>
    </row>
    <row r="2" spans="1:22" ht="12.75" customHeight="1" x14ac:dyDescent="0.3">
      <c r="A2" s="609"/>
      <c r="B2" s="609"/>
      <c r="C2" s="609"/>
      <c r="D2" s="609"/>
      <c r="E2" s="610"/>
      <c r="F2" s="610"/>
      <c r="G2" s="610"/>
      <c r="H2" s="610"/>
      <c r="I2" s="610"/>
      <c r="J2" s="610"/>
    </row>
    <row r="3" spans="1:22" ht="65.25" customHeight="1" x14ac:dyDescent="0.3">
      <c r="A3" s="609"/>
      <c r="B3" s="609"/>
      <c r="C3" s="609"/>
      <c r="D3" s="609"/>
      <c r="E3" s="610"/>
      <c r="F3" s="610"/>
      <c r="G3" s="610"/>
      <c r="H3" s="610"/>
      <c r="I3" s="610"/>
      <c r="J3" s="610"/>
    </row>
    <row r="4" spans="1:22" ht="39" customHeight="1" thickBot="1" x14ac:dyDescent="0.35">
      <c r="A4" s="611" t="s">
        <v>62</v>
      </c>
      <c r="B4" s="612"/>
      <c r="C4" s="612"/>
      <c r="D4" s="612"/>
      <c r="E4" s="612"/>
      <c r="F4" s="612"/>
      <c r="G4" s="612"/>
      <c r="H4" s="612"/>
      <c r="I4" s="612"/>
      <c r="J4" s="612"/>
      <c r="K4" s="612"/>
      <c r="L4" s="612"/>
      <c r="M4" s="612"/>
      <c r="N4" s="612"/>
      <c r="O4" s="612"/>
      <c r="P4" s="612"/>
      <c r="Q4" s="612"/>
      <c r="R4" s="612"/>
      <c r="S4" s="612"/>
      <c r="T4" s="612"/>
      <c r="U4" s="612"/>
      <c r="V4" s="612"/>
    </row>
    <row r="5" spans="1:22" ht="29.25" customHeight="1" x14ac:dyDescent="0.3">
      <c r="A5" s="88"/>
      <c r="B5" s="89" t="s">
        <v>63</v>
      </c>
      <c r="C5" s="613" t="s">
        <v>64</v>
      </c>
      <c r="D5" s="614"/>
      <c r="E5" s="615"/>
      <c r="F5" s="89"/>
      <c r="G5" s="90"/>
      <c r="H5" s="91"/>
      <c r="I5" s="91"/>
      <c r="J5" s="90"/>
      <c r="K5" s="91"/>
      <c r="L5" s="91"/>
      <c r="M5" s="91"/>
      <c r="N5" s="91"/>
      <c r="O5" s="91"/>
      <c r="P5" s="91"/>
      <c r="Q5" s="91"/>
      <c r="R5" s="91"/>
      <c r="S5" s="91"/>
      <c r="T5" s="91"/>
      <c r="U5" s="616"/>
      <c r="V5" s="617"/>
    </row>
    <row r="6" spans="1:22" ht="7.5" customHeight="1" x14ac:dyDescent="0.3">
      <c r="A6" s="59"/>
      <c r="B6" s="158"/>
      <c r="C6" s="158"/>
      <c r="D6" s="158"/>
      <c r="E6" s="158"/>
      <c r="F6" s="158"/>
      <c r="G6" s="158"/>
      <c r="H6" s="158"/>
      <c r="I6" s="158"/>
      <c r="J6" s="158"/>
      <c r="U6" s="618"/>
      <c r="V6" s="619"/>
    </row>
    <row r="7" spans="1:22" ht="18" customHeight="1" x14ac:dyDescent="0.3">
      <c r="A7" s="57"/>
      <c r="B7" s="58" t="s">
        <v>65</v>
      </c>
      <c r="C7" s="622" t="s">
        <v>66</v>
      </c>
      <c r="D7" s="623"/>
      <c r="E7" s="624"/>
      <c r="G7" s="159" t="s">
        <v>67</v>
      </c>
      <c r="H7" s="60" t="s">
        <v>68</v>
      </c>
      <c r="U7" s="618"/>
      <c r="V7" s="619"/>
    </row>
    <row r="8" spans="1:22" ht="7.5" customHeight="1" x14ac:dyDescent="0.3">
      <c r="A8" s="62"/>
      <c r="B8" s="63"/>
      <c r="C8" s="63"/>
      <c r="D8" s="63"/>
      <c r="E8" s="63"/>
      <c r="F8" s="63"/>
      <c r="G8" s="63"/>
      <c r="H8" s="63"/>
      <c r="J8" s="160"/>
      <c r="U8" s="618"/>
      <c r="V8" s="619"/>
    </row>
    <row r="9" spans="1:22" ht="18" customHeight="1" x14ac:dyDescent="0.3">
      <c r="A9" s="57"/>
      <c r="B9" s="58" t="s">
        <v>69</v>
      </c>
      <c r="C9" s="622" t="s">
        <v>70</v>
      </c>
      <c r="D9" s="623"/>
      <c r="E9" s="624"/>
      <c r="F9" s="161"/>
      <c r="G9" s="159" t="s">
        <v>71</v>
      </c>
      <c r="H9" s="64">
        <v>2024</v>
      </c>
      <c r="I9" s="161"/>
      <c r="U9" s="618"/>
      <c r="V9" s="619"/>
    </row>
    <row r="10" spans="1:22" ht="7.5" customHeight="1" x14ac:dyDescent="0.3">
      <c r="A10" s="65"/>
      <c r="B10" s="63"/>
      <c r="C10" s="63"/>
      <c r="D10" s="63"/>
      <c r="E10" s="63"/>
      <c r="F10" s="161"/>
      <c r="H10" s="159"/>
      <c r="I10" s="161"/>
      <c r="U10" s="618"/>
      <c r="V10" s="619"/>
    </row>
    <row r="11" spans="1:22" ht="18" customHeight="1" x14ac:dyDescent="0.3">
      <c r="A11" s="57"/>
      <c r="B11" s="58" t="s">
        <v>72</v>
      </c>
      <c r="C11" s="622" t="s">
        <v>73</v>
      </c>
      <c r="D11" s="623"/>
      <c r="E11" s="624"/>
      <c r="F11" s="161"/>
      <c r="H11" s="159"/>
      <c r="I11" s="161"/>
      <c r="U11" s="618"/>
      <c r="V11" s="619"/>
    </row>
    <row r="12" spans="1:22" ht="15" customHeight="1" thickBot="1" x14ac:dyDescent="0.35">
      <c r="A12" s="85"/>
      <c r="B12" s="76"/>
      <c r="C12" s="76"/>
      <c r="D12" s="76"/>
      <c r="E12" s="76"/>
      <c r="F12" s="76"/>
      <c r="G12" s="92"/>
      <c r="H12" s="75"/>
      <c r="I12" s="93"/>
      <c r="J12" s="93"/>
      <c r="K12" s="76"/>
      <c r="L12" s="76"/>
      <c r="M12" s="76"/>
      <c r="N12" s="76"/>
      <c r="O12" s="76"/>
      <c r="P12" s="76"/>
      <c r="Q12" s="76"/>
      <c r="R12" s="76"/>
      <c r="S12" s="76"/>
      <c r="T12" s="76"/>
      <c r="U12" s="620"/>
      <c r="V12" s="621"/>
    </row>
    <row r="13" spans="1:22" ht="18" customHeight="1" thickBot="1" x14ac:dyDescent="0.35">
      <c r="A13" s="625" t="s">
        <v>74</v>
      </c>
      <c r="B13" s="626"/>
      <c r="C13" s="626"/>
      <c r="D13" s="626"/>
      <c r="E13" s="626"/>
      <c r="F13" s="626"/>
      <c r="G13" s="626"/>
      <c r="H13" s="626"/>
      <c r="I13" s="626"/>
      <c r="J13" s="626"/>
      <c r="K13" s="626"/>
      <c r="L13" s="626"/>
      <c r="M13" s="626"/>
      <c r="N13" s="626"/>
      <c r="O13" s="626"/>
      <c r="P13" s="626"/>
      <c r="Q13" s="626"/>
      <c r="R13" s="626"/>
      <c r="S13" s="626"/>
      <c r="T13" s="626"/>
      <c r="U13" s="626"/>
      <c r="V13" s="626"/>
    </row>
    <row r="14" spans="1:22" ht="18" customHeight="1" x14ac:dyDescent="0.3">
      <c r="A14" s="627" t="s">
        <v>75</v>
      </c>
      <c r="B14" s="627" t="s">
        <v>76</v>
      </c>
      <c r="C14" s="627" t="s">
        <v>77</v>
      </c>
      <c r="D14" s="627" t="s">
        <v>78</v>
      </c>
      <c r="E14" s="627" t="s">
        <v>79</v>
      </c>
      <c r="F14" s="628" t="s">
        <v>80</v>
      </c>
      <c r="G14" s="627" t="s">
        <v>81</v>
      </c>
      <c r="H14" s="628" t="s">
        <v>82</v>
      </c>
      <c r="I14" s="628" t="s">
        <v>83</v>
      </c>
      <c r="J14" s="630"/>
      <c r="K14" s="649" t="s">
        <v>84</v>
      </c>
      <c r="L14" s="633"/>
      <c r="M14" s="633" t="s">
        <v>4</v>
      </c>
      <c r="N14" s="633"/>
      <c r="O14" s="633" t="s">
        <v>5</v>
      </c>
      <c r="P14" s="633"/>
      <c r="Q14" s="634" t="s">
        <v>6</v>
      </c>
      <c r="R14" s="634" t="s">
        <v>85</v>
      </c>
      <c r="S14" s="636" t="s">
        <v>86</v>
      </c>
      <c r="T14" s="636" t="s">
        <v>87</v>
      </c>
      <c r="U14" s="636" t="s">
        <v>10</v>
      </c>
      <c r="V14" s="631" t="s">
        <v>11</v>
      </c>
    </row>
    <row r="15" spans="1:22" ht="33.75" thickBot="1" x14ac:dyDescent="0.35">
      <c r="A15" s="627"/>
      <c r="B15" s="627"/>
      <c r="C15" s="627"/>
      <c r="D15" s="627"/>
      <c r="E15" s="627"/>
      <c r="F15" s="629"/>
      <c r="G15" s="627"/>
      <c r="H15" s="629"/>
      <c r="I15" s="86" t="s">
        <v>88</v>
      </c>
      <c r="J15" s="87" t="s">
        <v>89</v>
      </c>
      <c r="K15" s="172" t="s">
        <v>19</v>
      </c>
      <c r="L15" s="173" t="s">
        <v>20</v>
      </c>
      <c r="M15" s="173" t="s">
        <v>19</v>
      </c>
      <c r="N15" s="173" t="s">
        <v>20</v>
      </c>
      <c r="O15" s="173" t="s">
        <v>19</v>
      </c>
      <c r="P15" s="173" t="s">
        <v>20</v>
      </c>
      <c r="Q15" s="635"/>
      <c r="R15" s="635"/>
      <c r="S15" s="637"/>
      <c r="T15" s="637"/>
      <c r="U15" s="637"/>
      <c r="V15" s="632"/>
    </row>
    <row r="16" spans="1:22" ht="17.25" thickBot="1" x14ac:dyDescent="0.35">
      <c r="A16" s="641" t="s">
        <v>90</v>
      </c>
      <c r="B16" s="642"/>
      <c r="C16" s="642"/>
      <c r="D16" s="642"/>
      <c r="E16" s="642"/>
      <c r="F16" s="642"/>
      <c r="G16" s="642"/>
      <c r="H16" s="642"/>
      <c r="I16" s="642"/>
      <c r="J16" s="642"/>
      <c r="K16" s="174"/>
      <c r="L16" s="174"/>
      <c r="M16" s="174"/>
      <c r="N16" s="174"/>
      <c r="O16" s="174"/>
      <c r="P16" s="174"/>
      <c r="Q16" s="175"/>
      <c r="R16" s="175"/>
      <c r="S16" s="176"/>
      <c r="T16" s="177"/>
      <c r="U16" s="178"/>
      <c r="V16" s="178"/>
    </row>
    <row r="17" spans="1:22" ht="132.75" customHeight="1" x14ac:dyDescent="0.3">
      <c r="A17" s="66">
        <v>1</v>
      </c>
      <c r="B17" s="116"/>
      <c r="C17" s="113"/>
      <c r="D17" s="113"/>
      <c r="E17" s="324" t="s">
        <v>91</v>
      </c>
      <c r="F17" s="111"/>
      <c r="G17" s="113"/>
      <c r="H17" s="112"/>
      <c r="I17" s="114"/>
      <c r="J17" s="115"/>
      <c r="K17" s="117"/>
      <c r="L17" s="162"/>
      <c r="M17" s="163"/>
      <c r="N17" s="162"/>
      <c r="O17" s="163"/>
      <c r="P17" s="162"/>
      <c r="Q17" s="162"/>
      <c r="R17" s="118"/>
      <c r="S17" s="105"/>
      <c r="T17" s="387" t="s">
        <v>924</v>
      </c>
      <c r="U17" s="105"/>
      <c r="V17" s="105"/>
    </row>
    <row r="18" spans="1:22" ht="3" customHeight="1" x14ac:dyDescent="0.3">
      <c r="A18" s="59"/>
      <c r="B18" s="58"/>
      <c r="C18" s="67"/>
      <c r="D18" s="67"/>
      <c r="E18" s="67"/>
      <c r="F18" s="68"/>
      <c r="G18" s="68"/>
      <c r="H18" s="68"/>
      <c r="I18" s="69"/>
      <c r="J18" s="70"/>
    </row>
    <row r="19" spans="1:22" ht="30" customHeight="1" x14ac:dyDescent="0.3">
      <c r="A19" s="71"/>
      <c r="B19" s="63" t="s">
        <v>92</v>
      </c>
      <c r="C19" s="643" t="s">
        <v>93</v>
      </c>
      <c r="D19" s="644"/>
      <c r="E19" s="644"/>
      <c r="F19" s="72"/>
      <c r="G19" s="645" t="s">
        <v>94</v>
      </c>
      <c r="H19" s="646"/>
      <c r="I19" s="647"/>
      <c r="J19" s="648"/>
    </row>
    <row r="20" spans="1:22" ht="8.25" customHeight="1" thickBot="1" x14ac:dyDescent="0.35">
      <c r="A20" s="73"/>
      <c r="B20" s="74"/>
      <c r="C20" s="74"/>
      <c r="D20" s="74"/>
      <c r="E20" s="74"/>
      <c r="F20" s="75"/>
      <c r="G20" s="75"/>
      <c r="H20" s="76"/>
      <c r="I20" s="76"/>
      <c r="J20" s="77"/>
    </row>
    <row r="21" spans="1:22" x14ac:dyDescent="0.3">
      <c r="A21" s="638"/>
      <c r="B21" s="639"/>
      <c r="C21" s="78"/>
      <c r="D21" s="78"/>
      <c r="E21" s="78"/>
      <c r="F21" s="79"/>
      <c r="G21" s="80"/>
      <c r="H21" s="79"/>
      <c r="I21" s="81"/>
      <c r="J21" s="82"/>
    </row>
    <row r="22" spans="1:22" ht="4.5" customHeight="1" x14ac:dyDescent="0.3">
      <c r="A22" s="57"/>
      <c r="J22" s="61"/>
    </row>
    <row r="23" spans="1:22" ht="14.25" customHeight="1" x14ac:dyDescent="0.3">
      <c r="A23" s="57"/>
      <c r="B23" s="83"/>
      <c r="E23" s="83"/>
      <c r="J23" s="61"/>
    </row>
    <row r="24" spans="1:22" ht="14.25" customHeight="1" x14ac:dyDescent="0.3">
      <c r="A24" s="57"/>
      <c r="B24" s="83"/>
      <c r="E24" s="83"/>
      <c r="J24" s="61"/>
    </row>
    <row r="25" spans="1:22" ht="14.25" customHeight="1" x14ac:dyDescent="0.3">
      <c r="A25" s="57"/>
      <c r="B25" s="83"/>
      <c r="C25" s="83"/>
      <c r="D25" s="83"/>
      <c r="E25" s="83"/>
      <c r="F25" s="83"/>
      <c r="G25" s="83"/>
      <c r="J25" s="61"/>
    </row>
    <row r="26" spans="1:22" ht="14.25" customHeight="1" x14ac:dyDescent="0.3">
      <c r="A26" s="57"/>
      <c r="B26" s="640"/>
      <c r="C26" s="640"/>
      <c r="E26" s="84"/>
      <c r="F26" s="55"/>
      <c r="G26" s="84"/>
      <c r="J26" s="61"/>
    </row>
    <row r="27" spans="1:22" ht="17.25" thickBot="1" x14ac:dyDescent="0.35">
      <c r="A27" s="85"/>
      <c r="B27" s="76"/>
      <c r="C27" s="76"/>
      <c r="D27" s="76"/>
      <c r="E27" s="76"/>
      <c r="F27" s="76"/>
      <c r="G27" s="76"/>
      <c r="H27" s="76"/>
      <c r="I27" s="76"/>
      <c r="J27" s="77"/>
    </row>
    <row r="28" spans="1:22" x14ac:dyDescent="0.3">
      <c r="A28" s="616" t="s">
        <v>95</v>
      </c>
      <c r="B28" s="616"/>
    </row>
    <row r="29" spans="1:22" x14ac:dyDescent="0.3"/>
    <row r="30" spans="1:22" x14ac:dyDescent="0.3"/>
    <row r="31" spans="1:22" x14ac:dyDescent="0.3">
      <c r="F31" s="84"/>
    </row>
    <row r="32" spans="1:22" x14ac:dyDescent="0.3"/>
    <row r="33" spans="5:6" x14ac:dyDescent="0.3"/>
    <row r="34" spans="5:6" x14ac:dyDescent="0.3"/>
    <row r="35" spans="5:6" x14ac:dyDescent="0.3">
      <c r="E35" s="84"/>
      <c r="F35" s="84"/>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A21:B21"/>
    <mergeCell ref="B26:C26"/>
    <mergeCell ref="A28:B28"/>
    <mergeCell ref="T14:T15"/>
    <mergeCell ref="U14:U15"/>
    <mergeCell ref="A16:J16"/>
    <mergeCell ref="C19:E19"/>
    <mergeCell ref="G19:H19"/>
    <mergeCell ref="I19:J19"/>
    <mergeCell ref="K14:L14"/>
    <mergeCell ref="A13:V13"/>
    <mergeCell ref="A14:A15"/>
    <mergeCell ref="B14:B15"/>
    <mergeCell ref="C14:C15"/>
    <mergeCell ref="D14:D15"/>
    <mergeCell ref="E14:E15"/>
    <mergeCell ref="F14:F15"/>
    <mergeCell ref="G14:G15"/>
    <mergeCell ref="H14:H15"/>
    <mergeCell ref="I14:J14"/>
    <mergeCell ref="V14:V15"/>
    <mergeCell ref="M14:N14"/>
    <mergeCell ref="O14:P14"/>
    <mergeCell ref="Q14:Q15"/>
    <mergeCell ref="R14:R15"/>
    <mergeCell ref="S14:S15"/>
    <mergeCell ref="A1:D3"/>
    <mergeCell ref="E1:J3"/>
    <mergeCell ref="A4:V4"/>
    <mergeCell ref="C5:E5"/>
    <mergeCell ref="U5:V12"/>
    <mergeCell ref="C7:E7"/>
    <mergeCell ref="C9:E9"/>
    <mergeCell ref="C11:E11"/>
  </mergeCells>
  <dataValidations disablePrompts="1" count="7">
    <dataValidation type="list" allowBlank="1" showInputMessage="1" showErrorMessage="1" sqref="C9:E9">
      <formula1>departamentos</formula1>
    </dataValidation>
    <dataValidation type="list" allowBlank="1" showInputMessage="1" showErrorMessage="1" sqref="C7:E7">
      <formula1>sector</formula1>
    </dataValidation>
    <dataValidation type="list" allowBlank="1" showInputMessage="1" showErrorMessage="1" sqref="H7">
      <formula1>orden</formula1>
    </dataValidation>
    <dataValidation type="list" allowBlank="1" showInputMessage="1" showErrorMessage="1" sqref="I9:I11">
      <formula1>nivel</formula1>
    </dataValidation>
    <dataValidation type="list" allowBlank="1" showDropDown="1" showErrorMessage="1" promptTitle="Departamento" prompt="Seleccione eldepartamenton de acuerdo a las opciones relacionadas." sqref="H12">
      <formula1>#REF!</formula1>
    </dataValidation>
    <dataValidation type="list" allowBlank="1" showInputMessage="1" showErrorMessage="1" sqref="H9">
      <formula1>vigencias</formula1>
    </dataValidation>
    <dataValidation type="date" operator="greaterThanOrEqual" allowBlank="1" showInputMessage="1" showErrorMessage="1" sqref="I19">
      <formula1>41275</formula1>
    </dataValidation>
  </dataValidations>
  <hyperlinks>
    <hyperlink ref="C19" r:id="rId1"/>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18"/>
  <sheetViews>
    <sheetView topLeftCell="E1" workbookViewId="0">
      <selection activeCell="R17" sqref="R17"/>
    </sheetView>
  </sheetViews>
  <sheetFormatPr baseColWidth="10" defaultColWidth="11.42578125" defaultRowHeight="16.5" x14ac:dyDescent="0.3"/>
  <cols>
    <col min="1" max="1" width="29.140625" style="2" customWidth="1"/>
    <col min="2" max="2" width="10.42578125" style="2" customWidth="1"/>
    <col min="3" max="3" width="45.85546875" style="2" customWidth="1"/>
    <col min="4" max="4" width="31.140625" style="2" customWidth="1"/>
    <col min="5" max="5" width="23.28515625" style="2" customWidth="1"/>
    <col min="6" max="6" width="25" style="2" customWidth="1"/>
    <col min="7" max="7" width="17.85546875" style="2" customWidth="1"/>
    <col min="8" max="8" width="11.85546875" style="19" customWidth="1"/>
    <col min="9" max="9" width="10.5703125" style="19" customWidth="1"/>
    <col min="10" max="12" width="11.42578125" style="19"/>
    <col min="13" max="14" width="11.42578125" style="2"/>
    <col min="15" max="15" width="12.5703125" style="2" customWidth="1"/>
    <col min="16" max="16" width="15.28515625" style="2" customWidth="1"/>
    <col min="17" max="18" width="42.5703125" style="2" customWidth="1"/>
    <col min="19" max="19" width="28.140625" style="2" customWidth="1"/>
    <col min="20" max="16384" width="11.42578125" style="2"/>
  </cols>
  <sheetData>
    <row r="3" spans="1:18" ht="17.25" thickBot="1" x14ac:dyDescent="0.35">
      <c r="H3" s="661"/>
      <c r="I3" s="661"/>
      <c r="J3" s="661"/>
      <c r="K3" s="661"/>
      <c r="L3" s="662"/>
      <c r="M3" s="662"/>
    </row>
    <row r="4" spans="1:18" ht="16.5" customHeight="1" x14ac:dyDescent="0.3">
      <c r="A4" s="663" t="s">
        <v>96</v>
      </c>
      <c r="B4" s="664"/>
      <c r="C4" s="664"/>
      <c r="D4" s="664"/>
      <c r="E4" s="664"/>
      <c r="F4" s="664"/>
      <c r="G4" s="665"/>
      <c r="H4" s="666" t="s">
        <v>84</v>
      </c>
      <c r="I4" s="667"/>
      <c r="J4" s="667" t="s">
        <v>4</v>
      </c>
      <c r="K4" s="667"/>
      <c r="L4" s="670" t="s">
        <v>5</v>
      </c>
      <c r="M4" s="671"/>
      <c r="N4" s="650" t="s">
        <v>6</v>
      </c>
      <c r="O4" s="653" t="s">
        <v>85</v>
      </c>
      <c r="P4" s="656" t="s">
        <v>97</v>
      </c>
      <c r="Q4" s="653" t="s">
        <v>87</v>
      </c>
      <c r="R4" s="658" t="s">
        <v>1003</v>
      </c>
    </row>
    <row r="5" spans="1:18" x14ac:dyDescent="0.3">
      <c r="A5" s="676" t="s">
        <v>98</v>
      </c>
      <c r="B5" s="672"/>
      <c r="C5" s="672"/>
      <c r="D5" s="672"/>
      <c r="E5" s="672"/>
      <c r="F5" s="672"/>
      <c r="G5" s="677"/>
      <c r="H5" s="668"/>
      <c r="I5" s="669"/>
      <c r="J5" s="669"/>
      <c r="K5" s="669"/>
      <c r="L5" s="672"/>
      <c r="M5" s="673"/>
      <c r="N5" s="651"/>
      <c r="O5" s="654"/>
      <c r="P5" s="657"/>
      <c r="Q5" s="654"/>
      <c r="R5" s="659"/>
    </row>
    <row r="6" spans="1:18" ht="17.25" thickBot="1" x14ac:dyDescent="0.35">
      <c r="A6" s="403" t="s">
        <v>99</v>
      </c>
      <c r="B6" s="678" t="s">
        <v>100</v>
      </c>
      <c r="C6" s="678"/>
      <c r="D6" s="389" t="s">
        <v>15</v>
      </c>
      <c r="E6" s="389" t="s">
        <v>101</v>
      </c>
      <c r="F6" s="389" t="s">
        <v>102</v>
      </c>
      <c r="G6" s="404" t="s">
        <v>18</v>
      </c>
      <c r="H6" s="390" t="s">
        <v>19</v>
      </c>
      <c r="I6" s="391" t="s">
        <v>20</v>
      </c>
      <c r="J6" s="391" t="s">
        <v>19</v>
      </c>
      <c r="K6" s="391" t="s">
        <v>20</v>
      </c>
      <c r="L6" s="391" t="s">
        <v>19</v>
      </c>
      <c r="M6" s="419" t="s">
        <v>20</v>
      </c>
      <c r="N6" s="652"/>
      <c r="O6" s="655"/>
      <c r="P6" s="657"/>
      <c r="Q6" s="655"/>
      <c r="R6" s="660"/>
    </row>
    <row r="7" spans="1:18" ht="51" x14ac:dyDescent="0.3">
      <c r="A7" s="674" t="s">
        <v>103</v>
      </c>
      <c r="B7" s="20">
        <v>1.1000000000000001</v>
      </c>
      <c r="C7" s="15" t="s">
        <v>104</v>
      </c>
      <c r="D7" s="13" t="s">
        <v>105</v>
      </c>
      <c r="E7" s="8" t="s">
        <v>106</v>
      </c>
      <c r="F7" s="13" t="s">
        <v>107</v>
      </c>
      <c r="G7" s="405" t="s">
        <v>48</v>
      </c>
      <c r="H7" s="198"/>
      <c r="I7" s="392"/>
      <c r="J7" s="197"/>
      <c r="K7" s="398">
        <v>1</v>
      </c>
      <c r="L7" s="197"/>
      <c r="M7" s="413">
        <v>1</v>
      </c>
      <c r="N7" s="198">
        <f>I7+K7+M7</f>
        <v>2</v>
      </c>
      <c r="O7" s="418">
        <f>H7+J7+L7</f>
        <v>0</v>
      </c>
      <c r="P7" s="478">
        <f>O7/N7</f>
        <v>0</v>
      </c>
      <c r="Q7" s="480" t="s">
        <v>925</v>
      </c>
      <c r="R7" s="480" t="s">
        <v>925</v>
      </c>
    </row>
    <row r="8" spans="1:18" ht="38.25" x14ac:dyDescent="0.3">
      <c r="A8" s="674"/>
      <c r="B8" s="20" t="s">
        <v>108</v>
      </c>
      <c r="C8" s="15" t="s">
        <v>109</v>
      </c>
      <c r="D8" s="13" t="s">
        <v>110</v>
      </c>
      <c r="E8" s="4" t="s">
        <v>106</v>
      </c>
      <c r="F8" s="16" t="s">
        <v>918</v>
      </c>
      <c r="G8" s="406">
        <v>45565</v>
      </c>
      <c r="H8" s="179"/>
      <c r="I8" s="393"/>
      <c r="J8" s="200"/>
      <c r="K8" s="399"/>
      <c r="L8" s="17"/>
      <c r="M8" s="414">
        <v>1</v>
      </c>
      <c r="N8" s="182">
        <f t="shared" ref="N8:N17" si="0">I8+K8+M8</f>
        <v>1</v>
      </c>
      <c r="O8" s="17">
        <f t="shared" ref="O8:O17" si="1">H8+J8+L8</f>
        <v>0</v>
      </c>
      <c r="P8" s="479">
        <f t="shared" ref="P8:P17" si="2">O8/N8</f>
        <v>0</v>
      </c>
      <c r="Q8" s="480" t="s">
        <v>934</v>
      </c>
      <c r="R8" s="436" t="s">
        <v>1010</v>
      </c>
    </row>
    <row r="9" spans="1:18" ht="102" x14ac:dyDescent="0.3">
      <c r="A9" s="674"/>
      <c r="B9" s="121" t="s">
        <v>111</v>
      </c>
      <c r="C9" s="5" t="s">
        <v>112</v>
      </c>
      <c r="D9" s="3" t="s">
        <v>113</v>
      </c>
      <c r="E9" s="4" t="s">
        <v>114</v>
      </c>
      <c r="F9" s="16" t="s">
        <v>935</v>
      </c>
      <c r="G9" s="406" t="s">
        <v>115</v>
      </c>
      <c r="H9" s="180">
        <v>1</v>
      </c>
      <c r="I9" s="393">
        <v>1</v>
      </c>
      <c r="J9" s="201"/>
      <c r="K9" s="400">
        <v>1</v>
      </c>
      <c r="L9" s="202"/>
      <c r="M9" s="414">
        <v>1</v>
      </c>
      <c r="N9" s="182">
        <f t="shared" si="0"/>
        <v>3</v>
      </c>
      <c r="O9" s="17">
        <f t="shared" si="1"/>
        <v>1</v>
      </c>
      <c r="P9" s="479">
        <f t="shared" si="2"/>
        <v>0.33333333333333331</v>
      </c>
      <c r="Q9" s="481" t="s">
        <v>937</v>
      </c>
      <c r="R9" s="558" t="s">
        <v>1056</v>
      </c>
    </row>
    <row r="10" spans="1:18" ht="63.75" x14ac:dyDescent="0.3">
      <c r="A10" s="674"/>
      <c r="B10" s="121" t="s">
        <v>116</v>
      </c>
      <c r="C10" s="5" t="s">
        <v>117</v>
      </c>
      <c r="D10" s="25" t="s">
        <v>118</v>
      </c>
      <c r="E10" s="4" t="s">
        <v>114</v>
      </c>
      <c r="F10" s="25" t="s">
        <v>936</v>
      </c>
      <c r="G10" s="407" t="s">
        <v>119</v>
      </c>
      <c r="H10" s="420">
        <v>0</v>
      </c>
      <c r="I10" s="394">
        <v>0</v>
      </c>
      <c r="J10" s="199"/>
      <c r="K10" s="394">
        <v>2</v>
      </c>
      <c r="L10" s="199"/>
      <c r="M10" s="415"/>
      <c r="N10" s="182">
        <f t="shared" si="0"/>
        <v>2</v>
      </c>
      <c r="O10" s="17">
        <f t="shared" si="1"/>
        <v>0</v>
      </c>
      <c r="P10" s="479">
        <f t="shared" si="2"/>
        <v>0</v>
      </c>
      <c r="Q10" s="534" t="s">
        <v>966</v>
      </c>
      <c r="R10" s="534" t="s">
        <v>966</v>
      </c>
    </row>
    <row r="11" spans="1:18" ht="63.75" x14ac:dyDescent="0.3">
      <c r="A11" s="674"/>
      <c r="B11" s="121" t="s">
        <v>120</v>
      </c>
      <c r="C11" s="15" t="s">
        <v>121</v>
      </c>
      <c r="D11" s="11" t="s">
        <v>122</v>
      </c>
      <c r="E11" s="8" t="s">
        <v>123</v>
      </c>
      <c r="F11" s="13" t="s">
        <v>107</v>
      </c>
      <c r="G11" s="406">
        <v>45657</v>
      </c>
      <c r="H11" s="179">
        <v>0.33</v>
      </c>
      <c r="I11" s="395">
        <v>0.33</v>
      </c>
      <c r="J11" s="200"/>
      <c r="K11" s="399">
        <v>0.33</v>
      </c>
      <c r="L11" s="17"/>
      <c r="M11" s="416">
        <v>0.34</v>
      </c>
      <c r="N11" s="421">
        <f t="shared" si="0"/>
        <v>1</v>
      </c>
      <c r="O11" s="17">
        <f t="shared" si="1"/>
        <v>0.33</v>
      </c>
      <c r="P11" s="479">
        <f t="shared" si="2"/>
        <v>0.33</v>
      </c>
      <c r="Q11" s="482" t="s">
        <v>938</v>
      </c>
      <c r="R11" s="482" t="s">
        <v>1004</v>
      </c>
    </row>
    <row r="12" spans="1:18" ht="52.5" x14ac:dyDescent="0.3">
      <c r="A12" s="674"/>
      <c r="B12" s="9" t="s">
        <v>124</v>
      </c>
      <c r="C12" s="127" t="s">
        <v>125</v>
      </c>
      <c r="D12" s="128" t="s">
        <v>126</v>
      </c>
      <c r="E12" s="8" t="s">
        <v>123</v>
      </c>
      <c r="F12" s="13" t="s">
        <v>107</v>
      </c>
      <c r="G12" s="406">
        <v>45657</v>
      </c>
      <c r="H12" s="181"/>
      <c r="I12" s="396"/>
      <c r="J12" s="129"/>
      <c r="K12" s="396"/>
      <c r="L12" s="129"/>
      <c r="M12" s="415">
        <v>1</v>
      </c>
      <c r="N12" s="420">
        <f t="shared" si="0"/>
        <v>1</v>
      </c>
      <c r="O12" s="360">
        <f t="shared" si="1"/>
        <v>0</v>
      </c>
      <c r="P12" s="144">
        <f t="shared" si="2"/>
        <v>0</v>
      </c>
      <c r="Q12" s="483" t="s">
        <v>926</v>
      </c>
      <c r="R12" s="483" t="s">
        <v>926</v>
      </c>
    </row>
    <row r="13" spans="1:18" ht="165.75" x14ac:dyDescent="0.3">
      <c r="A13" s="674" t="s">
        <v>127</v>
      </c>
      <c r="B13" s="121" t="s">
        <v>29</v>
      </c>
      <c r="C13" s="15" t="s">
        <v>128</v>
      </c>
      <c r="D13" s="13" t="s">
        <v>129</v>
      </c>
      <c r="E13" s="8" t="s">
        <v>123</v>
      </c>
      <c r="F13" s="13" t="s">
        <v>107</v>
      </c>
      <c r="G13" s="405" t="s">
        <v>48</v>
      </c>
      <c r="H13" s="182">
        <v>2</v>
      </c>
      <c r="I13" s="394">
        <v>1</v>
      </c>
      <c r="J13" s="199"/>
      <c r="K13" s="401">
        <v>2</v>
      </c>
      <c r="L13" s="199"/>
      <c r="M13" s="415">
        <v>1</v>
      </c>
      <c r="N13" s="182">
        <f t="shared" si="0"/>
        <v>4</v>
      </c>
      <c r="O13" s="17">
        <f t="shared" si="1"/>
        <v>2</v>
      </c>
      <c r="P13" s="479">
        <f t="shared" si="2"/>
        <v>0.5</v>
      </c>
      <c r="Q13" s="484" t="s">
        <v>927</v>
      </c>
      <c r="R13" s="484" t="s">
        <v>1005</v>
      </c>
    </row>
    <row r="14" spans="1:18" ht="63.75" x14ac:dyDescent="0.3">
      <c r="A14" s="674"/>
      <c r="B14" s="121" t="s">
        <v>130</v>
      </c>
      <c r="C14" s="15" t="s">
        <v>131</v>
      </c>
      <c r="D14" s="13" t="s">
        <v>126</v>
      </c>
      <c r="E14" s="8" t="s">
        <v>132</v>
      </c>
      <c r="F14" s="13" t="s">
        <v>133</v>
      </c>
      <c r="G14" s="406" t="s">
        <v>134</v>
      </c>
      <c r="H14" s="182"/>
      <c r="I14" s="394"/>
      <c r="J14" s="199"/>
      <c r="K14" s="401"/>
      <c r="L14" s="199"/>
      <c r="M14" s="415">
        <v>1</v>
      </c>
      <c r="N14" s="182">
        <f t="shared" si="0"/>
        <v>1</v>
      </c>
      <c r="O14" s="17">
        <f t="shared" si="1"/>
        <v>0</v>
      </c>
      <c r="P14" s="479">
        <f t="shared" si="2"/>
        <v>0</v>
      </c>
      <c r="Q14" s="483" t="s">
        <v>926</v>
      </c>
      <c r="R14" s="483" t="s">
        <v>926</v>
      </c>
    </row>
    <row r="15" spans="1:18" ht="38.25" x14ac:dyDescent="0.3">
      <c r="A15" s="674" t="s">
        <v>135</v>
      </c>
      <c r="B15" s="121" t="s">
        <v>36</v>
      </c>
      <c r="C15" s="15" t="s">
        <v>136</v>
      </c>
      <c r="D15" s="13" t="s">
        <v>137</v>
      </c>
      <c r="E15" s="8" t="s">
        <v>123</v>
      </c>
      <c r="F15" s="13" t="s">
        <v>107</v>
      </c>
      <c r="G15" s="406">
        <v>45626</v>
      </c>
      <c r="H15" s="182"/>
      <c r="I15" s="394"/>
      <c r="J15" s="199"/>
      <c r="K15" s="401"/>
      <c r="L15" s="199"/>
      <c r="M15" s="415">
        <v>1</v>
      </c>
      <c r="N15" s="182">
        <f t="shared" si="0"/>
        <v>1</v>
      </c>
      <c r="O15" s="17">
        <f t="shared" si="1"/>
        <v>0</v>
      </c>
      <c r="P15" s="479">
        <f t="shared" si="2"/>
        <v>0</v>
      </c>
      <c r="Q15" s="483" t="s">
        <v>928</v>
      </c>
      <c r="R15" s="483" t="s">
        <v>1012</v>
      </c>
    </row>
    <row r="16" spans="1:18" ht="38.25" x14ac:dyDescent="0.3">
      <c r="A16" s="674"/>
      <c r="B16" s="121" t="s">
        <v>138</v>
      </c>
      <c r="C16" s="15" t="s">
        <v>139</v>
      </c>
      <c r="D16" s="13" t="s">
        <v>140</v>
      </c>
      <c r="E16" s="8" t="s">
        <v>123</v>
      </c>
      <c r="F16" s="13" t="s">
        <v>107</v>
      </c>
      <c r="G16" s="406" t="s">
        <v>141</v>
      </c>
      <c r="H16" s="182"/>
      <c r="I16" s="394"/>
      <c r="J16" s="199"/>
      <c r="K16" s="401">
        <v>1</v>
      </c>
      <c r="L16" s="199"/>
      <c r="M16" s="415">
        <v>1</v>
      </c>
      <c r="N16" s="182">
        <f t="shared" si="0"/>
        <v>2</v>
      </c>
      <c r="O16" s="17">
        <f t="shared" si="1"/>
        <v>0</v>
      </c>
      <c r="P16" s="479">
        <f t="shared" si="2"/>
        <v>0</v>
      </c>
      <c r="Q16" s="483" t="s">
        <v>929</v>
      </c>
      <c r="R16" s="436" t="s">
        <v>1008</v>
      </c>
    </row>
    <row r="17" spans="1:18" ht="51.75" thickBot="1" x14ac:dyDescent="0.35">
      <c r="A17" s="675"/>
      <c r="B17" s="408" t="s">
        <v>142</v>
      </c>
      <c r="C17" s="409" t="s">
        <v>143</v>
      </c>
      <c r="D17" s="410" t="s">
        <v>144</v>
      </c>
      <c r="E17" s="411" t="s">
        <v>145</v>
      </c>
      <c r="F17" s="410" t="s">
        <v>146</v>
      </c>
      <c r="G17" s="412">
        <v>45657</v>
      </c>
      <c r="H17" s="183"/>
      <c r="I17" s="397"/>
      <c r="J17" s="184"/>
      <c r="K17" s="402"/>
      <c r="L17" s="184"/>
      <c r="M17" s="417">
        <v>1</v>
      </c>
      <c r="N17" s="183">
        <f t="shared" si="0"/>
        <v>1</v>
      </c>
      <c r="O17" s="185">
        <f t="shared" si="1"/>
        <v>0</v>
      </c>
      <c r="P17" s="486">
        <f t="shared" si="2"/>
        <v>0</v>
      </c>
      <c r="Q17" s="485" t="s">
        <v>928</v>
      </c>
      <c r="R17" s="483" t="s">
        <v>1011</v>
      </c>
    </row>
    <row r="18" spans="1:18" x14ac:dyDescent="0.3">
      <c r="P18" s="524">
        <f>AVERAGE(P7:P17)</f>
        <v>0.10575757575757576</v>
      </c>
    </row>
  </sheetData>
  <mergeCells count="17">
    <mergeCell ref="A7:A12"/>
    <mergeCell ref="A13:A14"/>
    <mergeCell ref="A15:A17"/>
    <mergeCell ref="A5:G5"/>
    <mergeCell ref="B6:C6"/>
    <mergeCell ref="H3:I3"/>
    <mergeCell ref="J3:K3"/>
    <mergeCell ref="L3:M3"/>
    <mergeCell ref="A4:G4"/>
    <mergeCell ref="H4:I5"/>
    <mergeCell ref="J4:K5"/>
    <mergeCell ref="L4:M5"/>
    <mergeCell ref="N4:N6"/>
    <mergeCell ref="O4:O6"/>
    <mergeCell ref="Q4:Q6"/>
    <mergeCell ref="P4:P6"/>
    <mergeCell ref="R4:R6"/>
  </mergeCells>
  <conditionalFormatting sqref="Q17">
    <cfRule type="cellIs" dxfId="119" priority="2" operator="equal">
      <formula>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6"/>
  <sheetViews>
    <sheetView workbookViewId="0">
      <selection activeCell="C7" sqref="C7"/>
    </sheetView>
  </sheetViews>
  <sheetFormatPr baseColWidth="10" defaultColWidth="11.42578125" defaultRowHeight="15" x14ac:dyDescent="0.25"/>
  <cols>
    <col min="1" max="1" width="35.85546875" bestFit="1" customWidth="1"/>
    <col min="2" max="2" width="3.7109375" bestFit="1" customWidth="1"/>
    <col min="3" max="3" width="65.5703125" customWidth="1"/>
    <col min="4" max="4" width="19.28515625" customWidth="1"/>
    <col min="5" max="5" width="11.7109375" bestFit="1" customWidth="1"/>
    <col min="6" max="6" width="11.5703125" bestFit="1" customWidth="1"/>
    <col min="7" max="7" width="11" bestFit="1" customWidth="1"/>
    <col min="8" max="8" width="10.28515625" bestFit="1" customWidth="1"/>
    <col min="9" max="9" width="10" bestFit="1" customWidth="1"/>
    <col min="10" max="10" width="10.28515625" bestFit="1" customWidth="1"/>
    <col min="11" max="11" width="10" bestFit="1" customWidth="1"/>
    <col min="12" max="12" width="10.28515625" bestFit="1" customWidth="1"/>
    <col min="13" max="13" width="10" bestFit="1" customWidth="1"/>
    <col min="14" max="14" width="9.5703125" customWidth="1"/>
    <col min="15" max="15" width="10.7109375" customWidth="1"/>
    <col min="16" max="16" width="13.7109375" customWidth="1"/>
    <col min="17" max="18" width="49.4257812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ht="30.75" customHeight="1" thickBot="1" x14ac:dyDescent="0.3">
      <c r="A3" s="1"/>
      <c r="B3" s="1"/>
      <c r="C3" s="1"/>
      <c r="D3" s="1"/>
      <c r="E3" s="1"/>
      <c r="F3" s="1"/>
      <c r="G3" s="1"/>
      <c r="H3" s="1"/>
      <c r="I3" s="1"/>
      <c r="J3" s="1"/>
      <c r="K3" s="1"/>
      <c r="L3" s="1"/>
      <c r="M3" s="1"/>
      <c r="N3" s="1"/>
      <c r="O3" s="1"/>
      <c r="P3" s="1"/>
      <c r="Q3" s="1"/>
      <c r="R3" s="1"/>
    </row>
    <row r="4" spans="1:18" ht="18" customHeight="1" x14ac:dyDescent="0.25">
      <c r="A4" s="690" t="s">
        <v>147</v>
      </c>
      <c r="B4" s="691"/>
      <c r="C4" s="691"/>
      <c r="D4" s="691"/>
      <c r="E4" s="691"/>
      <c r="F4" s="691"/>
      <c r="G4" s="692"/>
      <c r="H4" s="666" t="s">
        <v>84</v>
      </c>
      <c r="I4" s="667"/>
      <c r="J4" s="667" t="s">
        <v>4</v>
      </c>
      <c r="K4" s="667"/>
      <c r="L4" s="670" t="s">
        <v>5</v>
      </c>
      <c r="M4" s="693"/>
      <c r="N4" s="694" t="s">
        <v>6</v>
      </c>
      <c r="O4" s="664" t="s">
        <v>85</v>
      </c>
      <c r="P4" s="664" t="s">
        <v>97</v>
      </c>
      <c r="Q4" s="653" t="s">
        <v>87</v>
      </c>
      <c r="R4" s="658" t="s">
        <v>1006</v>
      </c>
    </row>
    <row r="5" spans="1:18" ht="18" x14ac:dyDescent="0.25">
      <c r="A5" s="686" t="s">
        <v>148</v>
      </c>
      <c r="B5" s="687"/>
      <c r="C5" s="687"/>
      <c r="D5" s="687"/>
      <c r="E5" s="687"/>
      <c r="F5" s="687"/>
      <c r="G5" s="688"/>
      <c r="H5" s="668"/>
      <c r="I5" s="669"/>
      <c r="J5" s="669"/>
      <c r="K5" s="669"/>
      <c r="L5" s="672"/>
      <c r="M5" s="677"/>
      <c r="N5" s="676"/>
      <c r="O5" s="684"/>
      <c r="P5" s="684"/>
      <c r="Q5" s="654"/>
      <c r="R5" s="659"/>
    </row>
    <row r="6" spans="1:18" ht="24.75" thickBot="1" x14ac:dyDescent="0.3">
      <c r="A6" s="425" t="s">
        <v>13</v>
      </c>
      <c r="B6" s="422"/>
      <c r="C6" s="423" t="s">
        <v>149</v>
      </c>
      <c r="D6" s="424" t="s">
        <v>15</v>
      </c>
      <c r="E6" s="423" t="s">
        <v>16</v>
      </c>
      <c r="F6" s="423" t="s">
        <v>17</v>
      </c>
      <c r="G6" s="426" t="s">
        <v>18</v>
      </c>
      <c r="H6" s="440" t="s">
        <v>19</v>
      </c>
      <c r="I6" s="441" t="s">
        <v>20</v>
      </c>
      <c r="J6" s="441" t="s">
        <v>19</v>
      </c>
      <c r="K6" s="441" t="s">
        <v>20</v>
      </c>
      <c r="L6" s="441" t="s">
        <v>19</v>
      </c>
      <c r="M6" s="442" t="s">
        <v>20</v>
      </c>
      <c r="N6" s="695"/>
      <c r="O6" s="685"/>
      <c r="P6" s="685"/>
      <c r="Q6" s="655"/>
      <c r="R6" s="660"/>
    </row>
    <row r="7" spans="1:18" ht="38.25" x14ac:dyDescent="0.25">
      <c r="A7" s="689" t="s">
        <v>150</v>
      </c>
      <c r="B7" s="103" t="s">
        <v>22</v>
      </c>
      <c r="C7" s="109" t="s">
        <v>151</v>
      </c>
      <c r="D7" s="14" t="s">
        <v>152</v>
      </c>
      <c r="E7" s="10" t="s">
        <v>915</v>
      </c>
      <c r="F7" s="14" t="s">
        <v>914</v>
      </c>
      <c r="G7" s="427" t="s">
        <v>153</v>
      </c>
      <c r="H7" s="313">
        <v>4</v>
      </c>
      <c r="I7" s="443">
        <v>4</v>
      </c>
      <c r="J7" s="314"/>
      <c r="K7" s="443">
        <v>4</v>
      </c>
      <c r="L7" s="190"/>
      <c r="M7" s="447">
        <v>3</v>
      </c>
      <c r="N7" s="490">
        <f>I7+K7+M7</f>
        <v>11</v>
      </c>
      <c r="O7" s="190">
        <f>H7+J7+L7</f>
        <v>4</v>
      </c>
      <c r="P7" s="487">
        <f>O7/N7</f>
        <v>0.36363636363636365</v>
      </c>
      <c r="Q7" s="436" t="s">
        <v>933</v>
      </c>
      <c r="R7" s="436" t="s">
        <v>1030</v>
      </c>
    </row>
    <row r="8" spans="1:18" ht="51" x14ac:dyDescent="0.25">
      <c r="A8" s="689"/>
      <c r="B8" s="103" t="s">
        <v>108</v>
      </c>
      <c r="C8" s="106" t="s">
        <v>154</v>
      </c>
      <c r="D8" s="14" t="s">
        <v>155</v>
      </c>
      <c r="E8" s="10" t="s">
        <v>156</v>
      </c>
      <c r="F8" s="14" t="s">
        <v>914</v>
      </c>
      <c r="G8" s="428" t="s">
        <v>158</v>
      </c>
      <c r="H8" s="316"/>
      <c r="I8" s="444">
        <v>0</v>
      </c>
      <c r="J8" s="102"/>
      <c r="K8" s="444">
        <v>50</v>
      </c>
      <c r="L8" s="102"/>
      <c r="M8" s="448">
        <v>50</v>
      </c>
      <c r="N8" s="186">
        <f t="shared" ref="N8:N15" si="0">I8+K8+M8</f>
        <v>100</v>
      </c>
      <c r="O8" s="102">
        <f t="shared" ref="O8:O15" si="1">H8+J8+L8</f>
        <v>0</v>
      </c>
      <c r="P8" s="315">
        <f t="shared" ref="P8:P15" si="2">O8/N8</f>
        <v>0</v>
      </c>
      <c r="Q8" s="436" t="s">
        <v>930</v>
      </c>
      <c r="R8" s="436" t="s">
        <v>1008</v>
      </c>
    </row>
    <row r="9" spans="1:18" ht="63.75" x14ac:dyDescent="0.25">
      <c r="A9" s="679" t="s">
        <v>159</v>
      </c>
      <c r="B9" s="101" t="s">
        <v>29</v>
      </c>
      <c r="C9" s="6" t="s">
        <v>160</v>
      </c>
      <c r="D9" s="7" t="s">
        <v>161</v>
      </c>
      <c r="E9" s="7" t="s">
        <v>162</v>
      </c>
      <c r="F9" s="14" t="s">
        <v>914</v>
      </c>
      <c r="G9" s="428" t="s">
        <v>163</v>
      </c>
      <c r="H9" s="186">
        <v>1</v>
      </c>
      <c r="I9" s="444">
        <v>1</v>
      </c>
      <c r="J9" s="102"/>
      <c r="K9" s="444">
        <v>1</v>
      </c>
      <c r="L9" s="102"/>
      <c r="M9" s="448">
        <v>0</v>
      </c>
      <c r="N9" s="186">
        <f t="shared" si="0"/>
        <v>2</v>
      </c>
      <c r="O9" s="102">
        <f t="shared" si="1"/>
        <v>1</v>
      </c>
      <c r="P9" s="315">
        <f t="shared" si="2"/>
        <v>0.5</v>
      </c>
      <c r="Q9" s="436" t="s">
        <v>965</v>
      </c>
      <c r="R9" s="436" t="s">
        <v>965</v>
      </c>
    </row>
    <row r="10" spans="1:18" ht="49.5" customHeight="1" x14ac:dyDescent="0.25">
      <c r="A10" s="679"/>
      <c r="B10" s="101" t="s">
        <v>130</v>
      </c>
      <c r="C10" s="317" t="s">
        <v>164</v>
      </c>
      <c r="D10" s="318" t="s">
        <v>165</v>
      </c>
      <c r="E10" s="318" t="s">
        <v>166</v>
      </c>
      <c r="F10" s="318" t="s">
        <v>914</v>
      </c>
      <c r="G10" s="430" t="s">
        <v>167</v>
      </c>
      <c r="H10" s="186"/>
      <c r="I10" s="444"/>
      <c r="J10" s="102"/>
      <c r="K10" s="444">
        <v>1</v>
      </c>
      <c r="L10" s="102"/>
      <c r="M10" s="448">
        <v>1</v>
      </c>
      <c r="N10" s="186">
        <f t="shared" si="0"/>
        <v>2</v>
      </c>
      <c r="O10" s="102">
        <f t="shared" si="1"/>
        <v>0</v>
      </c>
      <c r="P10" s="315">
        <f t="shared" si="2"/>
        <v>0</v>
      </c>
      <c r="Q10" s="436" t="s">
        <v>930</v>
      </c>
      <c r="R10" s="436" t="s">
        <v>1009</v>
      </c>
    </row>
    <row r="11" spans="1:18" ht="127.5" x14ac:dyDescent="0.25">
      <c r="A11" s="680" t="s">
        <v>168</v>
      </c>
      <c r="B11" s="101" t="s">
        <v>169</v>
      </c>
      <c r="C11" s="6" t="s">
        <v>170</v>
      </c>
      <c r="D11" s="7" t="s">
        <v>171</v>
      </c>
      <c r="E11" s="10" t="s">
        <v>114</v>
      </c>
      <c r="F11" s="14" t="s">
        <v>916</v>
      </c>
      <c r="G11" s="427" t="s">
        <v>172</v>
      </c>
      <c r="H11" s="319">
        <v>1</v>
      </c>
      <c r="I11" s="444">
        <v>1</v>
      </c>
      <c r="J11" s="320"/>
      <c r="K11" s="444">
        <v>1</v>
      </c>
      <c r="L11" s="102"/>
      <c r="M11" s="448">
        <v>1</v>
      </c>
      <c r="N11" s="186">
        <f t="shared" si="0"/>
        <v>3</v>
      </c>
      <c r="O11" s="102">
        <f t="shared" si="1"/>
        <v>1</v>
      </c>
      <c r="P11" s="315">
        <f t="shared" si="2"/>
        <v>0.33333333333333331</v>
      </c>
      <c r="Q11" s="436" t="s">
        <v>964</v>
      </c>
      <c r="R11" s="436" t="s">
        <v>1031</v>
      </c>
    </row>
    <row r="12" spans="1:18" ht="38.25" x14ac:dyDescent="0.25">
      <c r="A12" s="681"/>
      <c r="B12" s="101" t="s">
        <v>173</v>
      </c>
      <c r="C12" s="6" t="s">
        <v>174</v>
      </c>
      <c r="D12" s="7" t="s">
        <v>155</v>
      </c>
      <c r="E12" s="10" t="s">
        <v>156</v>
      </c>
      <c r="F12" s="14" t="s">
        <v>914</v>
      </c>
      <c r="G12" s="427">
        <v>45488</v>
      </c>
      <c r="H12" s="319"/>
      <c r="I12" s="444"/>
      <c r="J12" s="320"/>
      <c r="K12" s="444">
        <v>1</v>
      </c>
      <c r="L12" s="102"/>
      <c r="M12" s="448"/>
      <c r="N12" s="186">
        <f t="shared" si="0"/>
        <v>1</v>
      </c>
      <c r="O12" s="102">
        <f t="shared" si="1"/>
        <v>0</v>
      </c>
      <c r="P12" s="315">
        <f t="shared" si="2"/>
        <v>0</v>
      </c>
      <c r="Q12" s="436" t="s">
        <v>930</v>
      </c>
      <c r="R12" s="436" t="s">
        <v>1008</v>
      </c>
    </row>
    <row r="13" spans="1:18" ht="51" x14ac:dyDescent="0.25">
      <c r="A13" s="429" t="s">
        <v>175</v>
      </c>
      <c r="B13" s="103" t="s">
        <v>44</v>
      </c>
      <c r="C13" s="100" t="s">
        <v>176</v>
      </c>
      <c r="D13" s="14" t="s">
        <v>177</v>
      </c>
      <c r="E13" s="10" t="s">
        <v>178</v>
      </c>
      <c r="F13" s="14" t="s">
        <v>914</v>
      </c>
      <c r="G13" s="427" t="s">
        <v>179</v>
      </c>
      <c r="H13" s="188">
        <v>0.33</v>
      </c>
      <c r="I13" s="445">
        <v>0.33</v>
      </c>
      <c r="J13" s="321"/>
      <c r="K13" s="445">
        <v>0.34</v>
      </c>
      <c r="L13" s="102"/>
      <c r="M13" s="449">
        <v>0.33</v>
      </c>
      <c r="N13" s="438">
        <f t="shared" si="0"/>
        <v>1</v>
      </c>
      <c r="O13" s="102">
        <f t="shared" si="1"/>
        <v>0.33</v>
      </c>
      <c r="P13" s="315">
        <f t="shared" si="2"/>
        <v>0.33</v>
      </c>
      <c r="Q13" s="436" t="s">
        <v>931</v>
      </c>
      <c r="R13" s="436" t="s">
        <v>1013</v>
      </c>
    </row>
    <row r="14" spans="1:18" ht="76.5" x14ac:dyDescent="0.25">
      <c r="A14" s="682" t="s">
        <v>180</v>
      </c>
      <c r="B14" s="104" t="s">
        <v>50</v>
      </c>
      <c r="C14" s="109" t="s">
        <v>181</v>
      </c>
      <c r="D14" s="14" t="s">
        <v>182</v>
      </c>
      <c r="E14" s="14" t="s">
        <v>183</v>
      </c>
      <c r="F14" s="14" t="s">
        <v>917</v>
      </c>
      <c r="G14" s="428" t="s">
        <v>184</v>
      </c>
      <c r="H14" s="319"/>
      <c r="I14" s="444"/>
      <c r="J14" s="320"/>
      <c r="K14" s="444">
        <v>1</v>
      </c>
      <c r="L14" s="102"/>
      <c r="M14" s="448">
        <v>1</v>
      </c>
      <c r="N14" s="186">
        <f t="shared" si="0"/>
        <v>2</v>
      </c>
      <c r="O14" s="102">
        <f t="shared" si="1"/>
        <v>0</v>
      </c>
      <c r="P14" s="315">
        <f t="shared" si="2"/>
        <v>0</v>
      </c>
      <c r="Q14" s="437" t="s">
        <v>930</v>
      </c>
      <c r="R14" s="436" t="s">
        <v>1008</v>
      </c>
    </row>
    <row r="15" spans="1:18" ht="51.75" thickBot="1" x14ac:dyDescent="0.3">
      <c r="A15" s="683"/>
      <c r="B15" s="431" t="s">
        <v>56</v>
      </c>
      <c r="C15" s="432" t="s">
        <v>185</v>
      </c>
      <c r="D15" s="433" t="s">
        <v>932</v>
      </c>
      <c r="E15" s="434" t="s">
        <v>156</v>
      </c>
      <c r="F15" s="433" t="s">
        <v>186</v>
      </c>
      <c r="G15" s="435" t="s">
        <v>184</v>
      </c>
      <c r="H15" s="322"/>
      <c r="I15" s="446"/>
      <c r="J15" s="323"/>
      <c r="K15" s="446">
        <v>1</v>
      </c>
      <c r="L15" s="187"/>
      <c r="M15" s="450">
        <v>1</v>
      </c>
      <c r="N15" s="439">
        <f t="shared" si="0"/>
        <v>2</v>
      </c>
      <c r="O15" s="187">
        <f t="shared" si="1"/>
        <v>0</v>
      </c>
      <c r="P15" s="489">
        <f t="shared" si="2"/>
        <v>0</v>
      </c>
      <c r="Q15" s="488" t="s">
        <v>930</v>
      </c>
      <c r="R15" s="436" t="s">
        <v>1008</v>
      </c>
    </row>
    <row r="16" spans="1:18" x14ac:dyDescent="0.25">
      <c r="P16" s="525">
        <f>AVERAGE(P7:P15)</f>
        <v>0.16966329966329968</v>
      </c>
    </row>
  </sheetData>
  <mergeCells count="14">
    <mergeCell ref="R4:R6"/>
    <mergeCell ref="A9:A10"/>
    <mergeCell ref="A11:A12"/>
    <mergeCell ref="A14:A15"/>
    <mergeCell ref="Q4:Q6"/>
    <mergeCell ref="P4:P6"/>
    <mergeCell ref="A5:G5"/>
    <mergeCell ref="A7:A8"/>
    <mergeCell ref="A4:G4"/>
    <mergeCell ref="H4:I5"/>
    <mergeCell ref="J4:K5"/>
    <mergeCell ref="L4:M5"/>
    <mergeCell ref="N4:N6"/>
    <mergeCell ref="O4:O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4:S35"/>
  <sheetViews>
    <sheetView showGridLines="0" zoomScale="98" zoomScaleNormal="98" workbookViewId="0">
      <selection activeCell="C1" sqref="A1:XFD1048576"/>
    </sheetView>
  </sheetViews>
  <sheetFormatPr baseColWidth="10" defaultColWidth="11.42578125" defaultRowHeight="16.5" x14ac:dyDescent="0.3"/>
  <cols>
    <col min="1" max="1" width="30.42578125" style="2" customWidth="1"/>
    <col min="2" max="2" width="11.42578125" style="2" customWidth="1"/>
    <col min="3" max="3" width="55.85546875" style="2" customWidth="1"/>
    <col min="4" max="4" width="31.5703125" style="2" customWidth="1"/>
    <col min="5" max="5" width="40.7109375" style="2" customWidth="1"/>
    <col min="6" max="6" width="26" style="2" customWidth="1"/>
    <col min="7" max="7" width="46.85546875" style="206" customWidth="1"/>
    <col min="8" max="8" width="15.85546875" style="206" customWidth="1"/>
    <col min="9" max="13" width="11.42578125" style="2"/>
    <col min="14" max="14" width="12.140625" style="2" customWidth="1"/>
    <col min="15" max="15" width="11.42578125" style="205" customWidth="1"/>
    <col min="16" max="17" width="13.7109375" style="205" customWidth="1"/>
    <col min="18" max="18" width="54.28515625" style="2" customWidth="1"/>
    <col min="19" max="19" width="58.7109375" style="2" customWidth="1"/>
    <col min="20" max="16384" width="11.42578125" style="2"/>
  </cols>
  <sheetData>
    <row r="4" spans="1:19" ht="17.25" thickBot="1" x14ac:dyDescent="0.35"/>
    <row r="5" spans="1:19" ht="20.25" customHeight="1" thickBot="1" x14ac:dyDescent="0.35">
      <c r="A5" s="699" t="s">
        <v>147</v>
      </c>
      <c r="B5" s="699"/>
      <c r="C5" s="699"/>
      <c r="D5" s="699"/>
      <c r="E5" s="699"/>
      <c r="F5" s="699"/>
      <c r="G5" s="699"/>
      <c r="H5" s="700"/>
      <c r="I5" s="694" t="s">
        <v>84</v>
      </c>
      <c r="J5" s="670"/>
      <c r="K5" s="670" t="s">
        <v>4</v>
      </c>
      <c r="L5" s="670"/>
      <c r="M5" s="670" t="s">
        <v>5</v>
      </c>
      <c r="N5" s="693"/>
      <c r="O5" s="694" t="s">
        <v>6</v>
      </c>
      <c r="P5" s="664" t="s">
        <v>85</v>
      </c>
      <c r="Q5" s="656" t="s">
        <v>97</v>
      </c>
      <c r="R5" s="663" t="s">
        <v>87</v>
      </c>
      <c r="S5" s="658" t="s">
        <v>1006</v>
      </c>
    </row>
    <row r="6" spans="1:19" ht="20.25" x14ac:dyDescent="0.3">
      <c r="A6" s="696" t="s">
        <v>187</v>
      </c>
      <c r="B6" s="697"/>
      <c r="C6" s="697"/>
      <c r="D6" s="697"/>
      <c r="E6" s="697"/>
      <c r="F6" s="697"/>
      <c r="G6" s="697"/>
      <c r="H6" s="698"/>
      <c r="I6" s="676"/>
      <c r="J6" s="672"/>
      <c r="K6" s="672"/>
      <c r="L6" s="672"/>
      <c r="M6" s="672"/>
      <c r="N6" s="677"/>
      <c r="O6" s="676"/>
      <c r="P6" s="684"/>
      <c r="Q6" s="657"/>
      <c r="R6" s="702"/>
      <c r="S6" s="659"/>
    </row>
    <row r="7" spans="1:19" ht="38.25" customHeight="1" thickBot="1" x14ac:dyDescent="0.35">
      <c r="A7" s="403" t="s">
        <v>13</v>
      </c>
      <c r="B7" s="678" t="s">
        <v>14</v>
      </c>
      <c r="C7" s="678"/>
      <c r="D7" s="389" t="s">
        <v>15</v>
      </c>
      <c r="E7" s="389" t="s">
        <v>188</v>
      </c>
      <c r="F7" s="389" t="s">
        <v>16</v>
      </c>
      <c r="G7" s="388" t="s">
        <v>17</v>
      </c>
      <c r="H7" s="404" t="s">
        <v>18</v>
      </c>
      <c r="I7" s="471" t="s">
        <v>19</v>
      </c>
      <c r="J7" s="472" t="s">
        <v>20</v>
      </c>
      <c r="K7" s="472" t="s">
        <v>19</v>
      </c>
      <c r="L7" s="472" t="s">
        <v>20</v>
      </c>
      <c r="M7" s="472" t="s">
        <v>19</v>
      </c>
      <c r="N7" s="442" t="s">
        <v>20</v>
      </c>
      <c r="O7" s="695"/>
      <c r="P7" s="685"/>
      <c r="Q7" s="701"/>
      <c r="R7" s="703"/>
      <c r="S7" s="660"/>
    </row>
    <row r="8" spans="1:19" ht="99.75" customHeight="1" x14ac:dyDescent="0.3">
      <c r="A8" s="674" t="s">
        <v>189</v>
      </c>
      <c r="B8" s="121" t="s">
        <v>22</v>
      </c>
      <c r="C8" s="138" t="s">
        <v>190</v>
      </c>
      <c r="D8" s="144">
        <v>1</v>
      </c>
      <c r="E8" s="137" t="s">
        <v>191</v>
      </c>
      <c r="F8" s="137" t="s">
        <v>192</v>
      </c>
      <c r="G8" s="137" t="s">
        <v>60</v>
      </c>
      <c r="H8" s="500" t="s">
        <v>899</v>
      </c>
      <c r="I8" s="497"/>
      <c r="J8" s="473"/>
      <c r="K8" s="476"/>
      <c r="L8" s="458">
        <v>1</v>
      </c>
      <c r="M8" s="476"/>
      <c r="N8" s="498"/>
      <c r="O8" s="491">
        <f>J8+L8+N8</f>
        <v>1</v>
      </c>
      <c r="P8" s="189">
        <f>I8+K8+M8</f>
        <v>0</v>
      </c>
      <c r="Q8" s="146">
        <f>P8/O8</f>
        <v>0</v>
      </c>
      <c r="R8" s="542" t="s">
        <v>941</v>
      </c>
      <c r="S8" s="553" t="s">
        <v>1057</v>
      </c>
    </row>
    <row r="9" spans="1:19" ht="132" x14ac:dyDescent="0.3">
      <c r="A9" s="674"/>
      <c r="B9" s="135" t="s">
        <v>108</v>
      </c>
      <c r="C9" s="143" t="s">
        <v>907</v>
      </c>
      <c r="D9" s="136" t="s">
        <v>193</v>
      </c>
      <c r="E9" s="137" t="s">
        <v>908</v>
      </c>
      <c r="F9" s="137" t="s">
        <v>123</v>
      </c>
      <c r="G9" s="137" t="s">
        <v>194</v>
      </c>
      <c r="H9" s="500" t="s">
        <v>61</v>
      </c>
      <c r="I9" s="152">
        <v>1</v>
      </c>
      <c r="J9" s="460">
        <v>1</v>
      </c>
      <c r="K9" s="130"/>
      <c r="L9" s="460">
        <v>1</v>
      </c>
      <c r="M9" s="130"/>
      <c r="N9" s="466">
        <v>1</v>
      </c>
      <c r="O9" s="492">
        <f t="shared" ref="O9:O34" si="0">J9+L9+N9</f>
        <v>3</v>
      </c>
      <c r="P9" s="475">
        <f t="shared" ref="P9:P34" si="1">I9+K9+M9</f>
        <v>1</v>
      </c>
      <c r="Q9" s="130">
        <f t="shared" ref="Q9:Q34" si="2">P9/O9</f>
        <v>0.33333333333333331</v>
      </c>
      <c r="R9" s="543" t="s">
        <v>942</v>
      </c>
      <c r="S9" s="18" t="s">
        <v>1015</v>
      </c>
    </row>
    <row r="10" spans="1:19" ht="213.75" customHeight="1" x14ac:dyDescent="0.3">
      <c r="A10" s="674"/>
      <c r="B10" s="135" t="s">
        <v>111</v>
      </c>
      <c r="C10" s="107" t="s">
        <v>195</v>
      </c>
      <c r="D10" s="136">
        <v>1</v>
      </c>
      <c r="E10" s="137" t="s">
        <v>196</v>
      </c>
      <c r="F10" s="137" t="s">
        <v>197</v>
      </c>
      <c r="G10" s="137" t="s">
        <v>198</v>
      </c>
      <c r="H10" s="500" t="s">
        <v>61</v>
      </c>
      <c r="I10" s="150">
        <v>0.33</v>
      </c>
      <c r="J10" s="459">
        <v>0.33</v>
      </c>
      <c r="K10" s="142"/>
      <c r="L10" s="459">
        <v>0.33400000000000002</v>
      </c>
      <c r="M10" s="130"/>
      <c r="N10" s="465">
        <v>0.33400000000000002</v>
      </c>
      <c r="O10" s="493">
        <f t="shared" si="0"/>
        <v>0.998</v>
      </c>
      <c r="P10" s="119">
        <f t="shared" si="1"/>
        <v>0.33</v>
      </c>
      <c r="Q10" s="469">
        <f t="shared" si="2"/>
        <v>0.33066132264529058</v>
      </c>
      <c r="R10" s="543" t="s">
        <v>943</v>
      </c>
      <c r="S10" s="544" t="s">
        <v>1058</v>
      </c>
    </row>
    <row r="11" spans="1:19" ht="60" customHeight="1" x14ac:dyDescent="0.3">
      <c r="A11" s="674"/>
      <c r="B11" s="135" t="s">
        <v>116</v>
      </c>
      <c r="C11" s="138" t="s">
        <v>199</v>
      </c>
      <c r="D11" s="136" t="s">
        <v>200</v>
      </c>
      <c r="E11" s="137" t="s">
        <v>201</v>
      </c>
      <c r="F11" s="137" t="s">
        <v>123</v>
      </c>
      <c r="G11" s="137" t="s">
        <v>194</v>
      </c>
      <c r="H11" s="500" t="s">
        <v>900</v>
      </c>
      <c r="I11" s="492"/>
      <c r="J11" s="474"/>
      <c r="K11" s="119"/>
      <c r="L11" s="460">
        <v>1</v>
      </c>
      <c r="M11" s="130"/>
      <c r="N11" s="466">
        <v>1</v>
      </c>
      <c r="O11" s="492">
        <f t="shared" si="0"/>
        <v>2</v>
      </c>
      <c r="P11" s="119">
        <f t="shared" si="1"/>
        <v>0</v>
      </c>
      <c r="Q11" s="469">
        <f t="shared" si="2"/>
        <v>0</v>
      </c>
      <c r="R11" s="543" t="s">
        <v>941</v>
      </c>
      <c r="S11" s="553" t="s">
        <v>1014</v>
      </c>
    </row>
    <row r="12" spans="1:19" ht="191.25" x14ac:dyDescent="0.3">
      <c r="A12" s="674"/>
      <c r="B12" s="135" t="s">
        <v>120</v>
      </c>
      <c r="C12" s="138" t="s">
        <v>202</v>
      </c>
      <c r="D12" s="136" t="s">
        <v>193</v>
      </c>
      <c r="E12" s="137" t="s">
        <v>203</v>
      </c>
      <c r="F12" s="137" t="s">
        <v>197</v>
      </c>
      <c r="G12" s="137" t="s">
        <v>198</v>
      </c>
      <c r="H12" s="500" t="s">
        <v>61</v>
      </c>
      <c r="I12" s="152">
        <v>1</v>
      </c>
      <c r="J12" s="460">
        <v>1</v>
      </c>
      <c r="K12" s="130"/>
      <c r="L12" s="460">
        <v>1</v>
      </c>
      <c r="M12" s="130"/>
      <c r="N12" s="466">
        <v>1</v>
      </c>
      <c r="O12" s="492">
        <f t="shared" si="0"/>
        <v>3</v>
      </c>
      <c r="P12" s="475">
        <f t="shared" si="1"/>
        <v>1</v>
      </c>
      <c r="Q12" s="130">
        <f t="shared" si="2"/>
        <v>0.33333333333333331</v>
      </c>
      <c r="R12" s="543" t="s">
        <v>944</v>
      </c>
      <c r="S12" s="544" t="s">
        <v>1040</v>
      </c>
    </row>
    <row r="13" spans="1:19" ht="52.5" x14ac:dyDescent="0.3">
      <c r="A13" s="674"/>
      <c r="B13" s="141">
        <v>1.6</v>
      </c>
      <c r="C13" s="138" t="s">
        <v>204</v>
      </c>
      <c r="D13" s="108" t="s">
        <v>193</v>
      </c>
      <c r="E13" s="139" t="s">
        <v>205</v>
      </c>
      <c r="F13" s="139" t="s">
        <v>197</v>
      </c>
      <c r="G13" s="139" t="s">
        <v>198</v>
      </c>
      <c r="H13" s="501" t="s">
        <v>61</v>
      </c>
      <c r="I13" s="152">
        <v>1</v>
      </c>
      <c r="J13" s="460">
        <v>1</v>
      </c>
      <c r="K13" s="130"/>
      <c r="L13" s="460">
        <v>1</v>
      </c>
      <c r="M13" s="130"/>
      <c r="N13" s="466">
        <v>1</v>
      </c>
      <c r="O13" s="492">
        <f t="shared" si="0"/>
        <v>3</v>
      </c>
      <c r="P13" s="477">
        <f t="shared" si="1"/>
        <v>1</v>
      </c>
      <c r="Q13" s="131">
        <f t="shared" si="2"/>
        <v>0.33333333333333331</v>
      </c>
      <c r="R13" s="545" t="s">
        <v>945</v>
      </c>
      <c r="S13" s="545" t="s">
        <v>1032</v>
      </c>
    </row>
    <row r="14" spans="1:19" ht="33" x14ac:dyDescent="0.3">
      <c r="A14" s="674"/>
      <c r="B14" s="121" t="s">
        <v>206</v>
      </c>
      <c r="C14" s="138" t="s">
        <v>207</v>
      </c>
      <c r="D14" s="136">
        <v>1</v>
      </c>
      <c r="E14" s="139" t="s">
        <v>208</v>
      </c>
      <c r="F14" s="137" t="s">
        <v>123</v>
      </c>
      <c r="G14" s="105" t="s">
        <v>209</v>
      </c>
      <c r="H14" s="500" t="s">
        <v>900</v>
      </c>
      <c r="I14" s="152"/>
      <c r="J14" s="460"/>
      <c r="K14" s="130"/>
      <c r="L14" s="459">
        <v>0.5</v>
      </c>
      <c r="M14" s="130"/>
      <c r="N14" s="465">
        <v>0.5</v>
      </c>
      <c r="O14" s="493">
        <f t="shared" si="0"/>
        <v>1</v>
      </c>
      <c r="P14" s="477">
        <f t="shared" si="1"/>
        <v>0</v>
      </c>
      <c r="Q14" s="131">
        <f t="shared" si="2"/>
        <v>0</v>
      </c>
      <c r="R14" s="543" t="s">
        <v>941</v>
      </c>
      <c r="S14" s="553" t="s">
        <v>1014</v>
      </c>
    </row>
    <row r="15" spans="1:19" ht="63.75" x14ac:dyDescent="0.3">
      <c r="A15" s="674"/>
      <c r="B15" s="141">
        <v>1.8</v>
      </c>
      <c r="C15" s="138" t="s">
        <v>909</v>
      </c>
      <c r="D15" s="108" t="s">
        <v>193</v>
      </c>
      <c r="E15" s="120" t="s">
        <v>210</v>
      </c>
      <c r="F15" s="139" t="s">
        <v>123</v>
      </c>
      <c r="G15" s="139" t="s">
        <v>211</v>
      </c>
      <c r="H15" s="501" t="s">
        <v>61</v>
      </c>
      <c r="I15" s="152">
        <v>1</v>
      </c>
      <c r="J15" s="460">
        <v>1</v>
      </c>
      <c r="K15" s="130"/>
      <c r="L15" s="460">
        <v>1</v>
      </c>
      <c r="M15" s="130"/>
      <c r="N15" s="466">
        <v>1</v>
      </c>
      <c r="O15" s="492">
        <f t="shared" si="0"/>
        <v>3</v>
      </c>
      <c r="P15" s="477">
        <f t="shared" si="1"/>
        <v>1</v>
      </c>
      <c r="Q15" s="131">
        <f t="shared" si="2"/>
        <v>0.33333333333333331</v>
      </c>
      <c r="R15" s="543" t="s">
        <v>947</v>
      </c>
      <c r="S15" s="560" t="s">
        <v>1039</v>
      </c>
    </row>
    <row r="16" spans="1:19" ht="49.5" x14ac:dyDescent="0.3">
      <c r="A16" s="674"/>
      <c r="B16" s="135" t="s">
        <v>212</v>
      </c>
      <c r="C16" s="555" t="s">
        <v>213</v>
      </c>
      <c r="D16" s="136" t="s">
        <v>193</v>
      </c>
      <c r="E16" s="137" t="s">
        <v>214</v>
      </c>
      <c r="F16" s="137" t="s">
        <v>123</v>
      </c>
      <c r="G16" s="137" t="s">
        <v>194</v>
      </c>
      <c r="H16" s="500" t="s">
        <v>61</v>
      </c>
      <c r="I16" s="152"/>
      <c r="J16" s="460"/>
      <c r="K16" s="130"/>
      <c r="L16" s="460">
        <v>2</v>
      </c>
      <c r="M16" s="130"/>
      <c r="N16" s="466">
        <v>1</v>
      </c>
      <c r="O16" s="492">
        <f t="shared" si="0"/>
        <v>3</v>
      </c>
      <c r="P16" s="477">
        <f t="shared" si="1"/>
        <v>0</v>
      </c>
      <c r="Q16" s="131">
        <f t="shared" si="2"/>
        <v>0</v>
      </c>
      <c r="R16" s="543" t="s">
        <v>941</v>
      </c>
      <c r="S16" s="470" t="s">
        <v>1026</v>
      </c>
    </row>
    <row r="17" spans="1:19" ht="49.5" x14ac:dyDescent="0.3">
      <c r="A17" s="674"/>
      <c r="B17" s="135" t="s">
        <v>215</v>
      </c>
      <c r="C17" s="143" t="s">
        <v>216</v>
      </c>
      <c r="D17" s="108" t="s">
        <v>217</v>
      </c>
      <c r="E17" s="139" t="s">
        <v>218</v>
      </c>
      <c r="F17" s="139" t="s">
        <v>123</v>
      </c>
      <c r="G17" s="139" t="s">
        <v>194</v>
      </c>
      <c r="H17" s="501">
        <v>45657</v>
      </c>
      <c r="I17" s="152"/>
      <c r="J17" s="460"/>
      <c r="K17" s="130"/>
      <c r="L17" s="460"/>
      <c r="M17" s="130"/>
      <c r="N17" s="466">
        <v>1</v>
      </c>
      <c r="O17" s="492">
        <f t="shared" si="0"/>
        <v>1</v>
      </c>
      <c r="P17" s="477">
        <f t="shared" si="1"/>
        <v>0</v>
      </c>
      <c r="Q17" s="131">
        <f t="shared" si="2"/>
        <v>0</v>
      </c>
      <c r="R17" s="543" t="s">
        <v>941</v>
      </c>
      <c r="S17" s="553" t="s">
        <v>1016</v>
      </c>
    </row>
    <row r="18" spans="1:19" ht="65.25" x14ac:dyDescent="0.3">
      <c r="A18" s="674"/>
      <c r="B18" s="135" t="s">
        <v>219</v>
      </c>
      <c r="C18" s="138" t="s">
        <v>220</v>
      </c>
      <c r="D18" s="108" t="s">
        <v>217</v>
      </c>
      <c r="E18" s="139" t="s">
        <v>221</v>
      </c>
      <c r="F18" s="139" t="s">
        <v>123</v>
      </c>
      <c r="G18" s="139" t="s">
        <v>157</v>
      </c>
      <c r="H18" s="500">
        <v>45535</v>
      </c>
      <c r="I18" s="152"/>
      <c r="J18" s="460"/>
      <c r="K18" s="130"/>
      <c r="L18" s="460">
        <v>1</v>
      </c>
      <c r="M18" s="130"/>
      <c r="N18" s="466"/>
      <c r="O18" s="492">
        <f t="shared" si="0"/>
        <v>1</v>
      </c>
      <c r="P18" s="477">
        <f t="shared" si="1"/>
        <v>0</v>
      </c>
      <c r="Q18" s="131">
        <f t="shared" si="2"/>
        <v>0</v>
      </c>
      <c r="R18" s="545" t="s">
        <v>946</v>
      </c>
      <c r="S18" s="545" t="s">
        <v>946</v>
      </c>
    </row>
    <row r="19" spans="1:19" ht="49.5" x14ac:dyDescent="0.3">
      <c r="A19" s="674"/>
      <c r="B19" s="135" t="s">
        <v>222</v>
      </c>
      <c r="C19" s="507" t="s">
        <v>223</v>
      </c>
      <c r="D19" s="533" t="s">
        <v>200</v>
      </c>
      <c r="E19" s="508" t="s">
        <v>224</v>
      </c>
      <c r="F19" s="137" t="s">
        <v>225</v>
      </c>
      <c r="G19" s="137" t="s">
        <v>186</v>
      </c>
      <c r="H19" s="532" t="s">
        <v>979</v>
      </c>
      <c r="I19" s="152"/>
      <c r="J19" s="460"/>
      <c r="K19" s="130"/>
      <c r="L19" s="460">
        <v>1</v>
      </c>
      <c r="M19" s="130"/>
      <c r="N19" s="466">
        <v>1</v>
      </c>
      <c r="O19" s="492">
        <f t="shared" si="0"/>
        <v>2</v>
      </c>
      <c r="P19" s="477">
        <f t="shared" si="1"/>
        <v>0</v>
      </c>
      <c r="Q19" s="131">
        <f t="shared" si="2"/>
        <v>0</v>
      </c>
      <c r="R19" s="543" t="s">
        <v>941</v>
      </c>
      <c r="S19" s="553" t="s">
        <v>1014</v>
      </c>
    </row>
    <row r="20" spans="1:19" ht="49.5" x14ac:dyDescent="0.3">
      <c r="A20" s="674"/>
      <c r="B20" s="135" t="s">
        <v>226</v>
      </c>
      <c r="C20" s="134" t="s">
        <v>910</v>
      </c>
      <c r="D20" s="136" t="s">
        <v>227</v>
      </c>
      <c r="E20" s="137" t="s">
        <v>911</v>
      </c>
      <c r="F20" s="137" t="s">
        <v>166</v>
      </c>
      <c r="G20" s="137" t="s">
        <v>228</v>
      </c>
      <c r="H20" s="500">
        <v>45657</v>
      </c>
      <c r="I20" s="150"/>
      <c r="J20" s="460"/>
      <c r="K20" s="130"/>
      <c r="L20" s="460"/>
      <c r="M20" s="130"/>
      <c r="N20" s="466">
        <v>1</v>
      </c>
      <c r="O20" s="492">
        <f t="shared" si="0"/>
        <v>1</v>
      </c>
      <c r="P20" s="477">
        <f t="shared" si="1"/>
        <v>0</v>
      </c>
      <c r="Q20" s="131">
        <f t="shared" si="2"/>
        <v>0</v>
      </c>
      <c r="R20" s="543" t="s">
        <v>941</v>
      </c>
      <c r="S20" s="553" t="s">
        <v>1016</v>
      </c>
    </row>
    <row r="21" spans="1:19" ht="76.5" x14ac:dyDescent="0.3">
      <c r="A21" s="674"/>
      <c r="B21" s="135">
        <v>1.1399999999999999</v>
      </c>
      <c r="C21" s="134" t="s">
        <v>229</v>
      </c>
      <c r="D21" s="136" t="s">
        <v>193</v>
      </c>
      <c r="E21" s="137" t="s">
        <v>1017</v>
      </c>
      <c r="F21" s="137" t="s">
        <v>166</v>
      </c>
      <c r="G21" s="137" t="s">
        <v>956</v>
      </c>
      <c r="H21" s="500" t="s">
        <v>172</v>
      </c>
      <c r="I21" s="152">
        <v>1</v>
      </c>
      <c r="J21" s="460">
        <v>1</v>
      </c>
      <c r="K21" s="130"/>
      <c r="L21" s="460">
        <v>1</v>
      </c>
      <c r="M21" s="130"/>
      <c r="N21" s="466">
        <v>1</v>
      </c>
      <c r="O21" s="492">
        <f t="shared" si="0"/>
        <v>3</v>
      </c>
      <c r="P21" s="477">
        <f t="shared" si="1"/>
        <v>1</v>
      </c>
      <c r="Q21" s="131">
        <f t="shared" si="2"/>
        <v>0.33333333333333331</v>
      </c>
      <c r="R21" s="543" t="s">
        <v>949</v>
      </c>
      <c r="S21" s="544" t="s">
        <v>1018</v>
      </c>
    </row>
    <row r="22" spans="1:19" ht="76.5" x14ac:dyDescent="0.3">
      <c r="A22" s="674" t="s">
        <v>230</v>
      </c>
      <c r="B22" s="135" t="s">
        <v>29</v>
      </c>
      <c r="C22" s="138" t="s">
        <v>231</v>
      </c>
      <c r="D22" s="139" t="s">
        <v>232</v>
      </c>
      <c r="E22" s="137" t="s">
        <v>233</v>
      </c>
      <c r="F22" s="139" t="s">
        <v>114</v>
      </c>
      <c r="G22" s="139" t="s">
        <v>957</v>
      </c>
      <c r="H22" s="501" t="s">
        <v>901</v>
      </c>
      <c r="I22" s="152">
        <v>1</v>
      </c>
      <c r="J22" s="460">
        <v>1</v>
      </c>
      <c r="K22" s="130"/>
      <c r="L22" s="460">
        <v>1</v>
      </c>
      <c r="M22" s="130"/>
      <c r="N22" s="466">
        <v>1</v>
      </c>
      <c r="O22" s="492">
        <f t="shared" si="0"/>
        <v>3</v>
      </c>
      <c r="P22" s="477">
        <f t="shared" si="1"/>
        <v>1</v>
      </c>
      <c r="Q22" s="131">
        <f t="shared" si="2"/>
        <v>0.33333333333333331</v>
      </c>
      <c r="R22" s="547" t="s">
        <v>950</v>
      </c>
      <c r="S22" s="548" t="s">
        <v>1019</v>
      </c>
    </row>
    <row r="23" spans="1:19" ht="49.5" x14ac:dyDescent="0.3">
      <c r="A23" s="674"/>
      <c r="B23" s="9" t="s">
        <v>130</v>
      </c>
      <c r="C23" s="143" t="s">
        <v>234</v>
      </c>
      <c r="D23" s="136" t="s">
        <v>235</v>
      </c>
      <c r="E23" s="137" t="s">
        <v>236</v>
      </c>
      <c r="F23" s="137" t="s">
        <v>123</v>
      </c>
      <c r="G23" s="137" t="s">
        <v>194</v>
      </c>
      <c r="H23" s="500" t="s">
        <v>902</v>
      </c>
      <c r="I23" s="316"/>
      <c r="J23" s="444"/>
      <c r="K23" s="133"/>
      <c r="L23" s="460">
        <v>1</v>
      </c>
      <c r="M23" s="130"/>
      <c r="N23" s="466">
        <v>1</v>
      </c>
      <c r="O23" s="492">
        <f t="shared" si="0"/>
        <v>2</v>
      </c>
      <c r="P23" s="477">
        <f t="shared" si="1"/>
        <v>0</v>
      </c>
      <c r="Q23" s="131">
        <f t="shared" si="2"/>
        <v>0</v>
      </c>
      <c r="R23" s="543" t="s">
        <v>941</v>
      </c>
      <c r="S23" s="553" t="s">
        <v>1014</v>
      </c>
    </row>
    <row r="24" spans="1:19" ht="76.5" x14ac:dyDescent="0.3">
      <c r="A24" s="674"/>
      <c r="B24" s="135" t="s">
        <v>237</v>
      </c>
      <c r="C24" s="143" t="s">
        <v>238</v>
      </c>
      <c r="D24" s="139" t="s">
        <v>239</v>
      </c>
      <c r="E24" s="137" t="s">
        <v>233</v>
      </c>
      <c r="F24" s="137" t="s">
        <v>123</v>
      </c>
      <c r="G24" s="137" t="s">
        <v>958</v>
      </c>
      <c r="H24" s="500" t="s">
        <v>61</v>
      </c>
      <c r="I24" s="152">
        <v>1</v>
      </c>
      <c r="J24" s="444">
        <v>1</v>
      </c>
      <c r="K24" s="133"/>
      <c r="L24" s="444">
        <v>1</v>
      </c>
      <c r="M24" s="133"/>
      <c r="N24" s="448">
        <v>1</v>
      </c>
      <c r="O24" s="492">
        <f t="shared" si="0"/>
        <v>3</v>
      </c>
      <c r="P24" s="477">
        <f t="shared" si="1"/>
        <v>1</v>
      </c>
      <c r="Q24" s="131">
        <f t="shared" si="2"/>
        <v>0.33333333333333331</v>
      </c>
      <c r="R24" s="549" t="s">
        <v>951</v>
      </c>
      <c r="S24" s="550" t="s">
        <v>1020</v>
      </c>
    </row>
    <row r="25" spans="1:19" ht="49.5" x14ac:dyDescent="0.3">
      <c r="A25" s="674" t="s">
        <v>240</v>
      </c>
      <c r="B25" s="135" t="s">
        <v>36</v>
      </c>
      <c r="C25" s="143" t="s">
        <v>906</v>
      </c>
      <c r="D25" s="137" t="s">
        <v>241</v>
      </c>
      <c r="E25" s="137" t="s">
        <v>242</v>
      </c>
      <c r="F25" s="137" t="s">
        <v>123</v>
      </c>
      <c r="G25" s="137" t="s">
        <v>194</v>
      </c>
      <c r="H25" s="500" t="s">
        <v>902</v>
      </c>
      <c r="I25" s="152"/>
      <c r="J25" s="460"/>
      <c r="K25" s="132"/>
      <c r="L25" s="460">
        <v>1</v>
      </c>
      <c r="M25" s="132"/>
      <c r="N25" s="466">
        <v>1</v>
      </c>
      <c r="O25" s="492">
        <f t="shared" si="0"/>
        <v>2</v>
      </c>
      <c r="P25" s="477">
        <f t="shared" si="1"/>
        <v>0</v>
      </c>
      <c r="Q25" s="131">
        <f t="shared" si="2"/>
        <v>0</v>
      </c>
      <c r="R25" s="543" t="s">
        <v>941</v>
      </c>
      <c r="S25" s="553" t="s">
        <v>1014</v>
      </c>
    </row>
    <row r="26" spans="1:19" ht="52.5" x14ac:dyDescent="0.3">
      <c r="A26" s="674"/>
      <c r="B26" s="135" t="s">
        <v>243</v>
      </c>
      <c r="C26" s="134" t="s">
        <v>244</v>
      </c>
      <c r="D26" s="139" t="s">
        <v>245</v>
      </c>
      <c r="E26" s="137" t="s">
        <v>246</v>
      </c>
      <c r="F26" s="137" t="s">
        <v>123</v>
      </c>
      <c r="G26" s="105" t="s">
        <v>157</v>
      </c>
      <c r="H26" s="536" t="s">
        <v>902</v>
      </c>
      <c r="I26" s="186"/>
      <c r="J26" s="460"/>
      <c r="K26" s="132"/>
      <c r="L26" s="460">
        <v>10</v>
      </c>
      <c r="M26" s="132"/>
      <c r="N26" s="466">
        <v>6</v>
      </c>
      <c r="O26" s="492">
        <f t="shared" si="0"/>
        <v>16</v>
      </c>
      <c r="P26" s="477">
        <f t="shared" si="1"/>
        <v>0</v>
      </c>
      <c r="Q26" s="131">
        <f t="shared" si="2"/>
        <v>0</v>
      </c>
      <c r="R26" s="545" t="s">
        <v>952</v>
      </c>
      <c r="S26" s="553" t="s">
        <v>1008</v>
      </c>
    </row>
    <row r="27" spans="1:19" ht="49.5" x14ac:dyDescent="0.3">
      <c r="A27" s="674"/>
      <c r="B27" s="135" t="s">
        <v>138</v>
      </c>
      <c r="C27" s="134" t="s">
        <v>247</v>
      </c>
      <c r="D27" s="136">
        <v>1</v>
      </c>
      <c r="E27" s="137" t="s">
        <v>248</v>
      </c>
      <c r="F27" s="137" t="s">
        <v>123</v>
      </c>
      <c r="G27" s="137" t="s">
        <v>157</v>
      </c>
      <c r="H27" s="500" t="s">
        <v>903</v>
      </c>
      <c r="I27" s="420"/>
      <c r="J27" s="460"/>
      <c r="K27" s="132"/>
      <c r="L27" s="459">
        <v>0.5</v>
      </c>
      <c r="M27" s="132"/>
      <c r="N27" s="465">
        <v>0.5</v>
      </c>
      <c r="O27" s="492">
        <f t="shared" si="0"/>
        <v>1</v>
      </c>
      <c r="P27" s="477">
        <f t="shared" si="1"/>
        <v>0</v>
      </c>
      <c r="Q27" s="131">
        <f t="shared" si="2"/>
        <v>0</v>
      </c>
      <c r="R27" s="543" t="s">
        <v>941</v>
      </c>
      <c r="S27" s="553" t="s">
        <v>1014</v>
      </c>
    </row>
    <row r="28" spans="1:19" ht="84" customHeight="1" x14ac:dyDescent="0.3">
      <c r="A28" s="674"/>
      <c r="B28" s="9" t="s">
        <v>142</v>
      </c>
      <c r="C28" s="556" t="s">
        <v>249</v>
      </c>
      <c r="D28" s="140">
        <v>1</v>
      </c>
      <c r="E28" s="105" t="s">
        <v>250</v>
      </c>
      <c r="F28" s="105" t="s">
        <v>123</v>
      </c>
      <c r="G28" s="105" t="s">
        <v>107</v>
      </c>
      <c r="H28" s="500" t="s">
        <v>61</v>
      </c>
      <c r="I28" s="150">
        <v>0.33</v>
      </c>
      <c r="J28" s="459">
        <v>0.33</v>
      </c>
      <c r="K28" s="142"/>
      <c r="L28" s="459">
        <v>0.33400000000000002</v>
      </c>
      <c r="M28" s="130"/>
      <c r="N28" s="465">
        <v>0.33400000000000002</v>
      </c>
      <c r="O28" s="492">
        <f t="shared" si="0"/>
        <v>0.998</v>
      </c>
      <c r="P28" s="477">
        <f t="shared" si="1"/>
        <v>0.33</v>
      </c>
      <c r="Q28" s="131">
        <f t="shared" si="2"/>
        <v>0.33066132264529058</v>
      </c>
      <c r="R28" s="545" t="s">
        <v>953</v>
      </c>
      <c r="S28" s="544" t="s">
        <v>1018</v>
      </c>
    </row>
    <row r="29" spans="1:19" ht="49.5" x14ac:dyDescent="0.3">
      <c r="A29" s="674"/>
      <c r="B29" s="135" t="s">
        <v>251</v>
      </c>
      <c r="C29" s="134" t="s">
        <v>912</v>
      </c>
      <c r="D29" s="139" t="s">
        <v>252</v>
      </c>
      <c r="E29" s="137" t="s">
        <v>253</v>
      </c>
      <c r="F29" s="137" t="s">
        <v>123</v>
      </c>
      <c r="G29" s="137" t="s">
        <v>194</v>
      </c>
      <c r="H29" s="500">
        <v>45535</v>
      </c>
      <c r="I29" s="152"/>
      <c r="J29" s="460"/>
      <c r="K29" s="132"/>
      <c r="L29" s="460">
        <v>1</v>
      </c>
      <c r="M29" s="132"/>
      <c r="N29" s="466"/>
      <c r="O29" s="492">
        <f t="shared" si="0"/>
        <v>1</v>
      </c>
      <c r="P29" s="477">
        <f t="shared" si="1"/>
        <v>0</v>
      </c>
      <c r="Q29" s="131">
        <f t="shared" si="2"/>
        <v>0</v>
      </c>
      <c r="R29" s="543" t="s">
        <v>941</v>
      </c>
      <c r="S29" s="553" t="s">
        <v>1014</v>
      </c>
    </row>
    <row r="30" spans="1:19" ht="49.5" x14ac:dyDescent="0.3">
      <c r="A30" s="674"/>
      <c r="B30" s="135" t="s">
        <v>254</v>
      </c>
      <c r="C30" s="134" t="s">
        <v>905</v>
      </c>
      <c r="D30" s="139" t="s">
        <v>255</v>
      </c>
      <c r="E30" s="137" t="s">
        <v>253</v>
      </c>
      <c r="F30" s="137" t="s">
        <v>123</v>
      </c>
      <c r="G30" s="137" t="s">
        <v>959</v>
      </c>
      <c r="H30" s="536" t="s">
        <v>902</v>
      </c>
      <c r="I30" s="186"/>
      <c r="J30" s="460"/>
      <c r="K30" s="132"/>
      <c r="L30" s="460">
        <v>3</v>
      </c>
      <c r="M30" s="132"/>
      <c r="N30" s="466">
        <v>3</v>
      </c>
      <c r="O30" s="492">
        <f t="shared" si="0"/>
        <v>6</v>
      </c>
      <c r="P30" s="477">
        <f t="shared" si="1"/>
        <v>0</v>
      </c>
      <c r="Q30" s="131">
        <f t="shared" si="2"/>
        <v>0</v>
      </c>
      <c r="R30" s="543" t="s">
        <v>941</v>
      </c>
      <c r="S30" s="553" t="s">
        <v>1014</v>
      </c>
    </row>
    <row r="31" spans="1:19" ht="49.5" x14ac:dyDescent="0.3">
      <c r="A31" s="674"/>
      <c r="B31" s="135" t="s">
        <v>256</v>
      </c>
      <c r="C31" s="535" t="s">
        <v>257</v>
      </c>
      <c r="D31" s="139" t="s">
        <v>978</v>
      </c>
      <c r="E31" s="137" t="s">
        <v>258</v>
      </c>
      <c r="F31" s="139" t="s">
        <v>225</v>
      </c>
      <c r="G31" s="537" t="s">
        <v>259</v>
      </c>
      <c r="H31" s="538" t="s">
        <v>979</v>
      </c>
      <c r="I31" s="186"/>
      <c r="J31" s="460"/>
      <c r="K31" s="132"/>
      <c r="L31" s="460">
        <v>1</v>
      </c>
      <c r="M31" s="132"/>
      <c r="N31" s="466">
        <v>1</v>
      </c>
      <c r="O31" s="492">
        <f t="shared" si="0"/>
        <v>2</v>
      </c>
      <c r="P31" s="477">
        <f t="shared" si="1"/>
        <v>0</v>
      </c>
      <c r="Q31" s="131">
        <f t="shared" si="2"/>
        <v>0</v>
      </c>
      <c r="R31" s="561" t="s">
        <v>948</v>
      </c>
      <c r="S31" s="387" t="s">
        <v>1051</v>
      </c>
    </row>
    <row r="32" spans="1:19" ht="66" x14ac:dyDescent="0.3">
      <c r="A32" s="674"/>
      <c r="B32" s="135" t="s">
        <v>260</v>
      </c>
      <c r="C32" s="134" t="s">
        <v>261</v>
      </c>
      <c r="D32" s="134" t="s">
        <v>262</v>
      </c>
      <c r="E32" s="137" t="s">
        <v>263</v>
      </c>
      <c r="F32" s="137" t="s">
        <v>225</v>
      </c>
      <c r="G32" s="137" t="s">
        <v>914</v>
      </c>
      <c r="H32" s="536" t="s">
        <v>979</v>
      </c>
      <c r="I32" s="152"/>
      <c r="J32" s="460"/>
      <c r="K32" s="132"/>
      <c r="L32" s="460">
        <v>2</v>
      </c>
      <c r="M32" s="132"/>
      <c r="N32" s="466">
        <v>1</v>
      </c>
      <c r="O32" s="492">
        <f t="shared" si="0"/>
        <v>3</v>
      </c>
      <c r="P32" s="477">
        <f t="shared" si="1"/>
        <v>0</v>
      </c>
      <c r="Q32" s="131">
        <f t="shared" si="2"/>
        <v>0</v>
      </c>
      <c r="R32" s="551" t="s">
        <v>955</v>
      </c>
      <c r="S32" s="551" t="s">
        <v>1041</v>
      </c>
    </row>
    <row r="33" spans="1:19" ht="87" customHeight="1" x14ac:dyDescent="0.3">
      <c r="A33" s="674" t="s">
        <v>264</v>
      </c>
      <c r="B33" s="308" t="s">
        <v>44</v>
      </c>
      <c r="C33" s="555" t="s">
        <v>913</v>
      </c>
      <c r="D33" s="138" t="s">
        <v>262</v>
      </c>
      <c r="E33" s="139" t="s">
        <v>263</v>
      </c>
      <c r="F33" s="139" t="s">
        <v>225</v>
      </c>
      <c r="G33" s="139" t="s">
        <v>960</v>
      </c>
      <c r="H33" s="501" t="s">
        <v>172</v>
      </c>
      <c r="I33" s="152">
        <v>1</v>
      </c>
      <c r="J33" s="460">
        <v>1</v>
      </c>
      <c r="K33" s="132"/>
      <c r="L33" s="460">
        <v>1</v>
      </c>
      <c r="M33" s="132"/>
      <c r="N33" s="466">
        <v>1</v>
      </c>
      <c r="O33" s="492">
        <f t="shared" si="0"/>
        <v>3</v>
      </c>
      <c r="P33" s="477">
        <f t="shared" si="1"/>
        <v>1</v>
      </c>
      <c r="Q33" s="131">
        <f t="shared" si="2"/>
        <v>0.33333333333333331</v>
      </c>
      <c r="R33" s="545" t="s">
        <v>954</v>
      </c>
      <c r="S33" s="546" t="s">
        <v>1021</v>
      </c>
    </row>
    <row r="34" spans="1:19" ht="99.75" thickBot="1" x14ac:dyDescent="0.35">
      <c r="A34" s="675"/>
      <c r="B34" s="502" t="s">
        <v>265</v>
      </c>
      <c r="C34" s="503" t="s">
        <v>266</v>
      </c>
      <c r="D34" s="504" t="s">
        <v>241</v>
      </c>
      <c r="E34" s="505" t="s">
        <v>267</v>
      </c>
      <c r="F34" s="504" t="s">
        <v>123</v>
      </c>
      <c r="G34" s="505" t="s">
        <v>961</v>
      </c>
      <c r="H34" s="506" t="s">
        <v>904</v>
      </c>
      <c r="I34" s="439"/>
      <c r="J34" s="461"/>
      <c r="K34" s="156"/>
      <c r="L34" s="461">
        <v>1</v>
      </c>
      <c r="M34" s="156"/>
      <c r="N34" s="499">
        <v>1</v>
      </c>
      <c r="O34" s="494">
        <f t="shared" si="0"/>
        <v>2</v>
      </c>
      <c r="P34" s="495">
        <f t="shared" si="1"/>
        <v>0</v>
      </c>
      <c r="Q34" s="496">
        <f t="shared" si="2"/>
        <v>0</v>
      </c>
      <c r="R34" s="552" t="s">
        <v>941</v>
      </c>
      <c r="S34" s="553" t="s">
        <v>1014</v>
      </c>
    </row>
    <row r="35" spans="1:19" x14ac:dyDescent="0.3">
      <c r="A35" s="2" t="s">
        <v>95</v>
      </c>
      <c r="Q35" s="526">
        <f>AVERAGE(Q8:Q34)</f>
        <v>0.12325886340582398</v>
      </c>
    </row>
  </sheetData>
  <mergeCells count="15">
    <mergeCell ref="A8:A21"/>
    <mergeCell ref="A22:A24"/>
    <mergeCell ref="A25:A32"/>
    <mergeCell ref="A33:A34"/>
    <mergeCell ref="R5:R7"/>
    <mergeCell ref="M5:N6"/>
    <mergeCell ref="O5:O7"/>
    <mergeCell ref="P5:P7"/>
    <mergeCell ref="Q5:Q7"/>
    <mergeCell ref="S5:S7"/>
    <mergeCell ref="A6:H6"/>
    <mergeCell ref="B7:C7"/>
    <mergeCell ref="A5:H5"/>
    <mergeCell ref="I5:J6"/>
    <mergeCell ref="K5:L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D16"/>
  <sheetViews>
    <sheetView topLeftCell="C1" zoomScaleNormal="100" workbookViewId="0">
      <selection sqref="A1:S1"/>
    </sheetView>
  </sheetViews>
  <sheetFormatPr baseColWidth="10" defaultColWidth="11.42578125" defaultRowHeight="74.25" customHeight="1" x14ac:dyDescent="0.25"/>
  <cols>
    <col min="1" max="1" width="29.7109375" hidden="1" customWidth="1"/>
    <col min="2" max="2" width="7.28515625" hidden="1" customWidth="1"/>
    <col min="3" max="3" width="53.85546875" customWidth="1"/>
    <col min="4" max="4" width="10.28515625" hidden="1" customWidth="1"/>
    <col min="5" max="5" width="38.42578125" customWidth="1"/>
    <col min="6" max="6" width="34.85546875" customWidth="1"/>
    <col min="7" max="7" width="25.42578125" hidden="1" customWidth="1"/>
    <col min="8" max="8" width="22.42578125" hidden="1" customWidth="1"/>
    <col min="9" max="9" width="10.28515625" bestFit="1" customWidth="1"/>
    <col min="10" max="10" width="9.85546875" bestFit="1" customWidth="1"/>
    <col min="11" max="11" width="10.28515625" bestFit="1" customWidth="1"/>
    <col min="12" max="12" width="9.85546875" bestFit="1" customWidth="1"/>
    <col min="13" max="13" width="10.7109375" bestFit="1" customWidth="1"/>
    <col min="14" max="14" width="10.140625" bestFit="1" customWidth="1"/>
    <col min="15" max="15" width="10.42578125" hidden="1" customWidth="1"/>
    <col min="16" max="16" width="14.85546875" hidden="1" customWidth="1"/>
    <col min="17" max="17" width="15.5703125" hidden="1" customWidth="1"/>
    <col min="18" max="19" width="39.140625" style="531" customWidth="1"/>
  </cols>
  <sheetData>
    <row r="1" spans="1:108" ht="74.25" customHeight="1" thickBot="1" x14ac:dyDescent="0.3">
      <c r="A1" s="578"/>
      <c r="B1" s="578"/>
      <c r="C1" s="578"/>
      <c r="D1" s="578"/>
      <c r="E1" s="578"/>
      <c r="F1" s="578"/>
      <c r="G1" s="578"/>
      <c r="H1" s="578"/>
      <c r="I1" s="578"/>
      <c r="J1" s="578"/>
      <c r="K1" s="578"/>
      <c r="L1" s="578"/>
      <c r="M1" s="578"/>
      <c r="N1" s="578"/>
      <c r="O1" s="578"/>
      <c r="P1" s="578"/>
      <c r="Q1" s="578"/>
      <c r="R1" s="578"/>
      <c r="S1" s="578"/>
    </row>
    <row r="2" spans="1:108" ht="24" customHeight="1" x14ac:dyDescent="0.25">
      <c r="A2" s="706" t="s">
        <v>268</v>
      </c>
      <c r="B2" s="706"/>
      <c r="C2" s="706"/>
      <c r="D2" s="706"/>
      <c r="E2" s="706"/>
      <c r="F2" s="706"/>
      <c r="G2" s="706"/>
      <c r="H2" s="707"/>
      <c r="I2" s="708" t="s">
        <v>84</v>
      </c>
      <c r="J2" s="709"/>
      <c r="K2" s="709" t="s">
        <v>4</v>
      </c>
      <c r="L2" s="709"/>
      <c r="M2" s="709" t="s">
        <v>5</v>
      </c>
      <c r="N2" s="710"/>
      <c r="O2" s="711" t="s">
        <v>269</v>
      </c>
      <c r="P2" s="713" t="s">
        <v>85</v>
      </c>
      <c r="Q2" s="656" t="s">
        <v>97</v>
      </c>
      <c r="R2" s="715" t="s">
        <v>87</v>
      </c>
      <c r="S2" s="718" t="s">
        <v>1006</v>
      </c>
    </row>
    <row r="3" spans="1:108" ht="26.25" thickBot="1" x14ac:dyDescent="0.3">
      <c r="A3" s="451" t="s">
        <v>13</v>
      </c>
      <c r="B3" s="717" t="s">
        <v>14</v>
      </c>
      <c r="C3" s="717"/>
      <c r="D3" s="452" t="s">
        <v>15</v>
      </c>
      <c r="E3" s="452" t="s">
        <v>188</v>
      </c>
      <c r="F3" s="452" t="s">
        <v>16</v>
      </c>
      <c r="G3" s="451" t="s">
        <v>17</v>
      </c>
      <c r="H3" s="453" t="s">
        <v>18</v>
      </c>
      <c r="I3" s="455" t="s">
        <v>19</v>
      </c>
      <c r="J3" s="456" t="s">
        <v>20</v>
      </c>
      <c r="K3" s="456" t="s">
        <v>19</v>
      </c>
      <c r="L3" s="456" t="s">
        <v>20</v>
      </c>
      <c r="M3" s="456" t="s">
        <v>19</v>
      </c>
      <c r="N3" s="457" t="s">
        <v>20</v>
      </c>
      <c r="O3" s="712"/>
      <c r="P3" s="714"/>
      <c r="Q3" s="701"/>
      <c r="R3" s="716"/>
      <c r="S3" s="719"/>
    </row>
    <row r="4" spans="1:108" ht="76.5" x14ac:dyDescent="0.25">
      <c r="A4" s="704" t="s">
        <v>270</v>
      </c>
      <c r="B4" s="121" t="s">
        <v>22</v>
      </c>
      <c r="C4" s="98" t="s">
        <v>271</v>
      </c>
      <c r="D4" s="24">
        <v>1</v>
      </c>
      <c r="E4" s="25" t="s">
        <v>272</v>
      </c>
      <c r="F4" s="4" t="s">
        <v>273</v>
      </c>
      <c r="G4" s="4" t="s">
        <v>274</v>
      </c>
      <c r="H4" s="145" t="s">
        <v>275</v>
      </c>
      <c r="I4" s="194">
        <v>1</v>
      </c>
      <c r="J4" s="462">
        <v>1</v>
      </c>
      <c r="K4" s="146"/>
      <c r="L4" s="462"/>
      <c r="M4" s="146"/>
      <c r="N4" s="464"/>
      <c r="O4" s="191">
        <f>J4+L4+N4</f>
        <v>1</v>
      </c>
      <c r="P4" s="192">
        <f>I4+K4+M4</f>
        <v>1</v>
      </c>
      <c r="Q4" s="193">
        <f>P4/O4</f>
        <v>1</v>
      </c>
      <c r="R4" s="527" t="s">
        <v>975</v>
      </c>
      <c r="S4" s="527" t="s">
        <v>1059</v>
      </c>
    </row>
    <row r="5" spans="1:108" ht="51" x14ac:dyDescent="0.25">
      <c r="A5" s="704"/>
      <c r="B5" s="121" t="s">
        <v>108</v>
      </c>
      <c r="C5" s="99" t="s">
        <v>276</v>
      </c>
      <c r="D5" s="26">
        <v>1</v>
      </c>
      <c r="E5" s="25" t="s">
        <v>277</v>
      </c>
      <c r="F5" s="4" t="s">
        <v>278</v>
      </c>
      <c r="G5" s="4" t="s">
        <v>274</v>
      </c>
      <c r="H5" s="149" t="s">
        <v>275</v>
      </c>
      <c r="I5" s="150"/>
      <c r="J5" s="459"/>
      <c r="K5" s="130"/>
      <c r="L5" s="459">
        <v>0.5</v>
      </c>
      <c r="M5" s="130"/>
      <c r="N5" s="465">
        <v>0.5</v>
      </c>
      <c r="O5" s="194">
        <f t="shared" ref="O5:O13" si="0">J5+L5+N5</f>
        <v>1</v>
      </c>
      <c r="P5" s="147">
        <f t="shared" ref="P5:P13" si="1">I5+K5+M5</f>
        <v>0</v>
      </c>
      <c r="Q5" s="148">
        <f t="shared" ref="Q5:Q13" si="2">P5/O5</f>
        <v>0</v>
      </c>
      <c r="R5" s="528" t="s">
        <v>939</v>
      </c>
      <c r="S5" s="553" t="s">
        <v>1008</v>
      </c>
    </row>
    <row r="6" spans="1:108" s="329" customFormat="1" ht="51" x14ac:dyDescent="0.25">
      <c r="A6" s="452" t="s">
        <v>279</v>
      </c>
      <c r="B6" s="135" t="s">
        <v>29</v>
      </c>
      <c r="C6" s="98" t="s">
        <v>1002</v>
      </c>
      <c r="D6" s="4">
        <v>3</v>
      </c>
      <c r="E6" s="27" t="s">
        <v>977</v>
      </c>
      <c r="F6" s="4" t="s">
        <v>940</v>
      </c>
      <c r="G6" s="4" t="s">
        <v>280</v>
      </c>
      <c r="H6" s="151" t="s">
        <v>281</v>
      </c>
      <c r="I6" s="330">
        <v>1</v>
      </c>
      <c r="J6" s="460">
        <v>1</v>
      </c>
      <c r="K6" s="331"/>
      <c r="L6" s="462">
        <v>1</v>
      </c>
      <c r="M6" s="331"/>
      <c r="N6" s="466">
        <v>1</v>
      </c>
      <c r="O6" s="332">
        <f t="shared" si="0"/>
        <v>3</v>
      </c>
      <c r="P6" s="333">
        <f t="shared" si="1"/>
        <v>1</v>
      </c>
      <c r="Q6" s="334">
        <f t="shared" si="2"/>
        <v>0.33333333333333331</v>
      </c>
      <c r="R6" s="529" t="s">
        <v>976</v>
      </c>
      <c r="S6" s="529" t="s">
        <v>1060</v>
      </c>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row>
    <row r="7" spans="1:108" ht="38.25" x14ac:dyDescent="0.25">
      <c r="A7" s="452" t="s">
        <v>282</v>
      </c>
      <c r="B7" s="9">
        <v>3.1</v>
      </c>
      <c r="C7" s="98" t="s">
        <v>283</v>
      </c>
      <c r="D7" s="4">
        <v>1</v>
      </c>
      <c r="E7" s="25" t="s">
        <v>284</v>
      </c>
      <c r="F7" s="4" t="s">
        <v>273</v>
      </c>
      <c r="G7" s="8" t="s">
        <v>274</v>
      </c>
      <c r="H7" s="151" t="s">
        <v>285</v>
      </c>
      <c r="I7" s="153"/>
      <c r="J7" s="460"/>
      <c r="K7" s="132"/>
      <c r="L7" s="460"/>
      <c r="M7" s="132"/>
      <c r="N7" s="466">
        <v>1</v>
      </c>
      <c r="O7" s="194">
        <f t="shared" si="0"/>
        <v>1</v>
      </c>
      <c r="P7" s="147">
        <f t="shared" si="1"/>
        <v>0</v>
      </c>
      <c r="Q7" s="148">
        <f t="shared" si="2"/>
        <v>0</v>
      </c>
      <c r="R7" s="528" t="s">
        <v>939</v>
      </c>
      <c r="S7" s="528" t="s">
        <v>939</v>
      </c>
    </row>
    <row r="8" spans="1:108" ht="51.75" customHeight="1" x14ac:dyDescent="0.25">
      <c r="A8" s="704" t="s">
        <v>286</v>
      </c>
      <c r="B8" s="9" t="s">
        <v>44</v>
      </c>
      <c r="C8" s="100" t="s">
        <v>287</v>
      </c>
      <c r="D8" s="8">
        <v>2</v>
      </c>
      <c r="E8" s="27" t="s">
        <v>288</v>
      </c>
      <c r="F8" s="8" t="s">
        <v>114</v>
      </c>
      <c r="G8" s="8" t="s">
        <v>289</v>
      </c>
      <c r="H8" s="151" t="s">
        <v>285</v>
      </c>
      <c r="I8" s="152"/>
      <c r="J8" s="460"/>
      <c r="K8" s="132"/>
      <c r="L8" s="460">
        <v>1</v>
      </c>
      <c r="M8" s="132"/>
      <c r="N8" s="466">
        <v>1</v>
      </c>
      <c r="O8" s="194">
        <f t="shared" si="0"/>
        <v>2</v>
      </c>
      <c r="P8" s="147">
        <f t="shared" si="1"/>
        <v>0</v>
      </c>
      <c r="Q8" s="148">
        <f t="shared" si="2"/>
        <v>0</v>
      </c>
      <c r="R8" s="528" t="s">
        <v>939</v>
      </c>
      <c r="S8" s="528" t="s">
        <v>939</v>
      </c>
    </row>
    <row r="9" spans="1:108" ht="90.75" customHeight="1" x14ac:dyDescent="0.25">
      <c r="A9" s="704"/>
      <c r="B9" s="9" t="s">
        <v>265</v>
      </c>
      <c r="C9" s="100" t="s">
        <v>290</v>
      </c>
      <c r="D9" s="28">
        <v>2</v>
      </c>
      <c r="E9" s="27" t="s">
        <v>291</v>
      </c>
      <c r="F9" s="8" t="s">
        <v>292</v>
      </c>
      <c r="G9" s="8" t="s">
        <v>293</v>
      </c>
      <c r="H9" s="151" t="s">
        <v>285</v>
      </c>
      <c r="I9" s="152"/>
      <c r="J9" s="460"/>
      <c r="K9" s="132"/>
      <c r="L9" s="460">
        <v>1</v>
      </c>
      <c r="M9" s="132"/>
      <c r="N9" s="466">
        <v>1</v>
      </c>
      <c r="O9" s="194">
        <f t="shared" si="0"/>
        <v>2</v>
      </c>
      <c r="P9" s="147">
        <f t="shared" si="1"/>
        <v>0</v>
      </c>
      <c r="Q9" s="148">
        <f t="shared" si="2"/>
        <v>0</v>
      </c>
      <c r="R9" s="528" t="s">
        <v>939</v>
      </c>
      <c r="S9" s="528" t="s">
        <v>939</v>
      </c>
    </row>
    <row r="10" spans="1:108" s="329" customFormat="1" ht="38.25" x14ac:dyDescent="0.25">
      <c r="A10" s="704"/>
      <c r="B10" s="135" t="s">
        <v>294</v>
      </c>
      <c r="C10" s="335" t="s">
        <v>295</v>
      </c>
      <c r="D10" s="336">
        <v>1</v>
      </c>
      <c r="E10" s="25" t="s">
        <v>296</v>
      </c>
      <c r="F10" s="4" t="s">
        <v>106</v>
      </c>
      <c r="G10" s="4" t="s">
        <v>297</v>
      </c>
      <c r="H10" s="337" t="s">
        <v>285</v>
      </c>
      <c r="I10" s="330"/>
      <c r="J10" s="460"/>
      <c r="K10" s="331"/>
      <c r="L10" s="459">
        <v>0.5</v>
      </c>
      <c r="M10" s="331"/>
      <c r="N10" s="465">
        <v>0.5</v>
      </c>
      <c r="O10" s="332">
        <f t="shared" si="0"/>
        <v>1</v>
      </c>
      <c r="P10" s="333">
        <f t="shared" si="1"/>
        <v>0</v>
      </c>
      <c r="Q10" s="334">
        <f t="shared" si="2"/>
        <v>0</v>
      </c>
      <c r="R10" s="528" t="s">
        <v>939</v>
      </c>
      <c r="S10" s="528" t="s">
        <v>939</v>
      </c>
      <c r="T10"/>
      <c r="U10"/>
      <c r="V10"/>
      <c r="W10"/>
      <c r="X10"/>
      <c r="Y10"/>
      <c r="Z10"/>
      <c r="AA10"/>
      <c r="AB10"/>
      <c r="AC10"/>
      <c r="AD10"/>
      <c r="AE10"/>
      <c r="AF10"/>
      <c r="AG10"/>
      <c r="AH10"/>
      <c r="AI10"/>
      <c r="AJ10"/>
      <c r="AK10"/>
      <c r="AL10"/>
      <c r="AM10"/>
      <c r="AN10"/>
      <c r="AO10"/>
      <c r="AP10"/>
      <c r="AQ10"/>
      <c r="AR10"/>
      <c r="AS10"/>
      <c r="AT10"/>
    </row>
    <row r="11" spans="1:108" ht="76.5" x14ac:dyDescent="0.25">
      <c r="A11" s="454" t="s">
        <v>298</v>
      </c>
      <c r="B11" s="9" t="s">
        <v>50</v>
      </c>
      <c r="C11" s="100" t="s">
        <v>299</v>
      </c>
      <c r="D11" s="12">
        <v>1</v>
      </c>
      <c r="E11" s="27" t="s">
        <v>300</v>
      </c>
      <c r="F11" s="8" t="s">
        <v>106</v>
      </c>
      <c r="G11" s="8" t="s">
        <v>297</v>
      </c>
      <c r="H11" s="154" t="s">
        <v>285</v>
      </c>
      <c r="I11" s="152"/>
      <c r="J11" s="460"/>
      <c r="K11" s="132"/>
      <c r="L11" s="459">
        <v>0.5</v>
      </c>
      <c r="M11" s="132"/>
      <c r="N11" s="465">
        <v>0.5</v>
      </c>
      <c r="O11" s="194">
        <f t="shared" si="0"/>
        <v>1</v>
      </c>
      <c r="P11" s="147">
        <f t="shared" si="1"/>
        <v>0</v>
      </c>
      <c r="Q11" s="148">
        <f t="shared" si="2"/>
        <v>0</v>
      </c>
      <c r="R11" s="528" t="s">
        <v>939</v>
      </c>
      <c r="S11" s="528" t="s">
        <v>939</v>
      </c>
    </row>
    <row r="12" spans="1:108" ht="38.25" x14ac:dyDescent="0.25">
      <c r="A12" s="705" t="s">
        <v>301</v>
      </c>
      <c r="B12" s="9" t="s">
        <v>302</v>
      </c>
      <c r="C12" s="100" t="s">
        <v>303</v>
      </c>
      <c r="D12" s="12">
        <v>1</v>
      </c>
      <c r="E12" s="27" t="s">
        <v>304</v>
      </c>
      <c r="F12" s="8" t="s">
        <v>305</v>
      </c>
      <c r="G12" s="8" t="s">
        <v>306</v>
      </c>
      <c r="H12" s="154" t="s">
        <v>285</v>
      </c>
      <c r="I12" s="152"/>
      <c r="J12" s="460"/>
      <c r="K12" s="132"/>
      <c r="L12" s="460"/>
      <c r="M12" s="132"/>
      <c r="N12" s="465">
        <v>1</v>
      </c>
      <c r="O12" s="194">
        <f t="shared" si="0"/>
        <v>1</v>
      </c>
      <c r="P12" s="147">
        <f t="shared" si="1"/>
        <v>0</v>
      </c>
      <c r="Q12" s="148">
        <f t="shared" si="2"/>
        <v>0</v>
      </c>
      <c r="R12" s="528" t="s">
        <v>939</v>
      </c>
      <c r="S12" s="528" t="s">
        <v>939</v>
      </c>
    </row>
    <row r="13" spans="1:108" ht="64.5" thickBot="1" x14ac:dyDescent="0.3">
      <c r="A13" s="705"/>
      <c r="B13" s="9" t="s">
        <v>307</v>
      </c>
      <c r="C13" s="100" t="s">
        <v>308</v>
      </c>
      <c r="D13" s="12">
        <v>1</v>
      </c>
      <c r="E13" s="27" t="s">
        <v>309</v>
      </c>
      <c r="F13" s="8" t="s">
        <v>305</v>
      </c>
      <c r="G13" s="8" t="s">
        <v>306</v>
      </c>
      <c r="H13" s="154" t="s">
        <v>285</v>
      </c>
      <c r="I13" s="155"/>
      <c r="J13" s="461"/>
      <c r="K13" s="156"/>
      <c r="L13" s="463">
        <v>0.5</v>
      </c>
      <c r="M13" s="156"/>
      <c r="N13" s="467">
        <v>0.5</v>
      </c>
      <c r="O13" s="195">
        <f t="shared" si="0"/>
        <v>1</v>
      </c>
      <c r="P13" s="468">
        <f t="shared" si="1"/>
        <v>0</v>
      </c>
      <c r="Q13" s="196">
        <f t="shared" si="2"/>
        <v>0</v>
      </c>
      <c r="R13" s="530" t="s">
        <v>939</v>
      </c>
      <c r="S13" s="530" t="s">
        <v>939</v>
      </c>
    </row>
    <row r="14" spans="1:108" ht="15" x14ac:dyDescent="0.25">
      <c r="A14" s="29"/>
      <c r="C14" s="30"/>
      <c r="P14" s="31"/>
      <c r="Q14" s="31">
        <f>AVERAGE(Q4:Q13)</f>
        <v>0.13333333333333333</v>
      </c>
    </row>
    <row r="15" spans="1:108" ht="15.75" customHeight="1" x14ac:dyDescent="0.25">
      <c r="C15" s="30"/>
    </row>
    <row r="16" spans="1:108" ht="74.25" customHeight="1" x14ac:dyDescent="0.25">
      <c r="C16" s="30"/>
    </row>
  </sheetData>
  <mergeCells count="14">
    <mergeCell ref="A4:A5"/>
    <mergeCell ref="A8:A10"/>
    <mergeCell ref="A12:A13"/>
    <mergeCell ref="A1:S1"/>
    <mergeCell ref="A2:H2"/>
    <mergeCell ref="I2:J2"/>
    <mergeCell ref="K2:L2"/>
    <mergeCell ref="M2:N2"/>
    <mergeCell ref="O2:O3"/>
    <mergeCell ref="P2:P3"/>
    <mergeCell ref="R2:R3"/>
    <mergeCell ref="B3:C3"/>
    <mergeCell ref="Q2:Q3"/>
    <mergeCell ref="S2:S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84"/>
  <sheetViews>
    <sheetView tabSelected="1" topLeftCell="A5" zoomScale="80" zoomScaleNormal="80" workbookViewId="0">
      <pane xSplit="4" ySplit="6" topLeftCell="AD11" activePane="bottomRight" state="frozen"/>
      <selection activeCell="A5" sqref="A5"/>
      <selection pane="topRight" activeCell="E5" sqref="E5"/>
      <selection pane="bottomLeft" activeCell="A11" sqref="A11"/>
      <selection pane="bottomRight" activeCell="AI11" sqref="AI11"/>
    </sheetView>
  </sheetViews>
  <sheetFormatPr baseColWidth="10" defaultRowHeight="16.5" x14ac:dyDescent="0.3"/>
  <cols>
    <col min="1" max="1" width="5" style="205" hidden="1" customWidth="1"/>
    <col min="2" max="2" width="7.85546875" style="205" hidden="1" customWidth="1"/>
    <col min="3" max="3" width="18.42578125" style="338" hidden="1" customWidth="1"/>
    <col min="4" max="4" width="31.42578125" style="338" hidden="1" customWidth="1"/>
    <col min="5" max="5" width="34" style="338" hidden="1" customWidth="1"/>
    <col min="6" max="6" width="46.5703125" style="339" customWidth="1"/>
    <col min="7" max="7" width="16.85546875" style="206" hidden="1" customWidth="1"/>
    <col min="8" max="8" width="16.42578125" style="2" hidden="1" customWidth="1"/>
    <col min="9" max="9" width="12.7109375" style="2" hidden="1" customWidth="1"/>
    <col min="10" max="10" width="6.140625" style="2" hidden="1" customWidth="1"/>
    <col min="11" max="11" width="13.5703125" style="2" hidden="1" customWidth="1"/>
    <col min="12" max="12" width="7" style="2" hidden="1" customWidth="1"/>
    <col min="13" max="13" width="12.5703125" style="2" hidden="1" customWidth="1"/>
    <col min="14" max="14" width="3.7109375" style="2" hidden="1" customWidth="1"/>
    <col min="15" max="15" width="51.28515625" style="2" customWidth="1"/>
    <col min="16" max="16" width="7.140625" style="2" hidden="1" customWidth="1"/>
    <col min="17" max="17" width="7.28515625" style="2" hidden="1" customWidth="1"/>
    <col min="18" max="18" width="6.85546875" style="2" hidden="1" customWidth="1"/>
    <col min="19" max="19" width="5" style="2" hidden="1" customWidth="1"/>
    <col min="20" max="20" width="7.28515625" style="2" hidden="1" customWidth="1"/>
    <col min="21" max="21" width="7.140625" style="2" hidden="1" customWidth="1"/>
    <col min="22" max="22" width="6.7109375" style="2" hidden="1" customWidth="1"/>
    <col min="23" max="23" width="6.28515625" style="2" hidden="1" customWidth="1"/>
    <col min="24" max="24" width="10.140625" style="2" hidden="1" customWidth="1"/>
    <col min="25" max="25" width="9" style="2" hidden="1" customWidth="1"/>
    <col min="26" max="26" width="12.7109375" style="2" hidden="1" customWidth="1"/>
    <col min="27" max="27" width="7.140625" style="2" hidden="1" customWidth="1"/>
    <col min="28" max="28" width="9" style="2" hidden="1" customWidth="1"/>
    <col min="29" max="29" width="7.28515625" style="2" hidden="1" customWidth="1"/>
    <col min="30" max="30" width="43.85546875" style="2" customWidth="1"/>
    <col min="31" max="31" width="30.5703125" style="2" hidden="1" customWidth="1"/>
    <col min="32" max="32" width="13.5703125" style="2" customWidth="1"/>
    <col min="33" max="33" width="22.28515625" style="2" customWidth="1"/>
    <col min="34" max="34" width="132.28515625" style="233" customWidth="1"/>
    <col min="35" max="35" width="46" style="2" customWidth="1"/>
    <col min="36" max="36" width="11.42578125" style="2"/>
    <col min="37" max="37" width="25.7109375" style="2" customWidth="1"/>
    <col min="38" max="16384" width="11.42578125" style="2"/>
  </cols>
  <sheetData>
    <row r="1" spans="1:34" ht="46.5" customHeight="1" x14ac:dyDescent="0.3">
      <c r="C1" s="788"/>
      <c r="D1" s="788"/>
      <c r="O1" s="789"/>
    </row>
    <row r="2" spans="1:34" ht="48" customHeight="1" x14ac:dyDescent="0.3">
      <c r="C2" s="788"/>
      <c r="D2" s="788"/>
      <c r="O2" s="789"/>
    </row>
    <row r="3" spans="1:34" ht="38.25" customHeight="1" x14ac:dyDescent="0.3">
      <c r="C3" s="790" t="s">
        <v>310</v>
      </c>
      <c r="D3" s="790"/>
      <c r="E3" s="340" t="s">
        <v>311</v>
      </c>
      <c r="O3" s="341"/>
    </row>
    <row r="4" spans="1:34" ht="27" customHeight="1" x14ac:dyDescent="0.3">
      <c r="A4" s="791" t="s">
        <v>312</v>
      </c>
      <c r="B4" s="792"/>
      <c r="C4" s="792"/>
      <c r="D4" s="792"/>
      <c r="E4" s="792"/>
      <c r="F4" s="792" t="s">
        <v>313</v>
      </c>
      <c r="G4" s="792"/>
      <c r="H4" s="792"/>
      <c r="I4" s="792"/>
      <c r="J4" s="792"/>
      <c r="K4" s="792"/>
      <c r="L4" s="792"/>
      <c r="M4" s="792"/>
      <c r="N4" s="793"/>
      <c r="O4" s="794" t="s">
        <v>314</v>
      </c>
      <c r="P4" s="794"/>
      <c r="Q4" s="794"/>
      <c r="R4" s="794"/>
      <c r="S4" s="794"/>
      <c r="T4" s="794"/>
      <c r="U4" s="794"/>
      <c r="V4" s="794"/>
      <c r="W4" s="794"/>
      <c r="X4" s="794"/>
      <c r="Y4" s="794"/>
      <c r="Z4" s="794"/>
      <c r="AA4" s="794"/>
      <c r="AB4" s="794"/>
      <c r="AC4" s="794"/>
      <c r="AD4" s="795"/>
      <c r="AE4" s="795"/>
      <c r="AF4" s="795"/>
      <c r="AG4" s="795"/>
      <c r="AH4" s="795"/>
    </row>
    <row r="5" spans="1:34" ht="30.75" customHeight="1" x14ac:dyDescent="0.3">
      <c r="A5" s="796" t="s">
        <v>315</v>
      </c>
      <c r="B5" s="797"/>
      <c r="C5" s="798"/>
      <c r="D5" s="799" t="s">
        <v>316</v>
      </c>
      <c r="E5" s="800"/>
      <c r="F5" s="800"/>
      <c r="G5" s="800"/>
      <c r="H5" s="800"/>
      <c r="I5" s="800"/>
      <c r="J5" s="800"/>
      <c r="K5" s="800"/>
      <c r="L5" s="800"/>
      <c r="M5" s="800"/>
      <c r="N5" s="801"/>
      <c r="O5" s="110"/>
      <c r="P5" s="110"/>
      <c r="Q5" s="110"/>
      <c r="R5" s="110"/>
      <c r="S5" s="110"/>
      <c r="T5" s="110"/>
      <c r="U5" s="110"/>
      <c r="V5" s="110"/>
      <c r="W5" s="110"/>
      <c r="X5" s="110"/>
      <c r="Y5" s="110"/>
      <c r="Z5" s="110"/>
      <c r="AA5" s="110"/>
      <c r="AB5" s="110"/>
      <c r="AC5" s="110"/>
      <c r="AD5" s="110"/>
      <c r="AE5" s="110"/>
      <c r="AF5" s="110"/>
      <c r="AG5" s="110"/>
      <c r="AH5" s="843"/>
    </row>
    <row r="6" spans="1:34" ht="30.75" customHeight="1" x14ac:dyDescent="0.3">
      <c r="A6" s="796" t="s">
        <v>317</v>
      </c>
      <c r="B6" s="797"/>
      <c r="C6" s="798"/>
      <c r="D6" s="799" t="s">
        <v>318</v>
      </c>
      <c r="E6" s="800"/>
      <c r="F6" s="800"/>
      <c r="G6" s="800"/>
      <c r="H6" s="800"/>
      <c r="I6" s="800"/>
      <c r="J6" s="800"/>
      <c r="K6" s="800"/>
      <c r="L6" s="800"/>
      <c r="M6" s="800"/>
      <c r="N6" s="801"/>
      <c r="O6" s="110"/>
      <c r="P6" s="110"/>
      <c r="Q6" s="110"/>
      <c r="R6" s="110"/>
      <c r="S6" s="110"/>
      <c r="T6" s="110"/>
      <c r="U6" s="110"/>
      <c r="V6" s="110"/>
      <c r="W6" s="110"/>
      <c r="X6" s="110"/>
      <c r="Y6" s="110"/>
      <c r="Z6" s="110"/>
      <c r="AA6" s="110"/>
      <c r="AB6" s="110"/>
      <c r="AC6" s="110"/>
      <c r="AD6" s="110"/>
      <c r="AE6" s="110"/>
      <c r="AF6" s="110"/>
      <c r="AG6" s="110"/>
      <c r="AH6" s="843"/>
    </row>
    <row r="7" spans="1:34" ht="32.25" customHeight="1" x14ac:dyDescent="0.3">
      <c r="A7" s="796" t="s">
        <v>319</v>
      </c>
      <c r="B7" s="797"/>
      <c r="C7" s="798"/>
      <c r="D7" s="799" t="s">
        <v>320</v>
      </c>
      <c r="E7" s="800"/>
      <c r="F7" s="800"/>
      <c r="G7" s="800"/>
      <c r="H7" s="800"/>
      <c r="I7" s="800"/>
      <c r="J7" s="800"/>
      <c r="K7" s="800"/>
      <c r="L7" s="800"/>
      <c r="M7" s="800"/>
      <c r="N7" s="801"/>
      <c r="O7" s="110"/>
      <c r="P7" s="110"/>
      <c r="Q7" s="110"/>
      <c r="R7" s="110"/>
      <c r="S7" s="110"/>
      <c r="T7" s="110"/>
      <c r="U7" s="110"/>
      <c r="V7" s="110"/>
      <c r="W7" s="110"/>
      <c r="X7" s="110"/>
      <c r="Y7" s="110"/>
      <c r="Z7" s="110"/>
      <c r="AA7" s="110"/>
      <c r="AB7" s="110"/>
      <c r="AC7" s="110"/>
      <c r="AD7" s="110"/>
      <c r="AE7" s="110"/>
      <c r="AF7" s="110"/>
      <c r="AG7" s="110"/>
      <c r="AH7" s="843"/>
    </row>
    <row r="8" spans="1:34" ht="32.25" customHeight="1" x14ac:dyDescent="0.3">
      <c r="A8" s="782" t="s">
        <v>321</v>
      </c>
      <c r="B8" s="783"/>
      <c r="C8" s="783"/>
      <c r="D8" s="783"/>
      <c r="E8" s="783"/>
      <c r="F8" s="783"/>
      <c r="G8" s="783"/>
      <c r="H8" s="783"/>
      <c r="I8" s="782" t="s">
        <v>322</v>
      </c>
      <c r="J8" s="783"/>
      <c r="K8" s="783"/>
      <c r="L8" s="783"/>
      <c r="M8" s="783"/>
      <c r="N8" s="774" t="s">
        <v>323</v>
      </c>
      <c r="O8" s="784"/>
      <c r="P8" s="784"/>
      <c r="Q8" s="784"/>
      <c r="R8" s="784"/>
      <c r="S8" s="784"/>
      <c r="T8" s="784"/>
      <c r="U8" s="784"/>
      <c r="V8" s="784"/>
      <c r="W8" s="785"/>
      <c r="X8" s="774" t="s">
        <v>324</v>
      </c>
      <c r="Y8" s="784"/>
      <c r="Z8" s="784"/>
      <c r="AA8" s="784"/>
      <c r="AB8" s="784"/>
      <c r="AC8" s="784"/>
      <c r="AD8" s="784" t="s">
        <v>325</v>
      </c>
      <c r="AE8" s="784"/>
      <c r="AF8" s="784"/>
      <c r="AG8" s="784"/>
      <c r="AH8" s="570"/>
    </row>
    <row r="9" spans="1:34" ht="16.5" customHeight="1" x14ac:dyDescent="0.3">
      <c r="A9" s="776" t="s">
        <v>326</v>
      </c>
      <c r="B9" s="768" t="s">
        <v>327</v>
      </c>
      <c r="C9" s="778" t="s">
        <v>328</v>
      </c>
      <c r="D9" s="779" t="s">
        <v>329</v>
      </c>
      <c r="E9" s="779" t="s">
        <v>330</v>
      </c>
      <c r="F9" s="781" t="s">
        <v>331</v>
      </c>
      <c r="G9" s="771" t="s">
        <v>332</v>
      </c>
      <c r="H9" s="770" t="s">
        <v>333</v>
      </c>
      <c r="I9" s="772" t="s">
        <v>334</v>
      </c>
      <c r="J9" s="773" t="s">
        <v>335</v>
      </c>
      <c r="K9" s="775" t="s">
        <v>336</v>
      </c>
      <c r="L9" s="773" t="s">
        <v>335</v>
      </c>
      <c r="M9" s="770" t="s">
        <v>337</v>
      </c>
      <c r="N9" s="768" t="s">
        <v>338</v>
      </c>
      <c r="O9" s="761" t="s">
        <v>339</v>
      </c>
      <c r="P9" s="761" t="s">
        <v>340</v>
      </c>
      <c r="Q9" s="761"/>
      <c r="R9" s="762" t="s">
        <v>341</v>
      </c>
      <c r="S9" s="786"/>
      <c r="T9" s="786"/>
      <c r="U9" s="786"/>
      <c r="V9" s="786"/>
      <c r="W9" s="787"/>
      <c r="X9" s="765" t="s">
        <v>342</v>
      </c>
      <c r="Y9" s="763" t="s">
        <v>335</v>
      </c>
      <c r="Z9" s="765" t="s">
        <v>343</v>
      </c>
      <c r="AA9" s="763" t="s">
        <v>335</v>
      </c>
      <c r="AB9" s="767" t="s">
        <v>344</v>
      </c>
      <c r="AC9" s="768" t="s">
        <v>345</v>
      </c>
      <c r="AD9" s="761" t="s">
        <v>325</v>
      </c>
      <c r="AE9" s="761" t="s">
        <v>16</v>
      </c>
      <c r="AF9" s="761" t="s">
        <v>346</v>
      </c>
      <c r="AG9" s="762" t="s">
        <v>347</v>
      </c>
      <c r="AH9" s="720" t="s">
        <v>1006</v>
      </c>
    </row>
    <row r="10" spans="1:34" s="213" customFormat="1" ht="63" customHeight="1" x14ac:dyDescent="0.25">
      <c r="A10" s="777"/>
      <c r="B10" s="769"/>
      <c r="C10" s="778"/>
      <c r="D10" s="780"/>
      <c r="E10" s="780"/>
      <c r="F10" s="778"/>
      <c r="G10" s="770"/>
      <c r="H10" s="761"/>
      <c r="I10" s="770"/>
      <c r="J10" s="774"/>
      <c r="K10" s="774"/>
      <c r="L10" s="774"/>
      <c r="M10" s="761"/>
      <c r="N10" s="769"/>
      <c r="O10" s="761"/>
      <c r="P10" s="211" t="s">
        <v>348</v>
      </c>
      <c r="Q10" s="211" t="s">
        <v>328</v>
      </c>
      <c r="R10" s="212" t="s">
        <v>349</v>
      </c>
      <c r="S10" s="212" t="s">
        <v>350</v>
      </c>
      <c r="T10" s="212" t="s">
        <v>351</v>
      </c>
      <c r="U10" s="212" t="s">
        <v>352</v>
      </c>
      <c r="V10" s="212" t="s">
        <v>353</v>
      </c>
      <c r="W10" s="212" t="s">
        <v>354</v>
      </c>
      <c r="X10" s="766"/>
      <c r="Y10" s="764"/>
      <c r="Z10" s="766"/>
      <c r="AA10" s="764"/>
      <c r="AB10" s="767"/>
      <c r="AC10" s="769"/>
      <c r="AD10" s="761"/>
      <c r="AE10" s="761"/>
      <c r="AF10" s="761"/>
      <c r="AG10" s="762"/>
      <c r="AH10" s="721"/>
    </row>
    <row r="11" spans="1:34" s="233" customFormat="1" ht="165.75" customHeight="1" x14ac:dyDescent="0.25">
      <c r="A11" s="215">
        <v>1</v>
      </c>
      <c r="B11" s="215" t="s">
        <v>355</v>
      </c>
      <c r="C11" s="216" t="s">
        <v>356</v>
      </c>
      <c r="D11" s="216" t="s">
        <v>357</v>
      </c>
      <c r="E11" s="216" t="s">
        <v>358</v>
      </c>
      <c r="F11" s="216" t="s">
        <v>359</v>
      </c>
      <c r="G11" s="217" t="s">
        <v>360</v>
      </c>
      <c r="H11" s="218">
        <v>1</v>
      </c>
      <c r="I11" s="219" t="s">
        <v>361</v>
      </c>
      <c r="J11" s="220">
        <f>IF(I11="MUY BAJA",20%,IF(I11="BAJA",40%,IF(I11="MEDIA",60%,IF(I11="ALTA",80%,IF(I11="MUY ALTA",100%,IF(I11="",""))))))</f>
        <v>0.2</v>
      </c>
      <c r="K11" s="221" t="s">
        <v>362</v>
      </c>
      <c r="L11" s="220">
        <f>IF(K11="LEVE",20%,IF(K11="MENOR",40%,IF(K11="MODERADO",60%,IF(K11="MAYOR",80%,IF(K11="CATASTRÓFICO",100%,IF(I11="",""))))))</f>
        <v>1</v>
      </c>
      <c r="M11" s="222" t="s">
        <v>363</v>
      </c>
      <c r="N11" s="223">
        <v>1</v>
      </c>
      <c r="O11" s="224" t="s">
        <v>364</v>
      </c>
      <c r="P11" s="225" t="s">
        <v>365</v>
      </c>
      <c r="Q11" s="225" t="s">
        <v>365</v>
      </c>
      <c r="R11" s="226" t="s">
        <v>366</v>
      </c>
      <c r="S11" s="226" t="s">
        <v>367</v>
      </c>
      <c r="T11" s="220">
        <v>0.4</v>
      </c>
      <c r="U11" s="226" t="s">
        <v>368</v>
      </c>
      <c r="V11" s="226" t="s">
        <v>369</v>
      </c>
      <c r="W11" s="226" t="s">
        <v>370</v>
      </c>
      <c r="X11" s="219" t="s">
        <v>361</v>
      </c>
      <c r="Y11" s="227">
        <f>'[5]Calculos Controles'!C6</f>
        <v>0.12</v>
      </c>
      <c r="Z11" s="221" t="s">
        <v>362</v>
      </c>
      <c r="AA11" s="228">
        <v>1</v>
      </c>
      <c r="AB11" s="222" t="s">
        <v>363</v>
      </c>
      <c r="AC11" s="229" t="s">
        <v>371</v>
      </c>
      <c r="AD11" s="230" t="s">
        <v>372</v>
      </c>
      <c r="AE11" s="230" t="s">
        <v>373</v>
      </c>
      <c r="AF11" s="231" t="s">
        <v>374</v>
      </c>
      <c r="AG11" s="255" t="s">
        <v>375</v>
      </c>
      <c r="AH11" s="844" t="s">
        <v>1061</v>
      </c>
    </row>
    <row r="12" spans="1:34" ht="132.75" customHeight="1" x14ac:dyDescent="0.3">
      <c r="A12" s="223">
        <v>2</v>
      </c>
      <c r="B12" s="215" t="s">
        <v>376</v>
      </c>
      <c r="C12" s="224" t="s">
        <v>356</v>
      </c>
      <c r="D12" s="224" t="s">
        <v>377</v>
      </c>
      <c r="E12" s="224" t="s">
        <v>378</v>
      </c>
      <c r="F12" s="224" t="s">
        <v>379</v>
      </c>
      <c r="G12" s="217" t="s">
        <v>360</v>
      </c>
      <c r="H12" s="232">
        <v>12</v>
      </c>
      <c r="I12" s="219" t="s">
        <v>380</v>
      </c>
      <c r="J12" s="220">
        <f>IF(I12="MUY BAJA",20%,IF(I12="BAJA",40%,IF(I12="MEDIA",60%,IF(I12="ALTA",80%,IF(I12="MUY ALTA",100%,IF(I12="",""))))))</f>
        <v>0.4</v>
      </c>
      <c r="K12" s="221" t="s">
        <v>381</v>
      </c>
      <c r="L12" s="220">
        <f t="shared" ref="L12:L42" si="0">IF(K12="LEVE",20%,IF(K12="MENOR",40%,IF(K12="MODERADO",60%,IF(K12="MAYOR",80%,IF(K12="CATASTRÓFICO",100%,IF(I12="",""))))))</f>
        <v>0.6</v>
      </c>
      <c r="M12" s="222" t="s">
        <v>381</v>
      </c>
      <c r="N12" s="223">
        <v>2</v>
      </c>
      <c r="O12" s="230" t="s">
        <v>382</v>
      </c>
      <c r="P12" s="223" t="s">
        <v>365</v>
      </c>
      <c r="Q12" s="223" t="s">
        <v>365</v>
      </c>
      <c r="R12" s="226" t="s">
        <v>383</v>
      </c>
      <c r="S12" s="226" t="s">
        <v>367</v>
      </c>
      <c r="T12" s="220">
        <v>0.3</v>
      </c>
      <c r="U12" s="226" t="s">
        <v>368</v>
      </c>
      <c r="V12" s="226" t="s">
        <v>369</v>
      </c>
      <c r="W12" s="226" t="s">
        <v>370</v>
      </c>
      <c r="X12" s="219" t="s">
        <v>361</v>
      </c>
      <c r="Y12" s="220">
        <f>'[5]Calculos Controles'!C15</f>
        <v>0.12</v>
      </c>
      <c r="Z12" s="221" t="s">
        <v>381</v>
      </c>
      <c r="AA12" s="234">
        <v>0.6</v>
      </c>
      <c r="AB12" s="222" t="s">
        <v>381</v>
      </c>
      <c r="AC12" s="235" t="s">
        <v>371</v>
      </c>
      <c r="AD12" s="230" t="s">
        <v>384</v>
      </c>
      <c r="AE12" s="236" t="s">
        <v>385</v>
      </c>
      <c r="AF12" s="231" t="s">
        <v>374</v>
      </c>
      <c r="AG12" s="255" t="s">
        <v>375</v>
      </c>
      <c r="AH12" s="842" t="s">
        <v>1022</v>
      </c>
    </row>
    <row r="13" spans="1:34" ht="93" customHeight="1" x14ac:dyDescent="0.3">
      <c r="A13" s="223">
        <v>3</v>
      </c>
      <c r="B13" s="237" t="s">
        <v>386</v>
      </c>
      <c r="C13" s="238" t="s">
        <v>387</v>
      </c>
      <c r="D13" s="238" t="s">
        <v>388</v>
      </c>
      <c r="E13" s="343" t="s">
        <v>389</v>
      </c>
      <c r="F13" s="239" t="s">
        <v>390</v>
      </c>
      <c r="G13" s="217" t="s">
        <v>360</v>
      </c>
      <c r="H13" s="240">
        <v>140</v>
      </c>
      <c r="I13" s="219" t="s">
        <v>391</v>
      </c>
      <c r="J13" s="241">
        <f>IF(I13="MUY BAJA",20%,IF(I13="BAJA",40%,IF(I13="MEDIA",60%,IF(I13="ALTA",80%,IF(I13="MUY ALTA",100%,IF(I13="",""))))))</f>
        <v>0.6</v>
      </c>
      <c r="K13" s="221" t="s">
        <v>392</v>
      </c>
      <c r="L13" s="220">
        <f t="shared" si="0"/>
        <v>0.8</v>
      </c>
      <c r="M13" s="222" t="s">
        <v>393</v>
      </c>
      <c r="N13" s="223">
        <v>1</v>
      </c>
      <c r="O13" s="242" t="s">
        <v>394</v>
      </c>
      <c r="P13" s="231" t="s">
        <v>365</v>
      </c>
      <c r="Q13" s="223" t="s">
        <v>365</v>
      </c>
      <c r="R13" s="226" t="s">
        <v>383</v>
      </c>
      <c r="S13" s="226" t="s">
        <v>367</v>
      </c>
      <c r="T13" s="243">
        <v>0.3</v>
      </c>
      <c r="U13" s="226" t="s">
        <v>368</v>
      </c>
      <c r="V13" s="226" t="s">
        <v>369</v>
      </c>
      <c r="W13" s="226" t="s">
        <v>395</v>
      </c>
      <c r="X13" s="219" t="s">
        <v>391</v>
      </c>
      <c r="Y13" s="220">
        <v>0.42</v>
      </c>
      <c r="Z13" s="221" t="s">
        <v>392</v>
      </c>
      <c r="AA13" s="220">
        <f>IF(Z13="LEVE",20%,IF(Z13="MENOR",40%,IF(Z13="MODERADO",60%,IF(Z13="MAYOR",80%,IF(Z13="CATASTROFICO",100%,IF(Z13="",""))))))</f>
        <v>0.8</v>
      </c>
      <c r="AB13" s="222" t="s">
        <v>393</v>
      </c>
      <c r="AC13" s="235" t="s">
        <v>371</v>
      </c>
      <c r="AD13" s="224" t="s">
        <v>396</v>
      </c>
      <c r="AE13" s="232" t="s">
        <v>397</v>
      </c>
      <c r="AF13" s="231" t="s">
        <v>374</v>
      </c>
      <c r="AG13" s="255" t="s">
        <v>375</v>
      </c>
      <c r="AH13" s="562" t="s">
        <v>1062</v>
      </c>
    </row>
    <row r="14" spans="1:34" ht="129" customHeight="1" x14ac:dyDescent="0.3">
      <c r="A14" s="223">
        <v>4</v>
      </c>
      <c r="B14" s="237" t="s">
        <v>398</v>
      </c>
      <c r="C14" s="238" t="s">
        <v>399</v>
      </c>
      <c r="D14" s="238" t="s">
        <v>400</v>
      </c>
      <c r="E14" s="345" t="s">
        <v>401</v>
      </c>
      <c r="F14" s="346" t="s">
        <v>402</v>
      </c>
      <c r="G14" s="217" t="s">
        <v>360</v>
      </c>
      <c r="H14" s="240">
        <v>32</v>
      </c>
      <c r="I14" s="219" t="s">
        <v>391</v>
      </c>
      <c r="J14" s="241">
        <f>IF(I14="MUY BAJA",20%,IF(I14="BAJA",40%,IF(I14="MEDIA",60%,IF(I14="ALTA",80%,IF(I14="MUY ALTA",100%,IF(I14="",""))))))</f>
        <v>0.6</v>
      </c>
      <c r="K14" s="221" t="s">
        <v>392</v>
      </c>
      <c r="L14" s="220">
        <f t="shared" si="0"/>
        <v>0.8</v>
      </c>
      <c r="M14" s="222" t="s">
        <v>393</v>
      </c>
      <c r="N14" s="223">
        <v>2</v>
      </c>
      <c r="O14" s="245" t="s">
        <v>403</v>
      </c>
      <c r="P14" s="223" t="s">
        <v>365</v>
      </c>
      <c r="Q14" s="223" t="s">
        <v>365</v>
      </c>
      <c r="R14" s="226" t="s">
        <v>383</v>
      </c>
      <c r="S14" s="226" t="s">
        <v>367</v>
      </c>
      <c r="T14" s="243">
        <v>0.3</v>
      </c>
      <c r="U14" s="226" t="s">
        <v>368</v>
      </c>
      <c r="V14" s="226" t="s">
        <v>369</v>
      </c>
      <c r="W14" s="226" t="s">
        <v>395</v>
      </c>
      <c r="X14" s="219" t="s">
        <v>391</v>
      </c>
      <c r="Y14" s="203">
        <v>0.42</v>
      </c>
      <c r="Z14" s="221" t="s">
        <v>392</v>
      </c>
      <c r="AA14" s="220">
        <f>IF(Z14="LEVE",20%,IF(Z14="MENOR",40%,IF(Z14="MODERADO",60%,IF(Z14="MAYOR",80%,IF(Z14="CATASTROFICO",100%,IF(Z14="",""))))))</f>
        <v>0.8</v>
      </c>
      <c r="AB14" s="222" t="s">
        <v>393</v>
      </c>
      <c r="AC14" s="235" t="s">
        <v>371</v>
      </c>
      <c r="AD14" s="246" t="s">
        <v>980</v>
      </c>
      <c r="AE14" s="232" t="s">
        <v>397</v>
      </c>
      <c r="AF14" s="231" t="s">
        <v>374</v>
      </c>
      <c r="AG14" s="255" t="s">
        <v>375</v>
      </c>
      <c r="AH14" s="562" t="s">
        <v>1063</v>
      </c>
    </row>
    <row r="15" spans="1:34" ht="129.75" customHeight="1" x14ac:dyDescent="0.3">
      <c r="A15" s="223">
        <v>5</v>
      </c>
      <c r="B15" s="237" t="s">
        <v>404</v>
      </c>
      <c r="C15" s="238" t="s">
        <v>399</v>
      </c>
      <c r="D15" s="238" t="s">
        <v>405</v>
      </c>
      <c r="E15" s="238" t="s">
        <v>406</v>
      </c>
      <c r="F15" s="238" t="s">
        <v>407</v>
      </c>
      <c r="G15" s="217" t="s">
        <v>408</v>
      </c>
      <c r="H15" s="247">
        <v>140</v>
      </c>
      <c r="I15" s="219" t="s">
        <v>391</v>
      </c>
      <c r="J15" s="241">
        <f>IF(I15="MUY BAJA",20%,IF(I15="BAJA",40%,IF(I15="MEDIA",60%,IF(I15="ALTA",80%,IF(I15="MUY ALTA",100%,IF(I15="",""))))))</f>
        <v>0.6</v>
      </c>
      <c r="K15" s="221" t="s">
        <v>392</v>
      </c>
      <c r="L15" s="220">
        <f t="shared" si="0"/>
        <v>0.8</v>
      </c>
      <c r="M15" s="222" t="s">
        <v>393</v>
      </c>
      <c r="N15" s="232">
        <v>3</v>
      </c>
      <c r="O15" s="242" t="s">
        <v>409</v>
      </c>
      <c r="P15" s="223" t="s">
        <v>365</v>
      </c>
      <c r="Q15" s="223" t="s">
        <v>365</v>
      </c>
      <c r="R15" s="226" t="s">
        <v>383</v>
      </c>
      <c r="S15" s="226" t="s">
        <v>367</v>
      </c>
      <c r="T15" s="243" t="e">
        <f>+'[6]ValoraciónControles Fomento'!G62</f>
        <v>#REF!</v>
      </c>
      <c r="U15" s="226" t="s">
        <v>368</v>
      </c>
      <c r="V15" s="226" t="s">
        <v>369</v>
      </c>
      <c r="W15" s="226" t="s">
        <v>395</v>
      </c>
      <c r="X15" s="219" t="s">
        <v>391</v>
      </c>
      <c r="Y15" s="220">
        <v>0.42</v>
      </c>
      <c r="Z15" s="221" t="s">
        <v>392</v>
      </c>
      <c r="AA15" s="220">
        <f>IF(Z15="LEVE",20%,IF(Z15="MENOR",40%,IF(Z15="MODERADO",60%,IF(Z15="MAYOR",80%,IF(Z15="CATASTRÓFICO",100%,IF(Z15="",""))))))</f>
        <v>0.8</v>
      </c>
      <c r="AB15" s="222" t="s">
        <v>393</v>
      </c>
      <c r="AC15" s="235" t="s">
        <v>371</v>
      </c>
      <c r="AD15" s="246" t="s">
        <v>410</v>
      </c>
      <c r="AE15" s="232" t="s">
        <v>397</v>
      </c>
      <c r="AF15" s="231" t="s">
        <v>374</v>
      </c>
      <c r="AG15" s="255" t="s">
        <v>375</v>
      </c>
      <c r="AH15" s="562" t="s">
        <v>1064</v>
      </c>
    </row>
    <row r="16" spans="1:34" ht="115.5" customHeight="1" x14ac:dyDescent="0.3">
      <c r="A16" s="738">
        <v>6</v>
      </c>
      <c r="B16" s="738" t="s">
        <v>411</v>
      </c>
      <c r="C16" s="740" t="s">
        <v>356</v>
      </c>
      <c r="D16" s="757" t="s">
        <v>412</v>
      </c>
      <c r="E16" s="757" t="s">
        <v>413</v>
      </c>
      <c r="F16" s="757" t="s">
        <v>414</v>
      </c>
      <c r="G16" s="726" t="s">
        <v>360</v>
      </c>
      <c r="H16" s="728">
        <v>2</v>
      </c>
      <c r="I16" s="753" t="s">
        <v>361</v>
      </c>
      <c r="J16" s="736">
        <v>0.2</v>
      </c>
      <c r="K16" s="734" t="s">
        <v>392</v>
      </c>
      <c r="L16" s="732">
        <f t="shared" si="0"/>
        <v>0.8</v>
      </c>
      <c r="M16" s="722" t="s">
        <v>393</v>
      </c>
      <c r="N16" s="223">
        <v>1</v>
      </c>
      <c r="O16" s="224" t="s">
        <v>415</v>
      </c>
      <c r="P16" s="225" t="s">
        <v>365</v>
      </c>
      <c r="Q16" s="225" t="s">
        <v>365</v>
      </c>
      <c r="R16" s="226" t="s">
        <v>366</v>
      </c>
      <c r="S16" s="226" t="s">
        <v>367</v>
      </c>
      <c r="T16" s="220">
        <v>0.4</v>
      </c>
      <c r="U16" s="226" t="s">
        <v>368</v>
      </c>
      <c r="V16" s="226" t="s">
        <v>369</v>
      </c>
      <c r="W16" s="226" t="s">
        <v>370</v>
      </c>
      <c r="X16" s="219" t="s">
        <v>361</v>
      </c>
      <c r="Y16" s="227">
        <v>0.12</v>
      </c>
      <c r="Z16" s="221" t="s">
        <v>392</v>
      </c>
      <c r="AA16" s="220">
        <f t="shared" ref="AA16:AA53" si="1">IF(Z16="LEVE",20%,IF(Z16="MENOR",40%,IF(Z16="MODERADO",60%,IF(Z16="MAYOR",80%,IF(Z16="CATASTRÓFICO",100%,IF(Z16="",""))))))</f>
        <v>0.8</v>
      </c>
      <c r="AB16" s="222" t="s">
        <v>393</v>
      </c>
      <c r="AC16" s="235" t="s">
        <v>371</v>
      </c>
      <c r="AD16" s="230" t="s">
        <v>416</v>
      </c>
      <c r="AE16" s="249" t="s">
        <v>417</v>
      </c>
      <c r="AF16" s="231" t="s">
        <v>374</v>
      </c>
      <c r="AG16" s="255" t="s">
        <v>375</v>
      </c>
      <c r="AH16" s="563" t="s">
        <v>1065</v>
      </c>
    </row>
    <row r="17" spans="1:34" ht="112.5" customHeight="1" x14ac:dyDescent="0.3">
      <c r="A17" s="739"/>
      <c r="B17" s="739"/>
      <c r="C17" s="741"/>
      <c r="D17" s="760"/>
      <c r="E17" s="760"/>
      <c r="F17" s="760"/>
      <c r="G17" s="727"/>
      <c r="H17" s="729"/>
      <c r="I17" s="744"/>
      <c r="J17" s="737"/>
      <c r="K17" s="735"/>
      <c r="L17" s="733"/>
      <c r="M17" s="723"/>
      <c r="N17" s="223">
        <v>2</v>
      </c>
      <c r="O17" s="250" t="s">
        <v>418</v>
      </c>
      <c r="P17" s="225" t="s">
        <v>365</v>
      </c>
      <c r="Q17" s="225" t="s">
        <v>365</v>
      </c>
      <c r="R17" s="226" t="s">
        <v>366</v>
      </c>
      <c r="S17" s="226" t="s">
        <v>367</v>
      </c>
      <c r="T17" s="220">
        <v>0.4</v>
      </c>
      <c r="U17" s="226" t="s">
        <v>368</v>
      </c>
      <c r="V17" s="226" t="s">
        <v>369</v>
      </c>
      <c r="W17" s="226" t="s">
        <v>370</v>
      </c>
      <c r="X17" s="219" t="s">
        <v>361</v>
      </c>
      <c r="Y17" s="227">
        <v>7.1999999999999995E-2</v>
      </c>
      <c r="Z17" s="221" t="s">
        <v>392</v>
      </c>
      <c r="AA17" s="220">
        <f t="shared" si="1"/>
        <v>0.8</v>
      </c>
      <c r="AB17" s="222" t="s">
        <v>393</v>
      </c>
      <c r="AC17" s="235" t="s">
        <v>371</v>
      </c>
      <c r="AD17" s="230" t="s">
        <v>419</v>
      </c>
      <c r="AE17" s="249" t="s">
        <v>417</v>
      </c>
      <c r="AF17" s="231" t="s">
        <v>374</v>
      </c>
      <c r="AG17" s="255" t="s">
        <v>375</v>
      </c>
      <c r="AH17" s="562" t="s">
        <v>1034</v>
      </c>
    </row>
    <row r="18" spans="1:34" ht="102.75" customHeight="1" x14ac:dyDescent="0.3">
      <c r="A18" s="738">
        <v>7</v>
      </c>
      <c r="B18" s="738" t="s">
        <v>420</v>
      </c>
      <c r="C18" s="740" t="s">
        <v>356</v>
      </c>
      <c r="D18" s="757" t="s">
        <v>421</v>
      </c>
      <c r="E18" s="757" t="s">
        <v>422</v>
      </c>
      <c r="F18" s="757" t="s">
        <v>423</v>
      </c>
      <c r="G18" s="726" t="s">
        <v>360</v>
      </c>
      <c r="H18" s="728">
        <v>12</v>
      </c>
      <c r="I18" s="754" t="s">
        <v>380</v>
      </c>
      <c r="J18" s="736">
        <v>0.4</v>
      </c>
      <c r="K18" s="734" t="s">
        <v>381</v>
      </c>
      <c r="L18" s="732">
        <f t="shared" si="0"/>
        <v>0.6</v>
      </c>
      <c r="M18" s="722" t="s">
        <v>381</v>
      </c>
      <c r="N18" s="223">
        <v>1</v>
      </c>
      <c r="O18" s="224" t="s">
        <v>424</v>
      </c>
      <c r="P18" s="225" t="s">
        <v>365</v>
      </c>
      <c r="Q18" s="225" t="s">
        <v>365</v>
      </c>
      <c r="R18" s="226" t="s">
        <v>366</v>
      </c>
      <c r="S18" s="226" t="s">
        <v>367</v>
      </c>
      <c r="T18" s="220">
        <v>0.4</v>
      </c>
      <c r="U18" s="226" t="s">
        <v>368</v>
      </c>
      <c r="V18" s="226" t="s">
        <v>369</v>
      </c>
      <c r="W18" s="226" t="s">
        <v>370</v>
      </c>
      <c r="X18" s="219" t="s">
        <v>380</v>
      </c>
      <c r="Y18" s="227">
        <v>0.24</v>
      </c>
      <c r="Z18" s="221" t="s">
        <v>381</v>
      </c>
      <c r="AA18" s="220">
        <f t="shared" si="1"/>
        <v>0.6</v>
      </c>
      <c r="AB18" s="222" t="s">
        <v>381</v>
      </c>
      <c r="AC18" s="235" t="s">
        <v>371</v>
      </c>
      <c r="AD18" s="246" t="s">
        <v>425</v>
      </c>
      <c r="AE18" s="249" t="s">
        <v>426</v>
      </c>
      <c r="AF18" s="231" t="s">
        <v>374</v>
      </c>
      <c r="AG18" s="255" t="s">
        <v>375</v>
      </c>
      <c r="AH18" s="563" t="s">
        <v>1048</v>
      </c>
    </row>
    <row r="19" spans="1:34" ht="153.75" customHeight="1" x14ac:dyDescent="0.3">
      <c r="A19" s="739"/>
      <c r="B19" s="739"/>
      <c r="C19" s="756"/>
      <c r="D19" s="758"/>
      <c r="E19" s="758"/>
      <c r="F19" s="758"/>
      <c r="G19" s="727"/>
      <c r="H19" s="759"/>
      <c r="I19" s="754"/>
      <c r="J19" s="755"/>
      <c r="K19" s="745"/>
      <c r="L19" s="733"/>
      <c r="M19" s="723"/>
      <c r="N19" s="223">
        <v>2</v>
      </c>
      <c r="O19" s="230" t="s">
        <v>427</v>
      </c>
      <c r="P19" s="225" t="s">
        <v>365</v>
      </c>
      <c r="Q19" s="225" t="s">
        <v>365</v>
      </c>
      <c r="R19" s="226" t="s">
        <v>383</v>
      </c>
      <c r="S19" s="226" t="s">
        <v>367</v>
      </c>
      <c r="T19" s="220">
        <v>0.4</v>
      </c>
      <c r="U19" s="226" t="s">
        <v>368</v>
      </c>
      <c r="V19" s="226" t="s">
        <v>369</v>
      </c>
      <c r="W19" s="226" t="s">
        <v>370</v>
      </c>
      <c r="X19" s="219" t="s">
        <v>361</v>
      </c>
      <c r="Y19" s="227">
        <v>0.16800000000000001</v>
      </c>
      <c r="Z19" s="221" t="s">
        <v>381</v>
      </c>
      <c r="AA19" s="220">
        <f t="shared" si="1"/>
        <v>0.6</v>
      </c>
      <c r="AB19" s="222" t="s">
        <v>428</v>
      </c>
      <c r="AC19" s="235" t="s">
        <v>371</v>
      </c>
      <c r="AD19" s="246" t="s">
        <v>429</v>
      </c>
      <c r="AE19" s="249" t="s">
        <v>426</v>
      </c>
      <c r="AF19" s="231" t="s">
        <v>374</v>
      </c>
      <c r="AG19" s="255" t="s">
        <v>375</v>
      </c>
      <c r="AH19" s="563" t="s">
        <v>1048</v>
      </c>
    </row>
    <row r="20" spans="1:34" ht="99" x14ac:dyDescent="0.3">
      <c r="A20" s="223">
        <v>8</v>
      </c>
      <c r="B20" s="223" t="s">
        <v>430</v>
      </c>
      <c r="C20" s="224" t="s">
        <v>431</v>
      </c>
      <c r="D20" s="250" t="s">
        <v>432</v>
      </c>
      <c r="E20" s="251" t="s">
        <v>433</v>
      </c>
      <c r="F20" s="250" t="s">
        <v>434</v>
      </c>
      <c r="G20" s="217" t="s">
        <v>408</v>
      </c>
      <c r="H20" s="232">
        <v>120</v>
      </c>
      <c r="I20" s="219" t="s">
        <v>391</v>
      </c>
      <c r="J20" s="252">
        <v>0.6</v>
      </c>
      <c r="K20" s="221" t="s">
        <v>392</v>
      </c>
      <c r="L20" s="220">
        <f t="shared" si="0"/>
        <v>0.8</v>
      </c>
      <c r="M20" s="222" t="s">
        <v>393</v>
      </c>
      <c r="N20" s="223">
        <v>3</v>
      </c>
      <c r="O20" s="230" t="s">
        <v>435</v>
      </c>
      <c r="P20" s="223" t="s">
        <v>365</v>
      </c>
      <c r="Q20" s="223" t="s">
        <v>365</v>
      </c>
      <c r="R20" s="226" t="s">
        <v>383</v>
      </c>
      <c r="S20" s="226" t="s">
        <v>367</v>
      </c>
      <c r="T20" s="220">
        <v>0.4</v>
      </c>
      <c r="U20" s="226" t="s">
        <v>368</v>
      </c>
      <c r="V20" s="226" t="s">
        <v>369</v>
      </c>
      <c r="W20" s="226" t="s">
        <v>395</v>
      </c>
      <c r="X20" s="219" t="s">
        <v>391</v>
      </c>
      <c r="Y20" s="253">
        <v>0.42</v>
      </c>
      <c r="Z20" s="221" t="s">
        <v>392</v>
      </c>
      <c r="AA20" s="220">
        <f t="shared" si="1"/>
        <v>0.8</v>
      </c>
      <c r="AB20" s="222" t="s">
        <v>393</v>
      </c>
      <c r="AC20" s="235" t="s">
        <v>371</v>
      </c>
      <c r="AD20" s="249" t="s">
        <v>436</v>
      </c>
      <c r="AE20" s="232" t="s">
        <v>437</v>
      </c>
      <c r="AF20" s="231" t="s">
        <v>374</v>
      </c>
      <c r="AG20" s="255" t="s">
        <v>375</v>
      </c>
      <c r="AH20" s="563" t="s">
        <v>1066</v>
      </c>
    </row>
    <row r="21" spans="1:34" ht="102.75" customHeight="1" x14ac:dyDescent="0.3">
      <c r="A21" s="223">
        <v>9</v>
      </c>
      <c r="B21" s="237" t="s">
        <v>438</v>
      </c>
      <c r="C21" s="246" t="s">
        <v>439</v>
      </c>
      <c r="D21" s="246" t="s">
        <v>440</v>
      </c>
      <c r="E21" s="246" t="s">
        <v>441</v>
      </c>
      <c r="F21" s="246" t="s">
        <v>442</v>
      </c>
      <c r="G21" s="217" t="s">
        <v>360</v>
      </c>
      <c r="H21" s="232">
        <v>2</v>
      </c>
      <c r="I21" s="219" t="s">
        <v>361</v>
      </c>
      <c r="J21" s="220">
        <f t="shared" ref="J21:J43" si="2">IF(I21="MUY BAJA",20%,IF(I21="BAJA",40%,IF(I21="MEDIA",60%,IF(I21="ALTA",80%,IF(I21="MUY ALTA",100%,IF(I21="",""))))))</f>
        <v>0.2</v>
      </c>
      <c r="K21" s="221" t="s">
        <v>381</v>
      </c>
      <c r="L21" s="220">
        <f t="shared" si="0"/>
        <v>0.6</v>
      </c>
      <c r="M21" s="222" t="s">
        <v>381</v>
      </c>
      <c r="N21" s="223">
        <v>1</v>
      </c>
      <c r="O21" s="224" t="s">
        <v>443</v>
      </c>
      <c r="P21" s="231" t="s">
        <v>365</v>
      </c>
      <c r="Q21" s="223" t="s">
        <v>365</v>
      </c>
      <c r="R21" s="226" t="s">
        <v>366</v>
      </c>
      <c r="S21" s="226" t="s">
        <v>367</v>
      </c>
      <c r="T21" s="243">
        <v>0.4</v>
      </c>
      <c r="U21" s="226" t="s">
        <v>368</v>
      </c>
      <c r="V21" s="226" t="s">
        <v>369</v>
      </c>
      <c r="W21" s="226" t="s">
        <v>370</v>
      </c>
      <c r="X21" s="219" t="s">
        <v>361</v>
      </c>
      <c r="Y21" s="220">
        <v>0.12</v>
      </c>
      <c r="Z21" s="221" t="s">
        <v>444</v>
      </c>
      <c r="AA21" s="220">
        <f t="shared" si="1"/>
        <v>0.2</v>
      </c>
      <c r="AB21" s="222" t="s">
        <v>428</v>
      </c>
      <c r="AC21" s="235" t="s">
        <v>371</v>
      </c>
      <c r="AD21" s="224" t="s">
        <v>445</v>
      </c>
      <c r="AE21" s="231" t="s">
        <v>446</v>
      </c>
      <c r="AF21" s="231" t="s">
        <v>374</v>
      </c>
      <c r="AG21" s="255" t="s">
        <v>375</v>
      </c>
      <c r="AH21" s="563" t="s">
        <v>1067</v>
      </c>
    </row>
    <row r="22" spans="1:34" ht="133.5" customHeight="1" x14ac:dyDescent="0.3">
      <c r="A22" s="223">
        <v>10</v>
      </c>
      <c r="B22" s="237" t="s">
        <v>447</v>
      </c>
      <c r="C22" s="246" t="s">
        <v>448</v>
      </c>
      <c r="D22" s="246" t="s">
        <v>449</v>
      </c>
      <c r="E22" s="246" t="s">
        <v>450</v>
      </c>
      <c r="F22" s="246" t="s">
        <v>451</v>
      </c>
      <c r="G22" s="217" t="s">
        <v>408</v>
      </c>
      <c r="H22" s="232">
        <v>133</v>
      </c>
      <c r="I22" s="219" t="s">
        <v>391</v>
      </c>
      <c r="J22" s="220">
        <f t="shared" si="2"/>
        <v>0.6</v>
      </c>
      <c r="K22" s="221" t="s">
        <v>381</v>
      </c>
      <c r="L22" s="220">
        <f t="shared" si="0"/>
        <v>0.6</v>
      </c>
      <c r="M22" s="222" t="s">
        <v>381</v>
      </c>
      <c r="N22" s="223">
        <v>2</v>
      </c>
      <c r="O22" s="230" t="s">
        <v>452</v>
      </c>
      <c r="P22" s="223" t="s">
        <v>365</v>
      </c>
      <c r="Q22" s="223" t="s">
        <v>365</v>
      </c>
      <c r="R22" s="226" t="s">
        <v>366</v>
      </c>
      <c r="S22" s="226" t="s">
        <v>367</v>
      </c>
      <c r="T22" s="243">
        <v>0.4</v>
      </c>
      <c r="U22" s="226" t="s">
        <v>368</v>
      </c>
      <c r="V22" s="226" t="s">
        <v>369</v>
      </c>
      <c r="W22" s="226" t="s">
        <v>370</v>
      </c>
      <c r="X22" s="219" t="s">
        <v>361</v>
      </c>
      <c r="Y22" s="220">
        <v>0.14000000000000001</v>
      </c>
      <c r="Z22" s="221" t="s">
        <v>392</v>
      </c>
      <c r="AA22" s="220">
        <f t="shared" si="1"/>
        <v>0.8</v>
      </c>
      <c r="AB22" s="222" t="s">
        <v>393</v>
      </c>
      <c r="AC22" s="235" t="s">
        <v>371</v>
      </c>
      <c r="AD22" s="224" t="s">
        <v>453</v>
      </c>
      <c r="AE22" s="231" t="s">
        <v>454</v>
      </c>
      <c r="AF22" s="231" t="s">
        <v>374</v>
      </c>
      <c r="AG22" s="255" t="s">
        <v>375</v>
      </c>
      <c r="AH22" s="564" t="s">
        <v>1025</v>
      </c>
    </row>
    <row r="23" spans="1:34" ht="312.75" customHeight="1" x14ac:dyDescent="0.3">
      <c r="A23" s="223">
        <v>11</v>
      </c>
      <c r="B23" s="237" t="s">
        <v>455</v>
      </c>
      <c r="C23" s="246" t="s">
        <v>439</v>
      </c>
      <c r="D23" s="246" t="s">
        <v>456</v>
      </c>
      <c r="E23" s="246" t="s">
        <v>457</v>
      </c>
      <c r="F23" s="246" t="s">
        <v>458</v>
      </c>
      <c r="G23" s="217" t="s">
        <v>360</v>
      </c>
      <c r="H23" s="232">
        <v>4</v>
      </c>
      <c r="I23" s="219" t="s">
        <v>380</v>
      </c>
      <c r="J23" s="220">
        <f t="shared" si="2"/>
        <v>0.4</v>
      </c>
      <c r="K23" s="221" t="s">
        <v>381</v>
      </c>
      <c r="L23" s="220">
        <f t="shared" si="0"/>
        <v>0.6</v>
      </c>
      <c r="M23" s="222" t="s">
        <v>381</v>
      </c>
      <c r="N23" s="223">
        <v>3</v>
      </c>
      <c r="O23" s="230" t="s">
        <v>459</v>
      </c>
      <c r="P23" s="223" t="s">
        <v>365</v>
      </c>
      <c r="Q23" s="223" t="s">
        <v>365</v>
      </c>
      <c r="R23" s="226" t="s">
        <v>366</v>
      </c>
      <c r="S23" s="226" t="s">
        <v>367</v>
      </c>
      <c r="T23" s="243">
        <v>0.4</v>
      </c>
      <c r="U23" s="226" t="s">
        <v>368</v>
      </c>
      <c r="V23" s="226" t="s">
        <v>369</v>
      </c>
      <c r="W23" s="226"/>
      <c r="X23" s="219" t="s">
        <v>361</v>
      </c>
      <c r="Y23" s="220">
        <v>0.28000000000000003</v>
      </c>
      <c r="Z23" s="221" t="s">
        <v>381</v>
      </c>
      <c r="AA23" s="220">
        <f t="shared" si="1"/>
        <v>0.6</v>
      </c>
      <c r="AB23" s="222" t="s">
        <v>381</v>
      </c>
      <c r="AC23" s="235" t="s">
        <v>371</v>
      </c>
      <c r="AD23" s="224" t="s">
        <v>460</v>
      </c>
      <c r="AE23" s="231" t="s">
        <v>446</v>
      </c>
      <c r="AF23" s="231" t="s">
        <v>374</v>
      </c>
      <c r="AG23" s="255" t="s">
        <v>375</v>
      </c>
      <c r="AH23" s="564" t="s">
        <v>1068</v>
      </c>
    </row>
    <row r="24" spans="1:34" ht="119.25" customHeight="1" x14ac:dyDescent="0.3">
      <c r="A24" s="223">
        <v>12</v>
      </c>
      <c r="B24" s="237" t="s">
        <v>461</v>
      </c>
      <c r="C24" s="254" t="s">
        <v>448</v>
      </c>
      <c r="D24" s="246" t="s">
        <v>462</v>
      </c>
      <c r="E24" s="254" t="s">
        <v>463</v>
      </c>
      <c r="F24" s="246" t="s">
        <v>464</v>
      </c>
      <c r="G24" s="217" t="s">
        <v>360</v>
      </c>
      <c r="H24" s="232">
        <v>40</v>
      </c>
      <c r="I24" s="219" t="s">
        <v>391</v>
      </c>
      <c r="J24" s="220">
        <f t="shared" si="2"/>
        <v>0.6</v>
      </c>
      <c r="K24" s="221" t="s">
        <v>381</v>
      </c>
      <c r="L24" s="220">
        <f t="shared" si="0"/>
        <v>0.6</v>
      </c>
      <c r="M24" s="222" t="s">
        <v>381</v>
      </c>
      <c r="N24" s="223">
        <v>1</v>
      </c>
      <c r="O24" s="246" t="s">
        <v>465</v>
      </c>
      <c r="P24" s="231" t="s">
        <v>365</v>
      </c>
      <c r="Q24" s="223" t="s">
        <v>365</v>
      </c>
      <c r="R24" s="226" t="s">
        <v>366</v>
      </c>
      <c r="S24" s="226" t="s">
        <v>367</v>
      </c>
      <c r="T24" s="243">
        <v>0.4</v>
      </c>
      <c r="U24" s="226" t="s">
        <v>368</v>
      </c>
      <c r="V24" s="226" t="s">
        <v>369</v>
      </c>
      <c r="W24" s="226" t="s">
        <v>370</v>
      </c>
      <c r="X24" s="219" t="s">
        <v>361</v>
      </c>
      <c r="Y24" s="220">
        <v>0.24</v>
      </c>
      <c r="Z24" s="221" t="s">
        <v>381</v>
      </c>
      <c r="AA24" s="220">
        <f t="shared" si="1"/>
        <v>0.6</v>
      </c>
      <c r="AB24" s="222" t="s">
        <v>381</v>
      </c>
      <c r="AC24" s="235" t="s">
        <v>371</v>
      </c>
      <c r="AD24" s="224" t="s">
        <v>466</v>
      </c>
      <c r="AE24" s="231" t="s">
        <v>467</v>
      </c>
      <c r="AF24" s="231" t="s">
        <v>374</v>
      </c>
      <c r="AG24" s="255" t="s">
        <v>375</v>
      </c>
      <c r="AH24" s="563" t="s">
        <v>1069</v>
      </c>
    </row>
    <row r="25" spans="1:34" ht="98.25" customHeight="1" x14ac:dyDescent="0.3">
      <c r="A25" s="223">
        <v>13</v>
      </c>
      <c r="B25" s="223" t="s">
        <v>468</v>
      </c>
      <c r="C25" s="224" t="s">
        <v>469</v>
      </c>
      <c r="D25" s="230" t="s">
        <v>470</v>
      </c>
      <c r="E25" s="224" t="s">
        <v>471</v>
      </c>
      <c r="F25" s="224" t="s">
        <v>472</v>
      </c>
      <c r="G25" s="217" t="s">
        <v>473</v>
      </c>
      <c r="H25" s="232">
        <v>72</v>
      </c>
      <c r="I25" s="219" t="s">
        <v>391</v>
      </c>
      <c r="J25" s="220">
        <f t="shared" si="2"/>
        <v>0.6</v>
      </c>
      <c r="K25" s="221" t="s">
        <v>381</v>
      </c>
      <c r="L25" s="220">
        <f t="shared" si="0"/>
        <v>0.6</v>
      </c>
      <c r="M25" s="222" t="s">
        <v>381</v>
      </c>
      <c r="N25" s="223">
        <v>1</v>
      </c>
      <c r="O25" s="224" t="s">
        <v>474</v>
      </c>
      <c r="P25" s="225" t="s">
        <v>365</v>
      </c>
      <c r="Q25" s="225" t="s">
        <v>365</v>
      </c>
      <c r="R25" s="226" t="s">
        <v>366</v>
      </c>
      <c r="S25" s="226" t="s">
        <v>367</v>
      </c>
      <c r="T25" s="220">
        <v>0.4</v>
      </c>
      <c r="U25" s="226" t="s">
        <v>368</v>
      </c>
      <c r="V25" s="226" t="s">
        <v>369</v>
      </c>
      <c r="W25" s="226" t="s">
        <v>370</v>
      </c>
      <c r="X25" s="219" t="s">
        <v>361</v>
      </c>
      <c r="Y25" s="220">
        <v>0.36</v>
      </c>
      <c r="Z25" s="221" t="s">
        <v>381</v>
      </c>
      <c r="AA25" s="220">
        <f t="shared" si="1"/>
        <v>0.6</v>
      </c>
      <c r="AB25" s="222" t="s">
        <v>381</v>
      </c>
      <c r="AC25" s="235" t="s">
        <v>371</v>
      </c>
      <c r="AD25" s="246" t="s">
        <v>475</v>
      </c>
      <c r="AE25" s="232" t="s">
        <v>476</v>
      </c>
      <c r="AF25" s="231" t="s">
        <v>374</v>
      </c>
      <c r="AG25" s="255" t="s">
        <v>375</v>
      </c>
      <c r="AH25" s="563" t="s">
        <v>1070</v>
      </c>
    </row>
    <row r="26" spans="1:34" ht="108" customHeight="1" x14ac:dyDescent="0.3">
      <c r="A26" s="223">
        <v>14</v>
      </c>
      <c r="B26" s="223" t="s">
        <v>477</v>
      </c>
      <c r="C26" s="224" t="s">
        <v>478</v>
      </c>
      <c r="D26" s="230" t="s">
        <v>479</v>
      </c>
      <c r="E26" s="224" t="s">
        <v>480</v>
      </c>
      <c r="F26" s="224" t="s">
        <v>481</v>
      </c>
      <c r="G26" s="217" t="s">
        <v>482</v>
      </c>
      <c r="H26" s="232">
        <v>12</v>
      </c>
      <c r="I26" s="256" t="s">
        <v>380</v>
      </c>
      <c r="J26" s="220">
        <f t="shared" si="2"/>
        <v>0.4</v>
      </c>
      <c r="K26" s="221" t="s">
        <v>392</v>
      </c>
      <c r="L26" s="220">
        <f t="shared" si="0"/>
        <v>0.8</v>
      </c>
      <c r="M26" s="222" t="s">
        <v>393</v>
      </c>
      <c r="N26" s="223">
        <v>2</v>
      </c>
      <c r="O26" s="230" t="s">
        <v>483</v>
      </c>
      <c r="P26" s="223" t="s">
        <v>365</v>
      </c>
      <c r="Q26" s="223" t="s">
        <v>365</v>
      </c>
      <c r="R26" s="226" t="s">
        <v>366</v>
      </c>
      <c r="S26" s="226" t="s">
        <v>367</v>
      </c>
      <c r="T26" s="243">
        <v>0.4</v>
      </c>
      <c r="U26" s="226" t="s">
        <v>368</v>
      </c>
      <c r="V26" s="226" t="s">
        <v>369</v>
      </c>
      <c r="W26" s="226" t="s">
        <v>370</v>
      </c>
      <c r="X26" s="219" t="s">
        <v>361</v>
      </c>
      <c r="Y26" s="220">
        <v>0.24</v>
      </c>
      <c r="Z26" s="221" t="s">
        <v>392</v>
      </c>
      <c r="AA26" s="220">
        <f t="shared" si="1"/>
        <v>0.8</v>
      </c>
      <c r="AB26" s="222" t="s">
        <v>393</v>
      </c>
      <c r="AC26" s="235" t="s">
        <v>371</v>
      </c>
      <c r="AD26" s="246" t="s">
        <v>484</v>
      </c>
      <c r="AE26" s="232" t="s">
        <v>476</v>
      </c>
      <c r="AF26" s="231" t="s">
        <v>374</v>
      </c>
      <c r="AG26" s="255" t="s">
        <v>375</v>
      </c>
      <c r="AH26" s="845" t="s">
        <v>1072</v>
      </c>
    </row>
    <row r="27" spans="1:34" ht="105" customHeight="1" x14ac:dyDescent="0.3">
      <c r="A27" s="223">
        <v>15</v>
      </c>
      <c r="B27" s="223" t="s">
        <v>485</v>
      </c>
      <c r="C27" s="224" t="s">
        <v>486</v>
      </c>
      <c r="D27" s="230" t="s">
        <v>487</v>
      </c>
      <c r="E27" s="224" t="s">
        <v>488</v>
      </c>
      <c r="F27" s="224" t="s">
        <v>489</v>
      </c>
      <c r="G27" s="217" t="s">
        <v>473</v>
      </c>
      <c r="H27" s="232">
        <v>36</v>
      </c>
      <c r="I27" s="256" t="s">
        <v>391</v>
      </c>
      <c r="J27" s="220">
        <f t="shared" si="2"/>
        <v>0.6</v>
      </c>
      <c r="K27" s="221" t="s">
        <v>490</v>
      </c>
      <c r="L27" s="220">
        <f t="shared" si="0"/>
        <v>0.4</v>
      </c>
      <c r="M27" s="222" t="s">
        <v>381</v>
      </c>
      <c r="N27" s="223">
        <v>3</v>
      </c>
      <c r="O27" s="230" t="s">
        <v>491</v>
      </c>
      <c r="P27" s="223" t="s">
        <v>365</v>
      </c>
      <c r="Q27" s="223" t="s">
        <v>365</v>
      </c>
      <c r="R27" s="226" t="s">
        <v>366</v>
      </c>
      <c r="S27" s="226" t="s">
        <v>367</v>
      </c>
      <c r="T27" s="243">
        <v>0.4</v>
      </c>
      <c r="U27" s="226" t="s">
        <v>368</v>
      </c>
      <c r="V27" s="226" t="s">
        <v>369</v>
      </c>
      <c r="W27" s="226" t="s">
        <v>370</v>
      </c>
      <c r="X27" s="219" t="s">
        <v>361</v>
      </c>
      <c r="Y27" s="253">
        <v>0.36</v>
      </c>
      <c r="Z27" s="221" t="s">
        <v>490</v>
      </c>
      <c r="AA27" s="220">
        <f t="shared" si="1"/>
        <v>0.4</v>
      </c>
      <c r="AB27" s="222" t="s">
        <v>428</v>
      </c>
      <c r="AC27" s="235" t="s">
        <v>371</v>
      </c>
      <c r="AD27" s="246" t="s">
        <v>492</v>
      </c>
      <c r="AE27" s="232" t="s">
        <v>493</v>
      </c>
      <c r="AF27" s="231" t="s">
        <v>374</v>
      </c>
      <c r="AG27" s="255" t="s">
        <v>375</v>
      </c>
      <c r="AH27" s="564" t="s">
        <v>1071</v>
      </c>
    </row>
    <row r="28" spans="1:34" ht="138.75" customHeight="1" x14ac:dyDescent="0.3">
      <c r="A28" s="223">
        <v>16</v>
      </c>
      <c r="B28" s="223" t="s">
        <v>494</v>
      </c>
      <c r="C28" s="224" t="s">
        <v>495</v>
      </c>
      <c r="D28" s="230" t="s">
        <v>496</v>
      </c>
      <c r="E28" s="257" t="s">
        <v>497</v>
      </c>
      <c r="F28" s="224" t="s">
        <v>498</v>
      </c>
      <c r="G28" s="217" t="s">
        <v>360</v>
      </c>
      <c r="H28" s="232">
        <v>650</v>
      </c>
      <c r="I28" s="347" t="s">
        <v>499</v>
      </c>
      <c r="J28" s="220">
        <f t="shared" si="2"/>
        <v>0.8</v>
      </c>
      <c r="K28" s="221" t="s">
        <v>490</v>
      </c>
      <c r="L28" s="220">
        <f t="shared" si="0"/>
        <v>0.4</v>
      </c>
      <c r="M28" s="222" t="s">
        <v>381</v>
      </c>
      <c r="N28" s="232">
        <v>4</v>
      </c>
      <c r="O28" s="249" t="s">
        <v>500</v>
      </c>
      <c r="P28" s="232" t="s">
        <v>365</v>
      </c>
      <c r="Q28" s="232" t="s">
        <v>365</v>
      </c>
      <c r="R28" s="226" t="s">
        <v>366</v>
      </c>
      <c r="S28" s="226" t="s">
        <v>367</v>
      </c>
      <c r="T28" s="203">
        <v>0.4</v>
      </c>
      <c r="U28" s="226" t="s">
        <v>368</v>
      </c>
      <c r="V28" s="226" t="s">
        <v>369</v>
      </c>
      <c r="W28" s="226" t="s">
        <v>370</v>
      </c>
      <c r="X28" s="219" t="s">
        <v>380</v>
      </c>
      <c r="Y28" s="220">
        <v>0.48</v>
      </c>
      <c r="Z28" s="221" t="s">
        <v>490</v>
      </c>
      <c r="AA28" s="220">
        <f t="shared" si="1"/>
        <v>0.4</v>
      </c>
      <c r="AB28" s="222" t="s">
        <v>381</v>
      </c>
      <c r="AC28" s="235" t="s">
        <v>371</v>
      </c>
      <c r="AD28" s="246" t="s">
        <v>501</v>
      </c>
      <c r="AE28" s="232" t="s">
        <v>502</v>
      </c>
      <c r="AF28" s="231" t="s">
        <v>374</v>
      </c>
      <c r="AG28" s="255" t="s">
        <v>375</v>
      </c>
      <c r="AH28" s="563" t="s">
        <v>1038</v>
      </c>
    </row>
    <row r="29" spans="1:34" ht="96.75" customHeight="1" x14ac:dyDescent="0.3">
      <c r="A29" s="223">
        <v>17</v>
      </c>
      <c r="B29" s="223" t="s">
        <v>503</v>
      </c>
      <c r="C29" s="224" t="s">
        <v>478</v>
      </c>
      <c r="D29" s="258" t="s">
        <v>504</v>
      </c>
      <c r="E29" s="224" t="s">
        <v>505</v>
      </c>
      <c r="F29" s="224" t="s">
        <v>506</v>
      </c>
      <c r="G29" s="217" t="s">
        <v>360</v>
      </c>
      <c r="H29" s="232">
        <v>600</v>
      </c>
      <c r="I29" s="219" t="s">
        <v>499</v>
      </c>
      <c r="J29" s="220">
        <f t="shared" si="2"/>
        <v>0.8</v>
      </c>
      <c r="K29" s="221" t="s">
        <v>444</v>
      </c>
      <c r="L29" s="220">
        <f t="shared" si="0"/>
        <v>0.2</v>
      </c>
      <c r="M29" s="222" t="s">
        <v>381</v>
      </c>
      <c r="N29" s="232">
        <v>5</v>
      </c>
      <c r="O29" s="249" t="s">
        <v>507</v>
      </c>
      <c r="P29" s="232" t="s">
        <v>365</v>
      </c>
      <c r="Q29" s="232" t="s">
        <v>365</v>
      </c>
      <c r="R29" s="226" t="s">
        <v>366</v>
      </c>
      <c r="S29" s="226" t="s">
        <v>367</v>
      </c>
      <c r="T29" s="259">
        <v>0.4</v>
      </c>
      <c r="U29" s="226" t="s">
        <v>368</v>
      </c>
      <c r="V29" s="226" t="s">
        <v>369</v>
      </c>
      <c r="W29" s="226" t="s">
        <v>370</v>
      </c>
      <c r="X29" s="219" t="s">
        <v>361</v>
      </c>
      <c r="Y29" s="220">
        <v>0.36</v>
      </c>
      <c r="Z29" s="221" t="s">
        <v>444</v>
      </c>
      <c r="AA29" s="220">
        <f t="shared" si="1"/>
        <v>0.2</v>
      </c>
      <c r="AB29" s="222" t="s">
        <v>428</v>
      </c>
      <c r="AC29" s="235" t="s">
        <v>371</v>
      </c>
      <c r="AD29" s="246" t="s">
        <v>508</v>
      </c>
      <c r="AE29" s="246" t="s">
        <v>509</v>
      </c>
      <c r="AF29" s="231" t="s">
        <v>374</v>
      </c>
      <c r="AG29" s="255" t="s">
        <v>375</v>
      </c>
      <c r="AH29" s="563" t="s">
        <v>1023</v>
      </c>
    </row>
    <row r="30" spans="1:34" ht="75.75" x14ac:dyDescent="0.3">
      <c r="A30" s="223">
        <v>18</v>
      </c>
      <c r="B30" s="223" t="s">
        <v>510</v>
      </c>
      <c r="C30" s="216" t="s">
        <v>511</v>
      </c>
      <c r="D30" s="216" t="s">
        <v>512</v>
      </c>
      <c r="E30" s="216" t="s">
        <v>513</v>
      </c>
      <c r="F30" s="216" t="s">
        <v>514</v>
      </c>
      <c r="G30" s="217" t="s">
        <v>360</v>
      </c>
      <c r="H30" s="218">
        <v>1500</v>
      </c>
      <c r="I30" s="348" t="s">
        <v>499</v>
      </c>
      <c r="J30" s="220">
        <f t="shared" si="2"/>
        <v>0.8</v>
      </c>
      <c r="K30" s="221" t="s">
        <v>444</v>
      </c>
      <c r="L30" s="220">
        <f t="shared" si="0"/>
        <v>0.2</v>
      </c>
      <c r="M30" s="222" t="s">
        <v>428</v>
      </c>
      <c r="N30" s="223">
        <v>1</v>
      </c>
      <c r="O30" s="224" t="s">
        <v>515</v>
      </c>
      <c r="P30" s="225" t="s">
        <v>365</v>
      </c>
      <c r="Q30" s="225" t="s">
        <v>365</v>
      </c>
      <c r="R30" s="226" t="s">
        <v>383</v>
      </c>
      <c r="S30" s="226" t="s">
        <v>367</v>
      </c>
      <c r="T30" s="220">
        <v>0.3</v>
      </c>
      <c r="U30" s="226" t="s">
        <v>368</v>
      </c>
      <c r="V30" s="226" t="s">
        <v>369</v>
      </c>
      <c r="W30" s="226" t="s">
        <v>370</v>
      </c>
      <c r="X30" s="219" t="s">
        <v>380</v>
      </c>
      <c r="Y30" s="260">
        <v>0.56000000000000005</v>
      </c>
      <c r="Z30" s="221" t="s">
        <v>444</v>
      </c>
      <c r="AA30" s="220">
        <f t="shared" si="1"/>
        <v>0.2</v>
      </c>
      <c r="AB30" s="222" t="s">
        <v>428</v>
      </c>
      <c r="AC30" s="235" t="s">
        <v>371</v>
      </c>
      <c r="AD30" s="224" t="s">
        <v>516</v>
      </c>
      <c r="AE30" s="230" t="s">
        <v>517</v>
      </c>
      <c r="AF30" s="231" t="s">
        <v>374</v>
      </c>
      <c r="AG30" s="255" t="s">
        <v>375</v>
      </c>
      <c r="AH30" s="564" t="s">
        <v>1073</v>
      </c>
    </row>
    <row r="31" spans="1:34" ht="75.75" x14ac:dyDescent="0.3">
      <c r="A31" s="223">
        <v>19</v>
      </c>
      <c r="B31" s="223" t="s">
        <v>518</v>
      </c>
      <c r="C31" s="224" t="s">
        <v>519</v>
      </c>
      <c r="D31" s="224" t="s">
        <v>520</v>
      </c>
      <c r="E31" s="224" t="s">
        <v>521</v>
      </c>
      <c r="F31" s="224" t="s">
        <v>522</v>
      </c>
      <c r="G31" s="217" t="s">
        <v>360</v>
      </c>
      <c r="H31" s="232">
        <v>2000</v>
      </c>
      <c r="I31" s="326" t="s">
        <v>499</v>
      </c>
      <c r="J31" s="220">
        <f t="shared" si="2"/>
        <v>0.8</v>
      </c>
      <c r="K31" s="221" t="s">
        <v>444</v>
      </c>
      <c r="L31" s="220">
        <f t="shared" si="0"/>
        <v>0.2</v>
      </c>
      <c r="M31" s="222" t="s">
        <v>428</v>
      </c>
      <c r="N31" s="223">
        <v>2</v>
      </c>
      <c r="O31" s="230" t="s">
        <v>523</v>
      </c>
      <c r="P31" s="223" t="s">
        <v>365</v>
      </c>
      <c r="Q31" s="223" t="s">
        <v>365</v>
      </c>
      <c r="R31" s="226" t="s">
        <v>524</v>
      </c>
      <c r="S31" s="226" t="s">
        <v>367</v>
      </c>
      <c r="T31" s="220">
        <v>0.4</v>
      </c>
      <c r="U31" s="226" t="s">
        <v>368</v>
      </c>
      <c r="V31" s="226" t="s">
        <v>369</v>
      </c>
      <c r="W31" s="226" t="s">
        <v>370</v>
      </c>
      <c r="X31" s="219" t="s">
        <v>380</v>
      </c>
      <c r="Y31" s="261">
        <v>0.48</v>
      </c>
      <c r="Z31" s="221" t="s">
        <v>444</v>
      </c>
      <c r="AA31" s="220">
        <f t="shared" si="1"/>
        <v>0.2</v>
      </c>
      <c r="AB31" s="222" t="s">
        <v>428</v>
      </c>
      <c r="AC31" s="235" t="s">
        <v>371</v>
      </c>
      <c r="AD31" s="224" t="s">
        <v>525</v>
      </c>
      <c r="AE31" s="231" t="s">
        <v>517</v>
      </c>
      <c r="AF31" s="231" t="s">
        <v>374</v>
      </c>
      <c r="AG31" s="255" t="s">
        <v>375</v>
      </c>
      <c r="AH31" s="565" t="s">
        <v>1074</v>
      </c>
    </row>
    <row r="32" spans="1:34" ht="89.25" x14ac:dyDescent="0.3">
      <c r="A32" s="223">
        <v>20</v>
      </c>
      <c r="B32" s="223" t="s">
        <v>526</v>
      </c>
      <c r="C32" s="231" t="s">
        <v>527</v>
      </c>
      <c r="D32" s="230" t="s">
        <v>528</v>
      </c>
      <c r="E32" s="224" t="s">
        <v>529</v>
      </c>
      <c r="F32" s="224" t="s">
        <v>530</v>
      </c>
      <c r="G32" s="217" t="s">
        <v>360</v>
      </c>
      <c r="H32" s="232">
        <f>(3*12)+2+5+12</f>
        <v>55</v>
      </c>
      <c r="I32" s="219" t="s">
        <v>391</v>
      </c>
      <c r="J32" s="220">
        <f t="shared" si="2"/>
        <v>0.6</v>
      </c>
      <c r="K32" s="221" t="s">
        <v>444</v>
      </c>
      <c r="L32" s="220">
        <f t="shared" si="0"/>
        <v>0.2</v>
      </c>
      <c r="M32" s="222" t="s">
        <v>428</v>
      </c>
      <c r="N32" s="223">
        <v>1</v>
      </c>
      <c r="O32" s="258" t="s">
        <v>531</v>
      </c>
      <c r="P32" s="231" t="s">
        <v>365</v>
      </c>
      <c r="Q32" s="223" t="s">
        <v>365</v>
      </c>
      <c r="R32" s="226" t="s">
        <v>366</v>
      </c>
      <c r="S32" s="226" t="s">
        <v>367</v>
      </c>
      <c r="T32" s="243">
        <v>0.4</v>
      </c>
      <c r="U32" s="226" t="s">
        <v>368</v>
      </c>
      <c r="V32" s="226" t="s">
        <v>369</v>
      </c>
      <c r="W32" s="226" t="s">
        <v>370</v>
      </c>
      <c r="X32" s="219" t="s">
        <v>361</v>
      </c>
      <c r="Y32" s="220">
        <v>0.36</v>
      </c>
      <c r="Z32" s="221" t="s">
        <v>444</v>
      </c>
      <c r="AA32" s="220">
        <f t="shared" si="1"/>
        <v>0.2</v>
      </c>
      <c r="AB32" s="222" t="s">
        <v>428</v>
      </c>
      <c r="AC32" s="235" t="s">
        <v>371</v>
      </c>
      <c r="AD32" s="224" t="s">
        <v>532</v>
      </c>
      <c r="AE32" s="232" t="s">
        <v>533</v>
      </c>
      <c r="AF32" s="231" t="s">
        <v>374</v>
      </c>
      <c r="AG32" s="255" t="s">
        <v>375</v>
      </c>
      <c r="AH32" s="563" t="s">
        <v>1049</v>
      </c>
    </row>
    <row r="33" spans="1:34" ht="86.25" x14ac:dyDescent="0.3">
      <c r="A33" s="223">
        <v>21</v>
      </c>
      <c r="B33" s="223" t="s">
        <v>534</v>
      </c>
      <c r="C33" s="224" t="s">
        <v>535</v>
      </c>
      <c r="D33" s="224" t="s">
        <v>536</v>
      </c>
      <c r="E33" s="224" t="s">
        <v>537</v>
      </c>
      <c r="F33" s="224" t="s">
        <v>538</v>
      </c>
      <c r="G33" s="217" t="s">
        <v>408</v>
      </c>
      <c r="H33" s="232">
        <v>15</v>
      </c>
      <c r="I33" s="219" t="s">
        <v>380</v>
      </c>
      <c r="J33" s="220">
        <f t="shared" si="2"/>
        <v>0.4</v>
      </c>
      <c r="K33" s="221" t="s">
        <v>392</v>
      </c>
      <c r="L33" s="220">
        <f t="shared" si="0"/>
        <v>0.8</v>
      </c>
      <c r="M33" s="222" t="s">
        <v>393</v>
      </c>
      <c r="N33" s="223">
        <v>2</v>
      </c>
      <c r="O33" s="230" t="s">
        <v>539</v>
      </c>
      <c r="P33" s="223" t="s">
        <v>365</v>
      </c>
      <c r="Q33" s="223" t="s">
        <v>365</v>
      </c>
      <c r="R33" s="226" t="s">
        <v>366</v>
      </c>
      <c r="S33" s="226" t="s">
        <v>367</v>
      </c>
      <c r="T33" s="243">
        <v>0.4</v>
      </c>
      <c r="U33" s="226" t="s">
        <v>368</v>
      </c>
      <c r="V33" s="226" t="s">
        <v>369</v>
      </c>
      <c r="W33" s="226" t="s">
        <v>395</v>
      </c>
      <c r="X33" s="219" t="s">
        <v>361</v>
      </c>
      <c r="Y33" s="220">
        <v>0.24</v>
      </c>
      <c r="Z33" s="221" t="s">
        <v>392</v>
      </c>
      <c r="AA33" s="220">
        <f t="shared" si="1"/>
        <v>0.8</v>
      </c>
      <c r="AB33" s="222" t="s">
        <v>393</v>
      </c>
      <c r="AC33" s="235" t="s">
        <v>371</v>
      </c>
      <c r="AD33" s="224" t="s">
        <v>540</v>
      </c>
      <c r="AE33" s="232" t="s">
        <v>533</v>
      </c>
      <c r="AF33" s="231" t="s">
        <v>374</v>
      </c>
      <c r="AG33" s="255" t="s">
        <v>375</v>
      </c>
      <c r="AH33" s="563" t="s">
        <v>1076</v>
      </c>
    </row>
    <row r="34" spans="1:34" ht="86.25" x14ac:dyDescent="0.3">
      <c r="A34" s="223">
        <v>22</v>
      </c>
      <c r="B34" s="223" t="s">
        <v>541</v>
      </c>
      <c r="C34" s="224" t="s">
        <v>399</v>
      </c>
      <c r="D34" s="224" t="s">
        <v>542</v>
      </c>
      <c r="E34" s="224" t="s">
        <v>543</v>
      </c>
      <c r="F34" s="224" t="s">
        <v>544</v>
      </c>
      <c r="G34" s="217" t="s">
        <v>360</v>
      </c>
      <c r="H34" s="232">
        <f>2+1+12+1</f>
        <v>16</v>
      </c>
      <c r="I34" s="219" t="s">
        <v>380</v>
      </c>
      <c r="J34" s="220">
        <f t="shared" si="2"/>
        <v>0.4</v>
      </c>
      <c r="K34" s="221" t="s">
        <v>490</v>
      </c>
      <c r="L34" s="220">
        <f t="shared" si="0"/>
        <v>0.4</v>
      </c>
      <c r="M34" s="222" t="s">
        <v>428</v>
      </c>
      <c r="N34" s="223">
        <v>3</v>
      </c>
      <c r="O34" s="230" t="s">
        <v>545</v>
      </c>
      <c r="P34" s="223" t="s">
        <v>365</v>
      </c>
      <c r="Q34" s="223" t="s">
        <v>365</v>
      </c>
      <c r="R34" s="226" t="s">
        <v>366</v>
      </c>
      <c r="S34" s="226" t="s">
        <v>367</v>
      </c>
      <c r="T34" s="243">
        <v>0.4</v>
      </c>
      <c r="U34" s="226" t="s">
        <v>368</v>
      </c>
      <c r="V34" s="226" t="s">
        <v>369</v>
      </c>
      <c r="W34" s="226" t="s">
        <v>395</v>
      </c>
      <c r="X34" s="219" t="s">
        <v>361</v>
      </c>
      <c r="Y34" s="203">
        <v>0.36</v>
      </c>
      <c r="Z34" s="221" t="s">
        <v>490</v>
      </c>
      <c r="AA34" s="220">
        <f t="shared" si="1"/>
        <v>0.4</v>
      </c>
      <c r="AB34" s="222" t="s">
        <v>428</v>
      </c>
      <c r="AC34" s="235" t="s">
        <v>371</v>
      </c>
      <c r="AD34" s="246" t="s">
        <v>546</v>
      </c>
      <c r="AE34" s="232" t="s">
        <v>547</v>
      </c>
      <c r="AF34" s="231" t="s">
        <v>374</v>
      </c>
      <c r="AG34" s="255" t="s">
        <v>375</v>
      </c>
      <c r="AH34" s="562" t="s">
        <v>1043</v>
      </c>
    </row>
    <row r="35" spans="1:34" ht="92.25" customHeight="1" x14ac:dyDescent="0.3">
      <c r="A35" s="223">
        <v>23</v>
      </c>
      <c r="B35" s="223" t="s">
        <v>548</v>
      </c>
      <c r="C35" s="224" t="s">
        <v>535</v>
      </c>
      <c r="D35" s="224" t="s">
        <v>549</v>
      </c>
      <c r="E35" s="224" t="s">
        <v>550</v>
      </c>
      <c r="F35" s="224" t="s">
        <v>551</v>
      </c>
      <c r="G35" s="217" t="s">
        <v>408</v>
      </c>
      <c r="H35" s="262">
        <f>(365-52)*5</f>
        <v>1565</v>
      </c>
      <c r="I35" s="219" t="s">
        <v>499</v>
      </c>
      <c r="J35" s="220">
        <f t="shared" si="2"/>
        <v>0.8</v>
      </c>
      <c r="K35" s="221" t="s">
        <v>392</v>
      </c>
      <c r="L35" s="220">
        <f t="shared" si="0"/>
        <v>0.8</v>
      </c>
      <c r="M35" s="222" t="s">
        <v>393</v>
      </c>
      <c r="N35" s="232">
        <v>4</v>
      </c>
      <c r="O35" s="249" t="s">
        <v>552</v>
      </c>
      <c r="P35" s="248" t="s">
        <v>365</v>
      </c>
      <c r="Q35" s="232" t="s">
        <v>365</v>
      </c>
      <c r="R35" s="226" t="s">
        <v>366</v>
      </c>
      <c r="S35" s="226" t="s">
        <v>367</v>
      </c>
      <c r="T35" s="243">
        <v>0.4</v>
      </c>
      <c r="U35" s="226" t="s">
        <v>368</v>
      </c>
      <c r="V35" s="226" t="s">
        <v>369</v>
      </c>
      <c r="W35" s="226" t="s">
        <v>370</v>
      </c>
      <c r="X35" s="219" t="s">
        <v>361</v>
      </c>
      <c r="Y35" s="220">
        <v>0.36</v>
      </c>
      <c r="Z35" s="221" t="s">
        <v>392</v>
      </c>
      <c r="AA35" s="220">
        <f t="shared" si="1"/>
        <v>0.8</v>
      </c>
      <c r="AB35" s="222" t="s">
        <v>393</v>
      </c>
      <c r="AC35" s="235" t="s">
        <v>371</v>
      </c>
      <c r="AD35" s="246" t="s">
        <v>553</v>
      </c>
      <c r="AE35" s="232" t="s">
        <v>554</v>
      </c>
      <c r="AF35" s="231" t="s">
        <v>374</v>
      </c>
      <c r="AG35" s="255" t="s">
        <v>375</v>
      </c>
      <c r="AH35" s="562" t="s">
        <v>1024</v>
      </c>
    </row>
    <row r="36" spans="1:34" ht="92.25" customHeight="1" x14ac:dyDescent="0.3">
      <c r="A36" s="223">
        <v>24</v>
      </c>
      <c r="B36" s="223" t="s">
        <v>555</v>
      </c>
      <c r="C36" s="224" t="s">
        <v>556</v>
      </c>
      <c r="D36" s="230" t="s">
        <v>557</v>
      </c>
      <c r="E36" s="224" t="s">
        <v>558</v>
      </c>
      <c r="F36" s="224" t="s">
        <v>559</v>
      </c>
      <c r="G36" s="217" t="s">
        <v>360</v>
      </c>
      <c r="H36" s="232">
        <v>16</v>
      </c>
      <c r="I36" s="219" t="s">
        <v>380</v>
      </c>
      <c r="J36" s="220">
        <f t="shared" si="2"/>
        <v>0.4</v>
      </c>
      <c r="K36" s="221" t="s">
        <v>444</v>
      </c>
      <c r="L36" s="220">
        <f t="shared" si="0"/>
        <v>0.2</v>
      </c>
      <c r="M36" s="222" t="s">
        <v>428</v>
      </c>
      <c r="N36" s="223">
        <v>1</v>
      </c>
      <c r="O36" s="224" t="s">
        <v>560</v>
      </c>
      <c r="P36" s="231" t="s">
        <v>365</v>
      </c>
      <c r="Q36" s="223" t="s">
        <v>365</v>
      </c>
      <c r="R36" s="226" t="s">
        <v>366</v>
      </c>
      <c r="S36" s="226" t="s">
        <v>367</v>
      </c>
      <c r="T36" s="243">
        <v>0.4</v>
      </c>
      <c r="U36" s="226" t="s">
        <v>561</v>
      </c>
      <c r="V36" s="226" t="s">
        <v>562</v>
      </c>
      <c r="W36" s="226" t="s">
        <v>370</v>
      </c>
      <c r="X36" s="219" t="s">
        <v>361</v>
      </c>
      <c r="Y36" s="220">
        <v>0.24</v>
      </c>
      <c r="Z36" s="221" t="s">
        <v>444</v>
      </c>
      <c r="AA36" s="220">
        <f t="shared" si="1"/>
        <v>0.2</v>
      </c>
      <c r="AB36" s="222" t="s">
        <v>428</v>
      </c>
      <c r="AC36" s="235" t="s">
        <v>371</v>
      </c>
      <c r="AD36" s="224" t="s">
        <v>563</v>
      </c>
      <c r="AE36" s="232" t="s">
        <v>564</v>
      </c>
      <c r="AF36" s="231" t="s">
        <v>374</v>
      </c>
      <c r="AG36" s="255" t="s">
        <v>375</v>
      </c>
      <c r="AH36" s="563" t="s">
        <v>1052</v>
      </c>
    </row>
    <row r="37" spans="1:34" ht="92.25" customHeight="1" x14ac:dyDescent="0.3">
      <c r="A37" s="223">
        <v>25</v>
      </c>
      <c r="B37" s="223" t="s">
        <v>565</v>
      </c>
      <c r="C37" s="224" t="s">
        <v>566</v>
      </c>
      <c r="D37" s="224" t="s">
        <v>567</v>
      </c>
      <c r="E37" s="224" t="s">
        <v>568</v>
      </c>
      <c r="F37" s="224" t="s">
        <v>569</v>
      </c>
      <c r="G37" s="217" t="s">
        <v>408</v>
      </c>
      <c r="H37" s="232">
        <v>60</v>
      </c>
      <c r="I37" s="219" t="s">
        <v>391</v>
      </c>
      <c r="J37" s="220">
        <f t="shared" si="2"/>
        <v>0.6</v>
      </c>
      <c r="K37" s="221" t="s">
        <v>392</v>
      </c>
      <c r="L37" s="220">
        <f t="shared" si="0"/>
        <v>0.8</v>
      </c>
      <c r="M37" s="222" t="s">
        <v>393</v>
      </c>
      <c r="N37" s="223">
        <v>3</v>
      </c>
      <c r="O37" s="230" t="s">
        <v>570</v>
      </c>
      <c r="P37" s="223" t="s">
        <v>365</v>
      </c>
      <c r="Q37" s="223" t="s">
        <v>365</v>
      </c>
      <c r="R37" s="226" t="s">
        <v>366</v>
      </c>
      <c r="S37" s="226" t="s">
        <v>367</v>
      </c>
      <c r="T37" s="243">
        <v>0.4</v>
      </c>
      <c r="U37" s="226" t="s">
        <v>368</v>
      </c>
      <c r="V37" s="226" t="s">
        <v>369</v>
      </c>
      <c r="W37" s="226" t="s">
        <v>395</v>
      </c>
      <c r="X37" s="219" t="s">
        <v>361</v>
      </c>
      <c r="Y37" s="203">
        <v>0.36</v>
      </c>
      <c r="Z37" s="221" t="s">
        <v>392</v>
      </c>
      <c r="AA37" s="220">
        <f t="shared" si="1"/>
        <v>0.8</v>
      </c>
      <c r="AB37" s="222" t="s">
        <v>393</v>
      </c>
      <c r="AC37" s="235" t="s">
        <v>371</v>
      </c>
      <c r="AD37" s="246" t="s">
        <v>571</v>
      </c>
      <c r="AE37" s="232" t="s">
        <v>547</v>
      </c>
      <c r="AF37" s="231" t="s">
        <v>374</v>
      </c>
      <c r="AG37" s="255" t="s">
        <v>375</v>
      </c>
      <c r="AH37" s="563" t="s">
        <v>1042</v>
      </c>
    </row>
    <row r="38" spans="1:34" ht="92.25" customHeight="1" x14ac:dyDescent="0.3">
      <c r="A38" s="223">
        <v>26</v>
      </c>
      <c r="B38" s="223" t="s">
        <v>572</v>
      </c>
      <c r="C38" s="224" t="s">
        <v>566</v>
      </c>
      <c r="D38" s="230" t="s">
        <v>573</v>
      </c>
      <c r="E38" s="224" t="s">
        <v>574</v>
      </c>
      <c r="F38" s="224" t="s">
        <v>575</v>
      </c>
      <c r="G38" s="217" t="s">
        <v>360</v>
      </c>
      <c r="H38" s="232">
        <v>2</v>
      </c>
      <c r="I38" s="350" t="s">
        <v>361</v>
      </c>
      <c r="J38" s="220">
        <f t="shared" si="2"/>
        <v>0.2</v>
      </c>
      <c r="K38" s="327" t="s">
        <v>490</v>
      </c>
      <c r="L38" s="220">
        <f t="shared" si="0"/>
        <v>0.4</v>
      </c>
      <c r="M38" s="222" t="s">
        <v>428</v>
      </c>
      <c r="N38" s="223"/>
      <c r="O38" s="250" t="s">
        <v>576</v>
      </c>
      <c r="P38" s="223" t="s">
        <v>365</v>
      </c>
      <c r="Q38" s="223" t="s">
        <v>365</v>
      </c>
      <c r="R38" s="226" t="s">
        <v>366</v>
      </c>
      <c r="S38" s="226" t="s">
        <v>367</v>
      </c>
      <c r="T38" s="243">
        <v>0.4</v>
      </c>
      <c r="U38" s="226" t="s">
        <v>368</v>
      </c>
      <c r="V38" s="226" t="s">
        <v>369</v>
      </c>
      <c r="W38" s="226" t="s">
        <v>395</v>
      </c>
      <c r="X38" s="350" t="s">
        <v>361</v>
      </c>
      <c r="Y38" s="203">
        <v>0.12</v>
      </c>
      <c r="Z38" s="327" t="s">
        <v>490</v>
      </c>
      <c r="AA38" s="220">
        <f t="shared" si="1"/>
        <v>0.4</v>
      </c>
      <c r="AB38" s="222" t="s">
        <v>428</v>
      </c>
      <c r="AC38" s="235" t="s">
        <v>371</v>
      </c>
      <c r="AD38" s="224" t="s">
        <v>563</v>
      </c>
      <c r="AE38" s="232" t="s">
        <v>564</v>
      </c>
      <c r="AF38" s="231" t="s">
        <v>374</v>
      </c>
      <c r="AG38" s="255" t="s">
        <v>375</v>
      </c>
      <c r="AH38" s="563" t="s">
        <v>1077</v>
      </c>
    </row>
    <row r="39" spans="1:34" ht="92.25" customHeight="1" x14ac:dyDescent="0.3">
      <c r="A39" s="223">
        <v>27</v>
      </c>
      <c r="B39" s="223" t="s">
        <v>577</v>
      </c>
      <c r="C39" s="224" t="s">
        <v>566</v>
      </c>
      <c r="D39" s="230" t="s">
        <v>578</v>
      </c>
      <c r="E39" s="224" t="s">
        <v>579</v>
      </c>
      <c r="F39" s="224" t="s">
        <v>580</v>
      </c>
      <c r="G39" s="217" t="s">
        <v>360</v>
      </c>
      <c r="H39" s="232">
        <v>5000</v>
      </c>
      <c r="I39" s="350" t="s">
        <v>581</v>
      </c>
      <c r="J39" s="220">
        <f t="shared" si="2"/>
        <v>1</v>
      </c>
      <c r="K39" s="327" t="s">
        <v>362</v>
      </c>
      <c r="L39" s="220">
        <f t="shared" si="0"/>
        <v>1</v>
      </c>
      <c r="M39" s="222" t="s">
        <v>363</v>
      </c>
      <c r="N39" s="223"/>
      <c r="O39" s="250" t="s">
        <v>582</v>
      </c>
      <c r="P39" s="223" t="s">
        <v>365</v>
      </c>
      <c r="Q39" s="223" t="s">
        <v>365</v>
      </c>
      <c r="R39" s="226" t="s">
        <v>366</v>
      </c>
      <c r="S39" s="226" t="s">
        <v>367</v>
      </c>
      <c r="T39" s="243">
        <v>0.4</v>
      </c>
      <c r="U39" s="226" t="s">
        <v>368</v>
      </c>
      <c r="V39" s="226" t="s">
        <v>369</v>
      </c>
      <c r="W39" s="226" t="s">
        <v>395</v>
      </c>
      <c r="X39" s="351" t="s">
        <v>391</v>
      </c>
      <c r="Y39" s="220">
        <f t="shared" ref="Y39:Y41" si="3">IF(X39="MUY BAJA",20%,IF(X39="BAJA",40%,IF(X39="MEDIA",60%,IF(X39="ALTA",80%,IF(X39="MUY ALTA",100%,IF(X39="",""))))))</f>
        <v>0.6</v>
      </c>
      <c r="Z39" s="327" t="s">
        <v>362</v>
      </c>
      <c r="AA39" s="220">
        <f t="shared" si="1"/>
        <v>1</v>
      </c>
      <c r="AB39" s="222" t="s">
        <v>363</v>
      </c>
      <c r="AC39" s="235" t="s">
        <v>371</v>
      </c>
      <c r="AD39" s="250" t="s">
        <v>583</v>
      </c>
      <c r="AE39" s="232" t="s">
        <v>564</v>
      </c>
      <c r="AF39" s="231" t="s">
        <v>374</v>
      </c>
      <c r="AG39" s="255" t="s">
        <v>375</v>
      </c>
      <c r="AH39" s="563" t="s">
        <v>981</v>
      </c>
    </row>
    <row r="40" spans="1:34" ht="92.25" customHeight="1" x14ac:dyDescent="0.3">
      <c r="A40" s="223">
        <v>28</v>
      </c>
      <c r="B40" s="223" t="s">
        <v>584</v>
      </c>
      <c r="C40" s="224" t="s">
        <v>566</v>
      </c>
      <c r="D40" s="230" t="s">
        <v>585</v>
      </c>
      <c r="E40" s="224" t="s">
        <v>586</v>
      </c>
      <c r="F40" s="224" t="s">
        <v>587</v>
      </c>
      <c r="G40" s="217" t="s">
        <v>360</v>
      </c>
      <c r="H40" s="232">
        <v>5000</v>
      </c>
      <c r="I40" s="350" t="s">
        <v>581</v>
      </c>
      <c r="J40" s="220">
        <f t="shared" si="2"/>
        <v>1</v>
      </c>
      <c r="K40" s="327" t="s">
        <v>362</v>
      </c>
      <c r="L40" s="220">
        <f t="shared" si="0"/>
        <v>1</v>
      </c>
      <c r="M40" s="222" t="s">
        <v>363</v>
      </c>
      <c r="N40" s="223"/>
      <c r="O40" s="250" t="s">
        <v>588</v>
      </c>
      <c r="P40" s="223" t="s">
        <v>365</v>
      </c>
      <c r="Q40" s="223" t="s">
        <v>365</v>
      </c>
      <c r="R40" s="226" t="s">
        <v>366</v>
      </c>
      <c r="S40" s="226" t="s">
        <v>367</v>
      </c>
      <c r="T40" s="243">
        <v>0.4</v>
      </c>
      <c r="U40" s="226" t="s">
        <v>368</v>
      </c>
      <c r="V40" s="226" t="s">
        <v>369</v>
      </c>
      <c r="W40" s="226" t="s">
        <v>395</v>
      </c>
      <c r="X40" s="351" t="s">
        <v>391</v>
      </c>
      <c r="Y40" s="220">
        <f t="shared" si="3"/>
        <v>0.6</v>
      </c>
      <c r="Z40" s="327" t="s">
        <v>362</v>
      </c>
      <c r="AA40" s="220">
        <f t="shared" si="1"/>
        <v>1</v>
      </c>
      <c r="AB40" s="222" t="s">
        <v>363</v>
      </c>
      <c r="AC40" s="235" t="s">
        <v>371</v>
      </c>
      <c r="AD40" s="250" t="s">
        <v>982</v>
      </c>
      <c r="AE40" s="262" t="s">
        <v>589</v>
      </c>
      <c r="AF40" s="231" t="s">
        <v>374</v>
      </c>
      <c r="AG40" s="255" t="s">
        <v>375</v>
      </c>
      <c r="AH40" s="563" t="s">
        <v>983</v>
      </c>
    </row>
    <row r="41" spans="1:34" ht="167.25" customHeight="1" x14ac:dyDescent="0.3">
      <c r="A41" s="223">
        <v>29</v>
      </c>
      <c r="B41" s="223" t="s">
        <v>590</v>
      </c>
      <c r="C41" s="224" t="s">
        <v>566</v>
      </c>
      <c r="D41" s="230" t="s">
        <v>591</v>
      </c>
      <c r="E41" s="224" t="s">
        <v>592</v>
      </c>
      <c r="F41" s="224" t="s">
        <v>593</v>
      </c>
      <c r="G41" s="217" t="s">
        <v>360</v>
      </c>
      <c r="H41" s="232">
        <v>5000</v>
      </c>
      <c r="I41" s="350" t="s">
        <v>581</v>
      </c>
      <c r="J41" s="220">
        <f t="shared" si="2"/>
        <v>1</v>
      </c>
      <c r="K41" s="327" t="s">
        <v>362</v>
      </c>
      <c r="L41" s="220">
        <f t="shared" si="0"/>
        <v>1</v>
      </c>
      <c r="M41" s="222" t="s">
        <v>363</v>
      </c>
      <c r="N41" s="223"/>
      <c r="O41" s="250" t="s">
        <v>594</v>
      </c>
      <c r="P41" s="223" t="s">
        <v>365</v>
      </c>
      <c r="Q41" s="223" t="s">
        <v>365</v>
      </c>
      <c r="R41" s="226" t="s">
        <v>366</v>
      </c>
      <c r="S41" s="226" t="s">
        <v>367</v>
      </c>
      <c r="T41" s="243">
        <v>0.4</v>
      </c>
      <c r="U41" s="226" t="s">
        <v>368</v>
      </c>
      <c r="V41" s="226" t="s">
        <v>369</v>
      </c>
      <c r="W41" s="226" t="s">
        <v>395</v>
      </c>
      <c r="X41" s="326" t="s">
        <v>391</v>
      </c>
      <c r="Y41" s="220">
        <f t="shared" si="3"/>
        <v>0.6</v>
      </c>
      <c r="Z41" s="327" t="s">
        <v>362</v>
      </c>
      <c r="AA41" s="220">
        <f t="shared" si="1"/>
        <v>1</v>
      </c>
      <c r="AB41" s="222" t="s">
        <v>363</v>
      </c>
      <c r="AC41" s="235" t="s">
        <v>371</v>
      </c>
      <c r="AD41" s="250" t="s">
        <v>595</v>
      </c>
      <c r="AE41" s="262" t="s">
        <v>596</v>
      </c>
      <c r="AF41" s="231" t="s">
        <v>374</v>
      </c>
      <c r="AG41" s="255" t="s">
        <v>375</v>
      </c>
      <c r="AH41" s="563" t="s">
        <v>984</v>
      </c>
    </row>
    <row r="42" spans="1:34" ht="92.25" customHeight="1" x14ac:dyDescent="0.3">
      <c r="A42" s="223">
        <v>30</v>
      </c>
      <c r="B42" s="215" t="s">
        <v>597</v>
      </c>
      <c r="C42" s="265" t="s">
        <v>511</v>
      </c>
      <c r="D42" s="265" t="s">
        <v>598</v>
      </c>
      <c r="E42" s="265" t="s">
        <v>599</v>
      </c>
      <c r="F42" s="265" t="s">
        <v>600</v>
      </c>
      <c r="G42" s="217" t="s">
        <v>360</v>
      </c>
      <c r="H42" s="218">
        <v>1000</v>
      </c>
      <c r="I42" s="350" t="s">
        <v>499</v>
      </c>
      <c r="J42" s="220">
        <f t="shared" si="2"/>
        <v>0.8</v>
      </c>
      <c r="K42" s="327" t="s">
        <v>490</v>
      </c>
      <c r="L42" s="220">
        <f t="shared" si="0"/>
        <v>0.4</v>
      </c>
      <c r="M42" s="222" t="s">
        <v>381</v>
      </c>
      <c r="N42" s="223">
        <v>1</v>
      </c>
      <c r="O42" s="216" t="s">
        <v>601</v>
      </c>
      <c r="P42" s="217" t="s">
        <v>365</v>
      </c>
      <c r="Q42" s="215" t="s">
        <v>365</v>
      </c>
      <c r="R42" s="226" t="s">
        <v>366</v>
      </c>
      <c r="S42" s="226" t="s">
        <v>367</v>
      </c>
      <c r="T42" s="243">
        <v>0.4</v>
      </c>
      <c r="U42" s="226" t="s">
        <v>368</v>
      </c>
      <c r="V42" s="226" t="s">
        <v>369</v>
      </c>
      <c r="W42" s="226" t="s">
        <v>395</v>
      </c>
      <c r="X42" s="350" t="s">
        <v>361</v>
      </c>
      <c r="Y42" s="220">
        <v>0.24</v>
      </c>
      <c r="Z42" s="327" t="s">
        <v>490</v>
      </c>
      <c r="AA42" s="268">
        <v>0.4</v>
      </c>
      <c r="AB42" s="222" t="s">
        <v>428</v>
      </c>
      <c r="AC42" s="235" t="s">
        <v>371</v>
      </c>
      <c r="AD42" s="216" t="s">
        <v>602</v>
      </c>
      <c r="AE42" s="218" t="s">
        <v>603</v>
      </c>
      <c r="AF42" s="217" t="s">
        <v>374</v>
      </c>
      <c r="AG42" s="328" t="s">
        <v>375</v>
      </c>
      <c r="AH42" s="562" t="s">
        <v>1033</v>
      </c>
    </row>
    <row r="43" spans="1:34" ht="76.5" customHeight="1" x14ac:dyDescent="0.3">
      <c r="A43" s="738">
        <v>31</v>
      </c>
      <c r="B43" s="738" t="s">
        <v>604</v>
      </c>
      <c r="C43" s="740" t="s">
        <v>556</v>
      </c>
      <c r="D43" s="740" t="s">
        <v>605</v>
      </c>
      <c r="E43" s="740" t="s">
        <v>606</v>
      </c>
      <c r="F43" s="740" t="s">
        <v>607</v>
      </c>
      <c r="G43" s="726" t="s">
        <v>360</v>
      </c>
      <c r="H43" s="728">
        <v>600</v>
      </c>
      <c r="I43" s="730" t="s">
        <v>499</v>
      </c>
      <c r="J43" s="732">
        <f t="shared" si="2"/>
        <v>0.8</v>
      </c>
      <c r="K43" s="734" t="s">
        <v>381</v>
      </c>
      <c r="L43" s="732">
        <f>IF(K43="LEVE",20%,IF(K43="MENOR",40%,IF(K43="MODERADO",60%,IF(K43="MAYOR",80%,IF(K43="CATASTROFICO",100%,IF(I43="",""))))))</f>
        <v>0.6</v>
      </c>
      <c r="M43" s="722" t="s">
        <v>393</v>
      </c>
      <c r="N43" s="223">
        <v>1</v>
      </c>
      <c r="O43" s="230" t="s">
        <v>608</v>
      </c>
      <c r="P43" s="223" t="s">
        <v>365</v>
      </c>
      <c r="Q43" s="223" t="s">
        <v>365</v>
      </c>
      <c r="R43" s="226" t="s">
        <v>366</v>
      </c>
      <c r="S43" s="226" t="s">
        <v>367</v>
      </c>
      <c r="T43" s="243">
        <v>0.4</v>
      </c>
      <c r="U43" s="226" t="s">
        <v>368</v>
      </c>
      <c r="V43" s="226" t="s">
        <v>369</v>
      </c>
      <c r="W43" s="226" t="s">
        <v>395</v>
      </c>
      <c r="X43" s="730" t="s">
        <v>361</v>
      </c>
      <c r="Y43" s="220">
        <v>0.48</v>
      </c>
      <c r="Z43" s="734" t="s">
        <v>381</v>
      </c>
      <c r="AA43" s="732">
        <f t="shared" si="1"/>
        <v>0.6</v>
      </c>
      <c r="AB43" s="722" t="s">
        <v>381</v>
      </c>
      <c r="AC43" s="235" t="s">
        <v>371</v>
      </c>
      <c r="AD43" s="230" t="s">
        <v>609</v>
      </c>
      <c r="AE43" s="230" t="s">
        <v>610</v>
      </c>
      <c r="AF43" s="231" t="s">
        <v>374</v>
      </c>
      <c r="AG43" s="255" t="s">
        <v>985</v>
      </c>
      <c r="AH43" s="563" t="s">
        <v>1050</v>
      </c>
    </row>
    <row r="44" spans="1:34" ht="93.75" customHeight="1" x14ac:dyDescent="0.3">
      <c r="A44" s="739"/>
      <c r="B44" s="739"/>
      <c r="C44" s="741"/>
      <c r="D44" s="741"/>
      <c r="E44" s="741"/>
      <c r="F44" s="741"/>
      <c r="G44" s="727"/>
      <c r="H44" s="729"/>
      <c r="I44" s="731"/>
      <c r="J44" s="733"/>
      <c r="K44" s="745"/>
      <c r="L44" s="733"/>
      <c r="M44" s="723"/>
      <c r="N44" s="223">
        <v>2</v>
      </c>
      <c r="O44" s="230" t="s">
        <v>611</v>
      </c>
      <c r="P44" s="223" t="s">
        <v>365</v>
      </c>
      <c r="Q44" s="223" t="s">
        <v>365</v>
      </c>
      <c r="R44" s="226" t="s">
        <v>366</v>
      </c>
      <c r="S44" s="226" t="s">
        <v>367</v>
      </c>
      <c r="T44" s="243">
        <v>0.4</v>
      </c>
      <c r="U44" s="226" t="s">
        <v>368</v>
      </c>
      <c r="V44" s="226" t="s">
        <v>369</v>
      </c>
      <c r="W44" s="226" t="s">
        <v>395</v>
      </c>
      <c r="X44" s="731"/>
      <c r="Y44" s="227">
        <v>0.28799999999999998</v>
      </c>
      <c r="Z44" s="745"/>
      <c r="AA44" s="733"/>
      <c r="AB44" s="723"/>
      <c r="AC44" s="235" t="s">
        <v>371</v>
      </c>
      <c r="AD44" s="230" t="s">
        <v>612</v>
      </c>
      <c r="AE44" s="230" t="s">
        <v>613</v>
      </c>
      <c r="AF44" s="231" t="s">
        <v>374</v>
      </c>
      <c r="AG44" s="255" t="s">
        <v>985</v>
      </c>
      <c r="AH44" s="563" t="s">
        <v>986</v>
      </c>
    </row>
    <row r="45" spans="1:34" ht="122.25" customHeight="1" x14ac:dyDescent="0.3">
      <c r="A45" s="263">
        <v>32</v>
      </c>
      <c r="B45" s="263" t="s">
        <v>614</v>
      </c>
      <c r="C45" s="224" t="s">
        <v>556</v>
      </c>
      <c r="D45" s="224" t="s">
        <v>615</v>
      </c>
      <c r="E45" s="224" t="s">
        <v>616</v>
      </c>
      <c r="F45" s="224" t="s">
        <v>617</v>
      </c>
      <c r="G45" s="217" t="s">
        <v>360</v>
      </c>
      <c r="H45" s="262">
        <v>12</v>
      </c>
      <c r="I45" s="219" t="s">
        <v>380</v>
      </c>
      <c r="J45" s="220">
        <f t="shared" ref="J45:J54" si="4">IF(I45="MUY BAJA",20%,IF(I45="BAJA",40%,IF(I45="MEDIA",60%,IF(I45="ALTA",80%,IF(I45="MUY ALTA",100%,IF(I45="",""))))))</f>
        <v>0.4</v>
      </c>
      <c r="K45" s="221" t="s">
        <v>490</v>
      </c>
      <c r="L45" s="220">
        <f>IF(K45="LEVE",20%,IF(K45="MENOR",40%,IF(K45="MODERADO",60%,IF(K45="MAYOR",80%,IF(K45="CATASTROFICO",100%,IF(I45="",""))))))</f>
        <v>0.4</v>
      </c>
      <c r="M45" s="222" t="s">
        <v>428</v>
      </c>
      <c r="N45" s="223">
        <v>3</v>
      </c>
      <c r="O45" s="249" t="s">
        <v>618</v>
      </c>
      <c r="P45" s="248" t="s">
        <v>365</v>
      </c>
      <c r="Q45" s="232" t="s">
        <v>365</v>
      </c>
      <c r="R45" s="226" t="s">
        <v>383</v>
      </c>
      <c r="S45" s="226" t="s">
        <v>367</v>
      </c>
      <c r="T45" s="243">
        <v>0.3</v>
      </c>
      <c r="U45" s="226" t="s">
        <v>368</v>
      </c>
      <c r="V45" s="226" t="s">
        <v>369</v>
      </c>
      <c r="W45" s="226" t="s">
        <v>370</v>
      </c>
      <c r="X45" s="219" t="s">
        <v>361</v>
      </c>
      <c r="Y45" s="220">
        <v>0.28000000000000003</v>
      </c>
      <c r="Z45" s="221" t="s">
        <v>490</v>
      </c>
      <c r="AA45" s="220">
        <f>IF(Z45="LEVE",20%,IF(Z45="MENOR",40%,IF(Z45="MODERADO",60%,IF(Z45="MAYOR",80%,IF(Z45="CATASTROFICO",100%,IF(Z45="",""))))))</f>
        <v>0.4</v>
      </c>
      <c r="AB45" s="222" t="s">
        <v>428</v>
      </c>
      <c r="AC45" s="235" t="s">
        <v>371</v>
      </c>
      <c r="AD45" s="224" t="s">
        <v>619</v>
      </c>
      <c r="AE45" s="230" t="s">
        <v>620</v>
      </c>
      <c r="AF45" s="231" t="s">
        <v>374</v>
      </c>
      <c r="AG45" s="255" t="s">
        <v>985</v>
      </c>
      <c r="AH45" s="563" t="s">
        <v>986</v>
      </c>
    </row>
    <row r="46" spans="1:34" ht="81" customHeight="1" x14ac:dyDescent="0.3">
      <c r="A46" s="263">
        <v>33</v>
      </c>
      <c r="B46" s="263" t="s">
        <v>621</v>
      </c>
      <c r="C46" s="224" t="s">
        <v>556</v>
      </c>
      <c r="D46" s="258" t="s">
        <v>622</v>
      </c>
      <c r="E46" s="258" t="s">
        <v>623</v>
      </c>
      <c r="F46" s="258" t="s">
        <v>624</v>
      </c>
      <c r="G46" s="217" t="s">
        <v>360</v>
      </c>
      <c r="H46" s="262">
        <v>2</v>
      </c>
      <c r="I46" s="219" t="s">
        <v>361</v>
      </c>
      <c r="J46" s="220">
        <f t="shared" si="4"/>
        <v>0.2</v>
      </c>
      <c r="K46" s="221" t="s">
        <v>490</v>
      </c>
      <c r="L46" s="220">
        <f>IF(K46="LEVE",20%,IF(K46="MENOR",40%,IF(K46="MODERADO",60%,IF(K46="MAYOR",80%,IF(K46="CATASTROFICO",100%,IF(I46="",""))))))</f>
        <v>0.4</v>
      </c>
      <c r="M46" s="222" t="s">
        <v>428</v>
      </c>
      <c r="N46" s="223">
        <v>4</v>
      </c>
      <c r="O46" s="249" t="s">
        <v>625</v>
      </c>
      <c r="P46" s="232" t="s">
        <v>365</v>
      </c>
      <c r="Q46" s="232" t="s">
        <v>365</v>
      </c>
      <c r="R46" s="226" t="s">
        <v>366</v>
      </c>
      <c r="S46" s="226" t="s">
        <v>367</v>
      </c>
      <c r="T46" s="243">
        <v>0.4</v>
      </c>
      <c r="U46" s="226" t="s">
        <v>368</v>
      </c>
      <c r="V46" s="226" t="s">
        <v>369</v>
      </c>
      <c r="W46" s="226" t="s">
        <v>395</v>
      </c>
      <c r="X46" s="219" t="s">
        <v>361</v>
      </c>
      <c r="Y46" s="220">
        <v>0.14000000000000001</v>
      </c>
      <c r="Z46" s="221" t="s">
        <v>490</v>
      </c>
      <c r="AA46" s="220">
        <f>IF(Z46="LEVE",20%,IF(Z46="MENOR",40%,IF(Z46="MODERADO",60%,IF(Z46="MAYOR",80%,IF(Z46="CATASTROFICO",100%,IF(Z46="",""))))))</f>
        <v>0.4</v>
      </c>
      <c r="AB46" s="222" t="s">
        <v>428</v>
      </c>
      <c r="AC46" s="235" t="s">
        <v>371</v>
      </c>
      <c r="AD46" s="224" t="s">
        <v>626</v>
      </c>
      <c r="AE46" s="230" t="s">
        <v>627</v>
      </c>
      <c r="AF46" s="231" t="s">
        <v>374</v>
      </c>
      <c r="AG46" s="255" t="s">
        <v>985</v>
      </c>
      <c r="AH46" s="563" t="s">
        <v>987</v>
      </c>
    </row>
    <row r="47" spans="1:34" ht="81" customHeight="1" x14ac:dyDescent="0.3">
      <c r="A47" s="263">
        <v>34</v>
      </c>
      <c r="B47" s="263" t="s">
        <v>628</v>
      </c>
      <c r="C47" s="224" t="s">
        <v>511</v>
      </c>
      <c r="D47" s="258" t="s">
        <v>629</v>
      </c>
      <c r="E47" s="224" t="s">
        <v>630</v>
      </c>
      <c r="F47" s="264" t="s">
        <v>631</v>
      </c>
      <c r="G47" s="217" t="s">
        <v>360</v>
      </c>
      <c r="H47" s="262">
        <f>2*12</f>
        <v>24</v>
      </c>
      <c r="I47" s="219" t="s">
        <v>380</v>
      </c>
      <c r="J47" s="220">
        <f t="shared" si="4"/>
        <v>0.4</v>
      </c>
      <c r="K47" s="221" t="s">
        <v>444</v>
      </c>
      <c r="L47" s="220">
        <f>IF(K47="LEVE",20%,IF(K47="MENOR",40%,IF(K47="MODERADO",60%,IF(K47="MAYOR",80%,IF(K47="CATASTROFICO",100%,IF(I47="",""))))))</f>
        <v>0.2</v>
      </c>
      <c r="M47" s="222" t="s">
        <v>428</v>
      </c>
      <c r="N47" s="223">
        <v>5</v>
      </c>
      <c r="O47" s="249" t="s">
        <v>632</v>
      </c>
      <c r="P47" s="232" t="s">
        <v>365</v>
      </c>
      <c r="Q47" s="232" t="s">
        <v>365</v>
      </c>
      <c r="R47" s="226" t="s">
        <v>383</v>
      </c>
      <c r="S47" s="226" t="s">
        <v>367</v>
      </c>
      <c r="T47" s="204">
        <v>0.3</v>
      </c>
      <c r="U47" s="226" t="s">
        <v>368</v>
      </c>
      <c r="V47" s="226" t="s">
        <v>369</v>
      </c>
      <c r="W47" s="226" t="s">
        <v>395</v>
      </c>
      <c r="X47" s="219" t="s">
        <v>361</v>
      </c>
      <c r="Y47" s="259">
        <v>0.24</v>
      </c>
      <c r="Z47" s="221" t="s">
        <v>444</v>
      </c>
      <c r="AA47" s="220">
        <f>IF(Z47="LEVE",20%,IF(Z47="MENOR",40%,IF(Z47="MODERADO",60%,IF(Z47="MAYOR",80%,IF(Z47="CATASTROFICO",100%,IF(Z47="",""))))))</f>
        <v>0.2</v>
      </c>
      <c r="AB47" s="222" t="s">
        <v>428</v>
      </c>
      <c r="AC47" s="235" t="s">
        <v>371</v>
      </c>
      <c r="AD47" s="224" t="s">
        <v>633</v>
      </c>
      <c r="AE47" s="230" t="s">
        <v>634</v>
      </c>
      <c r="AF47" s="231" t="s">
        <v>374</v>
      </c>
      <c r="AG47" s="255" t="s">
        <v>985</v>
      </c>
      <c r="AH47" s="563" t="s">
        <v>988</v>
      </c>
    </row>
    <row r="48" spans="1:34" ht="81" customHeight="1" x14ac:dyDescent="0.3">
      <c r="A48" s="263">
        <v>35</v>
      </c>
      <c r="B48" s="263" t="s">
        <v>635</v>
      </c>
      <c r="C48" s="224" t="s">
        <v>556</v>
      </c>
      <c r="D48" s="231" t="s">
        <v>636</v>
      </c>
      <c r="E48" s="231" t="s">
        <v>637</v>
      </c>
      <c r="F48" s="231" t="s">
        <v>638</v>
      </c>
      <c r="G48" s="217" t="s">
        <v>360</v>
      </c>
      <c r="H48" s="232">
        <v>50</v>
      </c>
      <c r="I48" s="219" t="s">
        <v>391</v>
      </c>
      <c r="J48" s="220">
        <f t="shared" si="4"/>
        <v>0.6</v>
      </c>
      <c r="K48" s="221" t="s">
        <v>444</v>
      </c>
      <c r="L48" s="220">
        <f>IF(K48="LEVE",20%,IF(K48="MENOR",40%,IF(K48="MODERADO",60%,IF(K48="MAYOR",80%,IF(K48="CATASTROFICO",100%,IF(I48="",""))))))</f>
        <v>0.2</v>
      </c>
      <c r="M48" s="222" t="s">
        <v>428</v>
      </c>
      <c r="N48" s="223">
        <v>6</v>
      </c>
      <c r="O48" s="249" t="s">
        <v>639</v>
      </c>
      <c r="P48" s="232" t="s">
        <v>365</v>
      </c>
      <c r="Q48" s="232" t="s">
        <v>365</v>
      </c>
      <c r="R48" s="226" t="s">
        <v>366</v>
      </c>
      <c r="S48" s="226" t="s">
        <v>367</v>
      </c>
      <c r="T48" s="243">
        <v>0.4</v>
      </c>
      <c r="U48" s="226" t="s">
        <v>368</v>
      </c>
      <c r="V48" s="226" t="s">
        <v>369</v>
      </c>
      <c r="W48" s="226" t="s">
        <v>395</v>
      </c>
      <c r="X48" s="219" t="s">
        <v>380</v>
      </c>
      <c r="Y48" s="259">
        <v>0.42</v>
      </c>
      <c r="Z48" s="221" t="s">
        <v>444</v>
      </c>
      <c r="AA48" s="220">
        <f>IF(Z48="LEVE",20%,IF(Z48="MENOR",40%,IF(Z48="MODERADO",60%,IF(Z48="MAYOR",80%,IF(Z48="CATASTROFICO",100%,IF(Z48="",""))))))</f>
        <v>0.2</v>
      </c>
      <c r="AB48" s="222" t="s">
        <v>428</v>
      </c>
      <c r="AC48" s="235" t="s">
        <v>371</v>
      </c>
      <c r="AD48" s="224" t="s">
        <v>640</v>
      </c>
      <c r="AE48" s="230" t="s">
        <v>634</v>
      </c>
      <c r="AF48" s="231" t="s">
        <v>374</v>
      </c>
      <c r="AG48" s="255" t="s">
        <v>985</v>
      </c>
      <c r="AH48" s="563" t="s">
        <v>989</v>
      </c>
    </row>
    <row r="49" spans="1:37" ht="125.25" customHeight="1" x14ac:dyDescent="0.3">
      <c r="A49" s="263">
        <v>36</v>
      </c>
      <c r="B49" s="263" t="s">
        <v>641</v>
      </c>
      <c r="C49" s="224" t="s">
        <v>556</v>
      </c>
      <c r="D49" s="216" t="s">
        <v>642</v>
      </c>
      <c r="E49" s="311" t="s">
        <v>643</v>
      </c>
      <c r="F49" s="258" t="s">
        <v>644</v>
      </c>
      <c r="G49" s="217" t="s">
        <v>360</v>
      </c>
      <c r="H49" s="218">
        <v>12</v>
      </c>
      <c r="I49" s="219" t="s">
        <v>380</v>
      </c>
      <c r="J49" s="220">
        <f t="shared" si="4"/>
        <v>0.4</v>
      </c>
      <c r="K49" s="221" t="s">
        <v>362</v>
      </c>
      <c r="L49" s="220">
        <f t="shared" ref="L49:L54" si="5">IF(K49="LEVE",20%,IF(K49="MENOR",40%,IF(K49="MODERADO",60%,IF(K49="MAYOR",80%,IF(K49="CATASTRÓFICO",100%,IF(I49="",""))))))</f>
        <v>1</v>
      </c>
      <c r="M49" s="222" t="s">
        <v>363</v>
      </c>
      <c r="N49" s="223">
        <v>7</v>
      </c>
      <c r="O49" s="249" t="s">
        <v>645</v>
      </c>
      <c r="P49" s="232" t="s">
        <v>365</v>
      </c>
      <c r="Q49" s="232" t="s">
        <v>365</v>
      </c>
      <c r="R49" s="226" t="s">
        <v>366</v>
      </c>
      <c r="S49" s="226" t="s">
        <v>367</v>
      </c>
      <c r="T49" s="243">
        <v>0.4</v>
      </c>
      <c r="U49" s="226" t="s">
        <v>368</v>
      </c>
      <c r="V49" s="226" t="s">
        <v>369</v>
      </c>
      <c r="W49" s="226" t="s">
        <v>395</v>
      </c>
      <c r="X49" s="219" t="s">
        <v>361</v>
      </c>
      <c r="Y49" s="259">
        <v>0.24</v>
      </c>
      <c r="Z49" s="221" t="s">
        <v>362</v>
      </c>
      <c r="AA49" s="220">
        <f>IF(Z49="LEVE",20%,IF(Z49="MENOR",40%,IF(Z49="MODERADO",60%,IF(Z49="MAYOR",80%,IF(Z49="CATASTRÓFICO",100%,IF(Z49="",""))))))</f>
        <v>1</v>
      </c>
      <c r="AB49" s="222" t="s">
        <v>363</v>
      </c>
      <c r="AC49" s="235" t="s">
        <v>371</v>
      </c>
      <c r="AD49" s="224" t="s">
        <v>646</v>
      </c>
      <c r="AE49" s="230" t="s">
        <v>647</v>
      </c>
      <c r="AF49" s="231" t="s">
        <v>374</v>
      </c>
      <c r="AG49" s="255" t="s">
        <v>985</v>
      </c>
      <c r="AH49" s="563" t="s">
        <v>1075</v>
      </c>
    </row>
    <row r="50" spans="1:37" ht="115.5" x14ac:dyDescent="0.3">
      <c r="A50" s="263">
        <v>37</v>
      </c>
      <c r="B50" s="223" t="s">
        <v>648</v>
      </c>
      <c r="C50" s="216" t="s">
        <v>649</v>
      </c>
      <c r="D50" s="266" t="s">
        <v>650</v>
      </c>
      <c r="E50" s="267" t="s">
        <v>651</v>
      </c>
      <c r="F50" s="266" t="s">
        <v>652</v>
      </c>
      <c r="G50" s="217" t="s">
        <v>360</v>
      </c>
      <c r="H50" s="218">
        <v>8</v>
      </c>
      <c r="I50" s="219" t="s">
        <v>380</v>
      </c>
      <c r="J50" s="268">
        <f t="shared" si="4"/>
        <v>0.4</v>
      </c>
      <c r="K50" s="221" t="s">
        <v>392</v>
      </c>
      <c r="L50" s="220">
        <f t="shared" si="5"/>
        <v>0.8</v>
      </c>
      <c r="M50" s="222" t="s">
        <v>393</v>
      </c>
      <c r="N50" s="223">
        <v>1</v>
      </c>
      <c r="O50" s="224" t="s">
        <v>653</v>
      </c>
      <c r="P50" s="225" t="s">
        <v>365</v>
      </c>
      <c r="Q50" s="225" t="s">
        <v>365</v>
      </c>
      <c r="R50" s="226" t="s">
        <v>366</v>
      </c>
      <c r="S50" s="226" t="s">
        <v>367</v>
      </c>
      <c r="T50" s="220">
        <v>0.4</v>
      </c>
      <c r="U50" s="226" t="s">
        <v>368</v>
      </c>
      <c r="V50" s="226" t="s">
        <v>369</v>
      </c>
      <c r="W50" s="226" t="s">
        <v>370</v>
      </c>
      <c r="X50" s="219" t="s">
        <v>361</v>
      </c>
      <c r="Y50" s="220">
        <v>0.24</v>
      </c>
      <c r="Z50" s="221" t="s">
        <v>392</v>
      </c>
      <c r="AA50" s="220">
        <f t="shared" si="1"/>
        <v>0.8</v>
      </c>
      <c r="AB50" s="222" t="s">
        <v>393</v>
      </c>
      <c r="AC50" s="235" t="s">
        <v>371</v>
      </c>
      <c r="AD50" s="246" t="s">
        <v>654</v>
      </c>
      <c r="AE50" s="249" t="s">
        <v>655</v>
      </c>
      <c r="AF50" s="231" t="s">
        <v>374</v>
      </c>
      <c r="AG50" s="255" t="s">
        <v>985</v>
      </c>
      <c r="AH50" s="563" t="s">
        <v>1044</v>
      </c>
    </row>
    <row r="51" spans="1:37" ht="114.75" x14ac:dyDescent="0.3">
      <c r="A51" s="263">
        <v>38</v>
      </c>
      <c r="B51" s="223" t="s">
        <v>656</v>
      </c>
      <c r="C51" s="216" t="s">
        <v>649</v>
      </c>
      <c r="D51" s="250" t="s">
        <v>657</v>
      </c>
      <c r="E51" s="250" t="s">
        <v>658</v>
      </c>
      <c r="F51" s="250" t="s">
        <v>659</v>
      </c>
      <c r="G51" s="217" t="s">
        <v>990</v>
      </c>
      <c r="H51" s="232">
        <f>5*12</f>
        <v>60</v>
      </c>
      <c r="I51" s="219" t="s">
        <v>391</v>
      </c>
      <c r="J51" s="268">
        <f t="shared" si="4"/>
        <v>0.6</v>
      </c>
      <c r="K51" s="221" t="s">
        <v>444</v>
      </c>
      <c r="L51" s="220">
        <f t="shared" si="5"/>
        <v>0.2</v>
      </c>
      <c r="M51" s="222" t="s">
        <v>428</v>
      </c>
      <c r="N51" s="223">
        <v>2</v>
      </c>
      <c r="O51" s="230" t="s">
        <v>660</v>
      </c>
      <c r="P51" s="223" t="s">
        <v>365</v>
      </c>
      <c r="Q51" s="223" t="s">
        <v>365</v>
      </c>
      <c r="R51" s="226" t="s">
        <v>366</v>
      </c>
      <c r="S51" s="226" t="s">
        <v>367</v>
      </c>
      <c r="T51" s="220">
        <v>0.4</v>
      </c>
      <c r="U51" s="226" t="s">
        <v>368</v>
      </c>
      <c r="V51" s="226" t="s">
        <v>369</v>
      </c>
      <c r="W51" s="226" t="s">
        <v>370</v>
      </c>
      <c r="X51" s="219" t="s">
        <v>361</v>
      </c>
      <c r="Y51" s="220">
        <v>0.36</v>
      </c>
      <c r="Z51" s="221" t="s">
        <v>444</v>
      </c>
      <c r="AA51" s="220">
        <f t="shared" si="1"/>
        <v>0.2</v>
      </c>
      <c r="AB51" s="222" t="s">
        <v>428</v>
      </c>
      <c r="AC51" s="235" t="s">
        <v>371</v>
      </c>
      <c r="AD51" s="246" t="s">
        <v>661</v>
      </c>
      <c r="AE51" s="232" t="s">
        <v>662</v>
      </c>
      <c r="AF51" s="231" t="s">
        <v>374</v>
      </c>
      <c r="AG51" s="255" t="s">
        <v>985</v>
      </c>
      <c r="AH51" s="563" t="s">
        <v>1045</v>
      </c>
    </row>
    <row r="52" spans="1:37" ht="160.5" customHeight="1" x14ac:dyDescent="0.3">
      <c r="A52" s="263">
        <v>39</v>
      </c>
      <c r="B52" s="223" t="s">
        <v>663</v>
      </c>
      <c r="C52" s="224" t="s">
        <v>664</v>
      </c>
      <c r="D52" s="250" t="s">
        <v>665</v>
      </c>
      <c r="E52" s="250" t="s">
        <v>666</v>
      </c>
      <c r="F52" s="250" t="s">
        <v>667</v>
      </c>
      <c r="G52" s="217" t="s">
        <v>360</v>
      </c>
      <c r="H52" s="232">
        <v>32</v>
      </c>
      <c r="I52" s="219" t="s">
        <v>391</v>
      </c>
      <c r="J52" s="268">
        <f t="shared" si="4"/>
        <v>0.6</v>
      </c>
      <c r="K52" s="221" t="s">
        <v>392</v>
      </c>
      <c r="L52" s="220">
        <f t="shared" si="5"/>
        <v>0.8</v>
      </c>
      <c r="M52" s="222" t="s">
        <v>393</v>
      </c>
      <c r="N52" s="223">
        <v>3</v>
      </c>
      <c r="O52" s="230" t="s">
        <v>668</v>
      </c>
      <c r="P52" s="223" t="s">
        <v>365</v>
      </c>
      <c r="Q52" s="223" t="s">
        <v>365</v>
      </c>
      <c r="R52" s="226" t="s">
        <v>383</v>
      </c>
      <c r="S52" s="226" t="s">
        <v>367</v>
      </c>
      <c r="T52" s="269">
        <v>0.3</v>
      </c>
      <c r="U52" s="226" t="s">
        <v>368</v>
      </c>
      <c r="V52" s="226" t="s">
        <v>369</v>
      </c>
      <c r="W52" s="226" t="s">
        <v>395</v>
      </c>
      <c r="X52" s="219" t="s">
        <v>380</v>
      </c>
      <c r="Y52" s="253">
        <v>0.42</v>
      </c>
      <c r="Z52" s="221" t="s">
        <v>392</v>
      </c>
      <c r="AA52" s="220">
        <f t="shared" si="1"/>
        <v>0.8</v>
      </c>
      <c r="AB52" s="222" t="s">
        <v>393</v>
      </c>
      <c r="AC52" s="235" t="s">
        <v>371</v>
      </c>
      <c r="AD52" s="270" t="s">
        <v>669</v>
      </c>
      <c r="AE52" s="232" t="s">
        <v>670</v>
      </c>
      <c r="AF52" s="231" t="s">
        <v>374</v>
      </c>
      <c r="AG52" s="255" t="s">
        <v>985</v>
      </c>
      <c r="AH52" s="563" t="s">
        <v>1047</v>
      </c>
      <c r="AK52" s="271"/>
    </row>
    <row r="53" spans="1:37" ht="82.5" x14ac:dyDescent="0.3">
      <c r="A53" s="263">
        <v>40</v>
      </c>
      <c r="B53" s="223" t="s">
        <v>671</v>
      </c>
      <c r="C53" s="224" t="s">
        <v>664</v>
      </c>
      <c r="D53" s="224" t="s">
        <v>672</v>
      </c>
      <c r="E53" s="224" t="s">
        <v>673</v>
      </c>
      <c r="F53" s="224" t="s">
        <v>674</v>
      </c>
      <c r="G53" s="217" t="s">
        <v>408</v>
      </c>
      <c r="H53" s="232">
        <f>816</f>
        <v>816</v>
      </c>
      <c r="I53" s="219" t="s">
        <v>499</v>
      </c>
      <c r="J53" s="268">
        <f t="shared" si="4"/>
        <v>0.8</v>
      </c>
      <c r="K53" s="221" t="s">
        <v>392</v>
      </c>
      <c r="L53" s="220">
        <f t="shared" si="5"/>
        <v>0.8</v>
      </c>
      <c r="M53" s="222" t="s">
        <v>393</v>
      </c>
      <c r="N53" s="232">
        <v>4</v>
      </c>
      <c r="O53" s="230" t="s">
        <v>675</v>
      </c>
      <c r="P53" s="232" t="s">
        <v>365</v>
      </c>
      <c r="Q53" s="232" t="s">
        <v>365</v>
      </c>
      <c r="R53" s="226" t="s">
        <v>366</v>
      </c>
      <c r="S53" s="226" t="s">
        <v>676</v>
      </c>
      <c r="T53" s="203">
        <v>0.5</v>
      </c>
      <c r="U53" s="226" t="s">
        <v>368</v>
      </c>
      <c r="V53" s="226" t="s">
        <v>369</v>
      </c>
      <c r="W53" s="226" t="s">
        <v>370</v>
      </c>
      <c r="X53" s="219" t="s">
        <v>380</v>
      </c>
      <c r="Y53" s="220">
        <v>0.4</v>
      </c>
      <c r="Z53" s="221" t="s">
        <v>392</v>
      </c>
      <c r="AA53" s="220">
        <f t="shared" si="1"/>
        <v>0.8</v>
      </c>
      <c r="AB53" s="222" t="s">
        <v>393</v>
      </c>
      <c r="AC53" s="235" t="s">
        <v>371</v>
      </c>
      <c r="AD53" s="246" t="s">
        <v>677</v>
      </c>
      <c r="AE53" s="232" t="s">
        <v>678</v>
      </c>
      <c r="AF53" s="231" t="s">
        <v>374</v>
      </c>
      <c r="AG53" s="255" t="s">
        <v>985</v>
      </c>
      <c r="AH53" s="563" t="s">
        <v>1046</v>
      </c>
    </row>
    <row r="54" spans="1:37" ht="91.5" customHeight="1" x14ac:dyDescent="0.3">
      <c r="A54" s="738">
        <v>41</v>
      </c>
      <c r="B54" s="738" t="s">
        <v>679</v>
      </c>
      <c r="C54" s="750" t="s">
        <v>356</v>
      </c>
      <c r="D54" s="740" t="s">
        <v>680</v>
      </c>
      <c r="E54" s="752" t="s">
        <v>681</v>
      </c>
      <c r="F54" s="752" t="s">
        <v>682</v>
      </c>
      <c r="G54" s="726" t="s">
        <v>408</v>
      </c>
      <c r="H54" s="728">
        <v>100</v>
      </c>
      <c r="I54" s="730" t="s">
        <v>391</v>
      </c>
      <c r="J54" s="732">
        <f t="shared" si="4"/>
        <v>0.6</v>
      </c>
      <c r="K54" s="734" t="s">
        <v>392</v>
      </c>
      <c r="L54" s="732">
        <f t="shared" si="5"/>
        <v>0.8</v>
      </c>
      <c r="M54" s="722" t="s">
        <v>393</v>
      </c>
      <c r="N54" s="223">
        <v>1</v>
      </c>
      <c r="O54" s="224" t="s">
        <v>683</v>
      </c>
      <c r="P54" s="225" t="s">
        <v>365</v>
      </c>
      <c r="Q54" s="225" t="s">
        <v>365</v>
      </c>
      <c r="R54" s="226" t="s">
        <v>366</v>
      </c>
      <c r="S54" s="226" t="s">
        <v>367</v>
      </c>
      <c r="T54" s="220">
        <v>0.4</v>
      </c>
      <c r="U54" s="226" t="s">
        <v>368</v>
      </c>
      <c r="V54" s="226" t="s">
        <v>369</v>
      </c>
      <c r="W54" s="226" t="s">
        <v>370</v>
      </c>
      <c r="X54" s="730" t="s">
        <v>391</v>
      </c>
      <c r="Y54" s="227">
        <v>0.36</v>
      </c>
      <c r="Z54" s="742" t="s">
        <v>362</v>
      </c>
      <c r="AA54" s="732">
        <f>IF(Z54="LEVE",20%,IF(Z54="MENOR",40%,IF(Z54="MODERADO",60%,IF(Z54="MAYOR",80%,IF(Z54="CATASTRÓFICO",100%,IF(X54="",""))))))</f>
        <v>1</v>
      </c>
      <c r="AB54" s="722" t="s">
        <v>363</v>
      </c>
      <c r="AC54" s="748" t="s">
        <v>371</v>
      </c>
      <c r="AD54" s="246" t="s">
        <v>684</v>
      </c>
      <c r="AE54" s="272" t="s">
        <v>685</v>
      </c>
      <c r="AF54" s="231" t="s">
        <v>374</v>
      </c>
      <c r="AG54" s="255" t="s">
        <v>985</v>
      </c>
      <c r="AH54" s="566" t="s">
        <v>991</v>
      </c>
    </row>
    <row r="55" spans="1:37" ht="90.75" customHeight="1" x14ac:dyDescent="0.3">
      <c r="A55" s="739"/>
      <c r="B55" s="739"/>
      <c r="C55" s="751"/>
      <c r="D55" s="741"/>
      <c r="E55" s="741"/>
      <c r="F55" s="741"/>
      <c r="G55" s="727"/>
      <c r="H55" s="729"/>
      <c r="I55" s="731"/>
      <c r="J55" s="733"/>
      <c r="K55" s="735"/>
      <c r="L55" s="733"/>
      <c r="M55" s="723"/>
      <c r="N55" s="223">
        <v>2</v>
      </c>
      <c r="O55" s="224" t="s">
        <v>686</v>
      </c>
      <c r="P55" s="225" t="s">
        <v>365</v>
      </c>
      <c r="Q55" s="225" t="s">
        <v>365</v>
      </c>
      <c r="R55" s="226" t="s">
        <v>366</v>
      </c>
      <c r="S55" s="226" t="s">
        <v>367</v>
      </c>
      <c r="T55" s="220">
        <v>0.4</v>
      </c>
      <c r="U55" s="226" t="s">
        <v>368</v>
      </c>
      <c r="V55" s="226" t="s">
        <v>369</v>
      </c>
      <c r="W55" s="226" t="s">
        <v>370</v>
      </c>
      <c r="X55" s="731"/>
      <c r="Y55" s="227">
        <v>0.216</v>
      </c>
      <c r="Z55" s="743"/>
      <c r="AA55" s="733"/>
      <c r="AB55" s="723"/>
      <c r="AC55" s="749"/>
      <c r="AD55" s="246" t="s">
        <v>687</v>
      </c>
      <c r="AE55" s="272" t="s">
        <v>685</v>
      </c>
      <c r="AF55" s="231" t="s">
        <v>374</v>
      </c>
      <c r="AG55" s="255" t="s">
        <v>985</v>
      </c>
      <c r="AH55" s="563" t="s">
        <v>992</v>
      </c>
    </row>
    <row r="56" spans="1:37" ht="68.25" customHeight="1" x14ac:dyDescent="0.3">
      <c r="A56" s="215">
        <v>42</v>
      </c>
      <c r="B56" s="223" t="s">
        <v>688</v>
      </c>
      <c r="C56" s="224" t="s">
        <v>356</v>
      </c>
      <c r="D56" s="224" t="s">
        <v>689</v>
      </c>
      <c r="E56" s="224" t="s">
        <v>690</v>
      </c>
      <c r="F56" s="224" t="s">
        <v>691</v>
      </c>
      <c r="G56" s="217" t="s">
        <v>408</v>
      </c>
      <c r="H56" s="232">
        <v>24</v>
      </c>
      <c r="I56" s="219" t="s">
        <v>380</v>
      </c>
      <c r="J56" s="268">
        <f>IF(I56="MUY BAJA",20%,IF(I56="BAJA",40%,IF(I56="MEDIA",60%,IF(I56="ALTA",80%,IF(I56="MUY ALTA",100%,IF(I56="",""))))))</f>
        <v>0.4</v>
      </c>
      <c r="K56" s="221" t="s">
        <v>362</v>
      </c>
      <c r="L56" s="220">
        <f>IF(K56="LEVE",20%,IF(K56="MENOR",40%,IF(K56="MODERADO",60%,IF(K56="MAYOR",80%,IF(K56="CATASTRÓFICO",100%,IF(I56="",""))))))</f>
        <v>1</v>
      </c>
      <c r="M56" s="222" t="s">
        <v>363</v>
      </c>
      <c r="N56" s="223">
        <v>3</v>
      </c>
      <c r="O56" s="230" t="s">
        <v>692</v>
      </c>
      <c r="P56" s="223" t="s">
        <v>365</v>
      </c>
      <c r="Q56" s="223" t="s">
        <v>365</v>
      </c>
      <c r="R56" s="226" t="s">
        <v>524</v>
      </c>
      <c r="S56" s="226" t="s">
        <v>367</v>
      </c>
      <c r="T56" s="220">
        <v>0.4</v>
      </c>
      <c r="U56" s="226" t="s">
        <v>368</v>
      </c>
      <c r="V56" s="226" t="s">
        <v>369</v>
      </c>
      <c r="W56" s="226" t="s">
        <v>370</v>
      </c>
      <c r="X56" s="219" t="s">
        <v>380</v>
      </c>
      <c r="Y56" s="220">
        <v>0.36</v>
      </c>
      <c r="Z56" s="221" t="s">
        <v>362</v>
      </c>
      <c r="AA56" s="220">
        <f>IF(Z56="LEVE",20%,IF(Z56="MENOR",40%,IF(Z56="MODERADO",60%,IF(Z56="MAYOR",80%,IF(Z56="CATASTRÓFICO",100%,IF(X56="",""))))))</f>
        <v>1</v>
      </c>
      <c r="AB56" s="222" t="s">
        <v>363</v>
      </c>
      <c r="AC56" s="235" t="s">
        <v>371</v>
      </c>
      <c r="AD56" s="246" t="s">
        <v>693</v>
      </c>
      <c r="AE56" s="272" t="s">
        <v>694</v>
      </c>
      <c r="AF56" s="231" t="s">
        <v>374</v>
      </c>
      <c r="AG56" s="255" t="s">
        <v>985</v>
      </c>
      <c r="AH56" s="846" t="s">
        <v>993</v>
      </c>
    </row>
    <row r="57" spans="1:37" ht="69" customHeight="1" x14ac:dyDescent="0.3">
      <c r="A57" s="738">
        <v>43</v>
      </c>
      <c r="B57" s="738" t="s">
        <v>695</v>
      </c>
      <c r="C57" s="740" t="s">
        <v>356</v>
      </c>
      <c r="D57" s="740" t="s">
        <v>696</v>
      </c>
      <c r="E57" s="740" t="s">
        <v>697</v>
      </c>
      <c r="F57" s="740" t="s">
        <v>698</v>
      </c>
      <c r="G57" s="726" t="s">
        <v>473</v>
      </c>
      <c r="H57" s="728">
        <v>100</v>
      </c>
      <c r="I57" s="730" t="s">
        <v>391</v>
      </c>
      <c r="J57" s="732">
        <f>IF(I57="MUY BAJA",20%,IF(I57="BAJA",40%,IF(I57="MEDIA",60%,IF(I57="ALTA",80%,IF(I57="MUY ALTA",100%,IF(I57="",""))))))</f>
        <v>0.6</v>
      </c>
      <c r="K57" s="734" t="s">
        <v>362</v>
      </c>
      <c r="L57" s="732">
        <f>IF(K57="LEVE",20%,IF(K57="MENOR",40%,IF(K57="MODERADO",60%,IF(K57="MAYOR",80%,IF(K57="CATASTRÓFICO",100%,IF(I57="",""))))))</f>
        <v>1</v>
      </c>
      <c r="M57" s="722" t="s">
        <v>363</v>
      </c>
      <c r="N57" s="223">
        <v>4</v>
      </c>
      <c r="O57" s="230" t="s">
        <v>699</v>
      </c>
      <c r="P57" s="223" t="s">
        <v>365</v>
      </c>
      <c r="Q57" s="223" t="s">
        <v>365</v>
      </c>
      <c r="R57" s="226" t="s">
        <v>383</v>
      </c>
      <c r="S57" s="226" t="s">
        <v>367</v>
      </c>
      <c r="T57" s="220">
        <v>0.4</v>
      </c>
      <c r="U57" s="226" t="s">
        <v>368</v>
      </c>
      <c r="V57" s="226" t="s">
        <v>369</v>
      </c>
      <c r="W57" s="226" t="s">
        <v>395</v>
      </c>
      <c r="X57" s="730" t="s">
        <v>391</v>
      </c>
      <c r="Y57" s="220">
        <v>0.24</v>
      </c>
      <c r="Z57" s="742" t="s">
        <v>362</v>
      </c>
      <c r="AA57" s="746">
        <f>IF(Z57="LEVE",20%,IF(Z57="MENOR",40%,IF(Z57="MODERADO",60%,IF(Z57="MAYOR",80%,IF(Z57="CATASTRÓFICO",100%,IF(X57="",""))))))</f>
        <v>1</v>
      </c>
      <c r="AB57" s="722" t="s">
        <v>363</v>
      </c>
      <c r="AC57" s="748" t="s">
        <v>700</v>
      </c>
      <c r="AD57" s="273" t="s">
        <v>701</v>
      </c>
      <c r="AE57" s="274" t="s">
        <v>198</v>
      </c>
      <c r="AF57" s="231" t="s">
        <v>374</v>
      </c>
      <c r="AG57" s="255" t="s">
        <v>985</v>
      </c>
      <c r="AH57" s="566" t="s">
        <v>994</v>
      </c>
    </row>
    <row r="58" spans="1:37" ht="56.25" customHeight="1" x14ac:dyDescent="0.3">
      <c r="A58" s="739"/>
      <c r="B58" s="739"/>
      <c r="C58" s="741"/>
      <c r="D58" s="741"/>
      <c r="E58" s="741"/>
      <c r="F58" s="741"/>
      <c r="G58" s="727"/>
      <c r="H58" s="729"/>
      <c r="I58" s="731"/>
      <c r="J58" s="733"/>
      <c r="K58" s="735"/>
      <c r="L58" s="733"/>
      <c r="M58" s="723"/>
      <c r="N58" s="223">
        <v>5</v>
      </c>
      <c r="O58" s="230" t="s">
        <v>702</v>
      </c>
      <c r="P58" s="223" t="s">
        <v>365</v>
      </c>
      <c r="Q58" s="223" t="s">
        <v>365</v>
      </c>
      <c r="R58" s="226" t="s">
        <v>383</v>
      </c>
      <c r="S58" s="226" t="s">
        <v>367</v>
      </c>
      <c r="T58" s="220">
        <v>0.4</v>
      </c>
      <c r="U58" s="226" t="s">
        <v>368</v>
      </c>
      <c r="V58" s="226" t="s">
        <v>369</v>
      </c>
      <c r="W58" s="226" t="s">
        <v>395</v>
      </c>
      <c r="X58" s="731"/>
      <c r="Y58" s="275">
        <v>0.16799999999999998</v>
      </c>
      <c r="Z58" s="743"/>
      <c r="AA58" s="747"/>
      <c r="AB58" s="723"/>
      <c r="AC58" s="749"/>
      <c r="AD58" s="246" t="s">
        <v>703</v>
      </c>
      <c r="AE58" s="232" t="s">
        <v>198</v>
      </c>
      <c r="AF58" s="231" t="s">
        <v>374</v>
      </c>
      <c r="AG58" s="255" t="s">
        <v>985</v>
      </c>
      <c r="AH58" s="567" t="s">
        <v>995</v>
      </c>
    </row>
    <row r="59" spans="1:37" ht="75.75" x14ac:dyDescent="0.3">
      <c r="A59" s="215">
        <v>44</v>
      </c>
      <c r="B59" s="223" t="s">
        <v>704</v>
      </c>
      <c r="C59" s="224" t="s">
        <v>356</v>
      </c>
      <c r="D59" s="224" t="s">
        <v>705</v>
      </c>
      <c r="E59" s="224" t="s">
        <v>706</v>
      </c>
      <c r="F59" s="224" t="s">
        <v>707</v>
      </c>
      <c r="G59" s="217" t="s">
        <v>360</v>
      </c>
      <c r="H59" s="232">
        <v>19</v>
      </c>
      <c r="I59" s="219" t="s">
        <v>380</v>
      </c>
      <c r="J59" s="268">
        <f t="shared" ref="J59:J69" si="6">IF(I59="MUY BAJA",20%,IF(I59="BAJA",40%,IF(I59="MEDIA",60%,IF(I59="ALTA",80%,IF(I59="MUY ALTA",100%,IF(I59="",""))))))</f>
        <v>0.4</v>
      </c>
      <c r="K59" s="221" t="s">
        <v>362</v>
      </c>
      <c r="L59" s="220">
        <f>IF(K59="LEVE",20%,IF(K59="MENOR",40%,IF(K59="MODERADO",60%,IF(K59="MAYOR",80%,IF(K59="CATASTRÓFICO",100%,IF(I59="",""))))))</f>
        <v>1</v>
      </c>
      <c r="M59" s="222" t="s">
        <v>363</v>
      </c>
      <c r="N59" s="232">
        <v>1</v>
      </c>
      <c r="O59" s="246" t="s">
        <v>708</v>
      </c>
      <c r="P59" s="232" t="s">
        <v>365</v>
      </c>
      <c r="Q59" s="232" t="s">
        <v>365</v>
      </c>
      <c r="R59" s="226" t="s">
        <v>366</v>
      </c>
      <c r="S59" s="226" t="s">
        <v>367</v>
      </c>
      <c r="T59" s="259">
        <v>0.4</v>
      </c>
      <c r="U59" s="226" t="s">
        <v>368</v>
      </c>
      <c r="V59" s="226" t="s">
        <v>369</v>
      </c>
      <c r="W59" s="226" t="s">
        <v>370</v>
      </c>
      <c r="X59" s="219" t="s">
        <v>361</v>
      </c>
      <c r="Y59" s="259">
        <v>0.24</v>
      </c>
      <c r="Z59" s="221" t="s">
        <v>362</v>
      </c>
      <c r="AA59" s="220">
        <f>IF(Z59="LEVE",20%,IF(Z59="MENOR",40%,IF(Z59="MODERADO",60%,IF(Z59="MAYOR",80%,IF(Z59="CATASTRÓFICO",100%,IF(X59="",""))))))</f>
        <v>1</v>
      </c>
      <c r="AB59" s="222" t="s">
        <v>363</v>
      </c>
      <c r="AC59" s="235" t="s">
        <v>371</v>
      </c>
      <c r="AD59" s="246" t="s">
        <v>709</v>
      </c>
      <c r="AE59" s="232" t="s">
        <v>197</v>
      </c>
      <c r="AF59" s="231" t="s">
        <v>374</v>
      </c>
      <c r="AG59" s="255" t="s">
        <v>985</v>
      </c>
      <c r="AH59" s="568" t="s">
        <v>1035</v>
      </c>
    </row>
    <row r="60" spans="1:37" ht="82.5" customHeight="1" x14ac:dyDescent="0.3">
      <c r="A60" s="215">
        <v>45</v>
      </c>
      <c r="B60" s="223" t="s">
        <v>710</v>
      </c>
      <c r="C60" s="224" t="s">
        <v>356</v>
      </c>
      <c r="D60" s="224" t="s">
        <v>711</v>
      </c>
      <c r="E60" s="224" t="s">
        <v>712</v>
      </c>
      <c r="F60" s="224" t="s">
        <v>713</v>
      </c>
      <c r="G60" s="217" t="s">
        <v>360</v>
      </c>
      <c r="H60" s="232">
        <v>19</v>
      </c>
      <c r="I60" s="219" t="s">
        <v>380</v>
      </c>
      <c r="J60" s="268">
        <f t="shared" si="6"/>
        <v>0.4</v>
      </c>
      <c r="K60" s="221" t="s">
        <v>362</v>
      </c>
      <c r="L60" s="220">
        <f>IF(K60="LEVE",20%,IF(K60="MENOR",40%,IF(K60="MODERADO",60%,IF(K60="MAYOR",80%,IF(K60="CATASTRÓFICO",100%,IF(I60="",""))))))</f>
        <v>1</v>
      </c>
      <c r="M60" s="222" t="s">
        <v>363</v>
      </c>
      <c r="N60" s="232">
        <v>2</v>
      </c>
      <c r="O60" s="246" t="s">
        <v>714</v>
      </c>
      <c r="P60" s="232" t="s">
        <v>365</v>
      </c>
      <c r="Q60" s="232" t="s">
        <v>365</v>
      </c>
      <c r="R60" s="226" t="s">
        <v>366</v>
      </c>
      <c r="S60" s="226" t="s">
        <v>367</v>
      </c>
      <c r="T60" s="252">
        <v>0.4</v>
      </c>
      <c r="U60" s="226" t="s">
        <v>368</v>
      </c>
      <c r="V60" s="226" t="s">
        <v>369</v>
      </c>
      <c r="W60" s="226" t="s">
        <v>370</v>
      </c>
      <c r="X60" s="219" t="s">
        <v>361</v>
      </c>
      <c r="Y60" s="259">
        <v>0.24</v>
      </c>
      <c r="Z60" s="221" t="s">
        <v>362</v>
      </c>
      <c r="AA60" s="220">
        <f>IF(Z60="LEVE",20%,IF(Z60="MENOR",40%,IF(Z60="MODERADO",60%,IF(Z60="MAYOR",80%,IF(Z60="CATASTRÓFICO",100%,IF(X60="",""))))))</f>
        <v>1</v>
      </c>
      <c r="AB60" s="222" t="s">
        <v>363</v>
      </c>
      <c r="AC60" s="235" t="s">
        <v>371</v>
      </c>
      <c r="AD60" s="232" t="s">
        <v>715</v>
      </c>
      <c r="AE60" s="232" t="s">
        <v>197</v>
      </c>
      <c r="AF60" s="231" t="s">
        <v>374</v>
      </c>
      <c r="AG60" s="255" t="s">
        <v>985</v>
      </c>
      <c r="AH60" s="566" t="s">
        <v>996</v>
      </c>
    </row>
    <row r="61" spans="1:37" ht="75.75" x14ac:dyDescent="0.3">
      <c r="A61" s="215">
        <v>46</v>
      </c>
      <c r="B61" s="223" t="s">
        <v>716</v>
      </c>
      <c r="C61" s="224" t="s">
        <v>356</v>
      </c>
      <c r="D61" s="224" t="s">
        <v>717</v>
      </c>
      <c r="E61" s="224" t="s">
        <v>718</v>
      </c>
      <c r="F61" s="224" t="s">
        <v>719</v>
      </c>
      <c r="G61" s="217" t="s">
        <v>360</v>
      </c>
      <c r="H61" s="232">
        <v>36</v>
      </c>
      <c r="I61" s="219" t="s">
        <v>391</v>
      </c>
      <c r="J61" s="268">
        <f t="shared" si="6"/>
        <v>0.6</v>
      </c>
      <c r="K61" s="221" t="s">
        <v>444</v>
      </c>
      <c r="L61" s="220">
        <f>IF(K61="LEVE",20%,IF(K61="MENOR",40%,IF(K61="MODERADO",60%,IF(K61="MAYOR",80%,IF(K61="CATASTRÓFICO",100%,IF(I61="",""))))))</f>
        <v>0.2</v>
      </c>
      <c r="M61" s="222" t="s">
        <v>428</v>
      </c>
      <c r="N61" s="232">
        <v>3</v>
      </c>
      <c r="O61" s="246" t="s">
        <v>720</v>
      </c>
      <c r="P61" s="232" t="s">
        <v>365</v>
      </c>
      <c r="Q61" s="232" t="s">
        <v>365</v>
      </c>
      <c r="R61" s="226" t="s">
        <v>366</v>
      </c>
      <c r="S61" s="226" t="s">
        <v>367</v>
      </c>
      <c r="T61" s="252">
        <v>0.4</v>
      </c>
      <c r="U61" s="226" t="s">
        <v>368</v>
      </c>
      <c r="V61" s="226" t="s">
        <v>369</v>
      </c>
      <c r="W61" s="226" t="s">
        <v>370</v>
      </c>
      <c r="X61" s="219" t="s">
        <v>380</v>
      </c>
      <c r="Y61" s="259">
        <v>0.36</v>
      </c>
      <c r="Z61" s="221" t="s">
        <v>444</v>
      </c>
      <c r="AA61" s="220">
        <f>IF(Z61="LEVE",20%,IF(Z61="MENOR",40%,IF(Z61="MODERADO",60%,IF(Z61="MAYOR",80%,IF(Z61="CATASTRÓFICO",100%,IF(X61="",""))))))</f>
        <v>0.2</v>
      </c>
      <c r="AB61" s="222" t="s">
        <v>428</v>
      </c>
      <c r="AC61" s="235" t="s">
        <v>371</v>
      </c>
      <c r="AD61" s="232" t="s">
        <v>721</v>
      </c>
      <c r="AE61" s="232" t="s">
        <v>198</v>
      </c>
      <c r="AF61" s="231" t="s">
        <v>374</v>
      </c>
      <c r="AG61" s="255" t="s">
        <v>985</v>
      </c>
      <c r="AH61" s="568" t="s">
        <v>1036</v>
      </c>
    </row>
    <row r="62" spans="1:37" ht="75.75" x14ac:dyDescent="0.3">
      <c r="A62" s="215">
        <v>47</v>
      </c>
      <c r="B62" s="223" t="s">
        <v>722</v>
      </c>
      <c r="C62" s="224" t="s">
        <v>356</v>
      </c>
      <c r="D62" s="224" t="s">
        <v>723</v>
      </c>
      <c r="E62" s="224" t="s">
        <v>724</v>
      </c>
      <c r="F62" s="224" t="s">
        <v>725</v>
      </c>
      <c r="G62" s="217" t="s">
        <v>473</v>
      </c>
      <c r="H62" s="232">
        <v>19</v>
      </c>
      <c r="I62" s="219" t="s">
        <v>380</v>
      </c>
      <c r="J62" s="268">
        <f t="shared" si="6"/>
        <v>0.4</v>
      </c>
      <c r="K62" s="221" t="s">
        <v>362</v>
      </c>
      <c r="L62" s="220">
        <f>IF(K62="LEVE",20%,IF(K62="MENOR",40%,IF(K62="MODERADO",60%,IF(K62="MAYOR",80%,IF(K62="CATASTRÓFICO",100%,IF(I62="",""))))))</f>
        <v>1</v>
      </c>
      <c r="M62" s="222" t="s">
        <v>363</v>
      </c>
      <c r="N62" s="232">
        <v>4</v>
      </c>
      <c r="O62" s="246" t="s">
        <v>726</v>
      </c>
      <c r="P62" s="232" t="s">
        <v>365</v>
      </c>
      <c r="Q62" s="232" t="s">
        <v>365</v>
      </c>
      <c r="R62" s="226" t="s">
        <v>366</v>
      </c>
      <c r="S62" s="226" t="s">
        <v>367</v>
      </c>
      <c r="T62" s="252">
        <v>0.4</v>
      </c>
      <c r="U62" s="226" t="s">
        <v>368</v>
      </c>
      <c r="V62" s="226" t="s">
        <v>369</v>
      </c>
      <c r="W62" s="226" t="s">
        <v>370</v>
      </c>
      <c r="X62" s="219" t="s">
        <v>361</v>
      </c>
      <c r="Y62" s="259">
        <v>0.24</v>
      </c>
      <c r="Z62" s="221" t="s">
        <v>362</v>
      </c>
      <c r="AA62" s="220">
        <f>IF(Z62="LEVE",20%,IF(Z62="MENOR",40%,IF(Z62="MODERADO",60%,IF(Z62="MAYOR",80%,IF(Z62="CATASTRÓFICO",100%,IF(X62="",""))))))</f>
        <v>1</v>
      </c>
      <c r="AB62" s="222" t="s">
        <v>363</v>
      </c>
      <c r="AC62" s="235" t="s">
        <v>371</v>
      </c>
      <c r="AD62" s="246" t="s">
        <v>703</v>
      </c>
      <c r="AE62" s="232" t="s">
        <v>198</v>
      </c>
      <c r="AF62" s="231" t="s">
        <v>374</v>
      </c>
      <c r="AG62" s="255" t="s">
        <v>985</v>
      </c>
      <c r="AH62" s="569" t="s">
        <v>1037</v>
      </c>
    </row>
    <row r="63" spans="1:37" ht="102.75" customHeight="1" x14ac:dyDescent="0.3">
      <c r="A63" s="738">
        <v>48</v>
      </c>
      <c r="B63" s="738" t="s">
        <v>727</v>
      </c>
      <c r="C63" s="740" t="s">
        <v>356</v>
      </c>
      <c r="D63" s="740" t="s">
        <v>728</v>
      </c>
      <c r="E63" s="740" t="s">
        <v>729</v>
      </c>
      <c r="F63" s="740" t="s">
        <v>730</v>
      </c>
      <c r="G63" s="726" t="s">
        <v>360</v>
      </c>
      <c r="H63" s="728">
        <v>12</v>
      </c>
      <c r="I63" s="730" t="s">
        <v>380</v>
      </c>
      <c r="J63" s="732">
        <f t="shared" si="6"/>
        <v>0.4</v>
      </c>
      <c r="K63" s="734" t="s">
        <v>392</v>
      </c>
      <c r="L63" s="736">
        <v>0.8</v>
      </c>
      <c r="M63" s="722" t="s">
        <v>393</v>
      </c>
      <c r="N63" s="223">
        <v>1</v>
      </c>
      <c r="O63" s="224" t="s">
        <v>731</v>
      </c>
      <c r="P63" s="225" t="s">
        <v>365</v>
      </c>
      <c r="Q63" s="225" t="s">
        <v>365</v>
      </c>
      <c r="R63" s="226" t="s">
        <v>366</v>
      </c>
      <c r="S63" s="226" t="s">
        <v>367</v>
      </c>
      <c r="T63" s="220">
        <v>0.4</v>
      </c>
      <c r="U63" s="226" t="s">
        <v>368</v>
      </c>
      <c r="V63" s="226" t="s">
        <v>369</v>
      </c>
      <c r="W63" s="226" t="s">
        <v>370</v>
      </c>
      <c r="X63" s="730" t="s">
        <v>361</v>
      </c>
      <c r="Y63" s="260">
        <v>0.24</v>
      </c>
      <c r="Z63" s="734" t="s">
        <v>392</v>
      </c>
      <c r="AA63" s="276">
        <v>0.8</v>
      </c>
      <c r="AB63" s="722" t="s">
        <v>393</v>
      </c>
      <c r="AC63" s="235" t="s">
        <v>371</v>
      </c>
      <c r="AD63" s="230" t="s">
        <v>732</v>
      </c>
      <c r="AE63" s="230" t="s">
        <v>733</v>
      </c>
      <c r="AF63" s="231" t="s">
        <v>374</v>
      </c>
      <c r="AG63" s="255" t="s">
        <v>985</v>
      </c>
      <c r="AH63" s="344" t="s">
        <v>997</v>
      </c>
    </row>
    <row r="64" spans="1:37" ht="93" customHeight="1" x14ac:dyDescent="0.3">
      <c r="A64" s="739"/>
      <c r="B64" s="739"/>
      <c r="C64" s="741"/>
      <c r="D64" s="741"/>
      <c r="E64" s="741"/>
      <c r="F64" s="741"/>
      <c r="G64" s="727"/>
      <c r="H64" s="729"/>
      <c r="I64" s="731"/>
      <c r="J64" s="733"/>
      <c r="K64" s="735"/>
      <c r="L64" s="737"/>
      <c r="M64" s="723"/>
      <c r="N64" s="223">
        <v>2</v>
      </c>
      <c r="O64" s="224" t="s">
        <v>734</v>
      </c>
      <c r="P64" s="225" t="s">
        <v>365</v>
      </c>
      <c r="Q64" s="225" t="s">
        <v>365</v>
      </c>
      <c r="R64" s="226" t="s">
        <v>366</v>
      </c>
      <c r="S64" s="226" t="s">
        <v>367</v>
      </c>
      <c r="T64" s="220">
        <v>0.4</v>
      </c>
      <c r="U64" s="226" t="s">
        <v>368</v>
      </c>
      <c r="V64" s="226" t="s">
        <v>369</v>
      </c>
      <c r="W64" s="226" t="s">
        <v>370</v>
      </c>
      <c r="X64" s="744"/>
      <c r="Y64" s="260">
        <v>0.14399999999999999</v>
      </c>
      <c r="Z64" s="745"/>
      <c r="AA64" s="276">
        <v>0.8</v>
      </c>
      <c r="AB64" s="723"/>
      <c r="AC64" s="235" t="s">
        <v>371</v>
      </c>
      <c r="AD64" s="230" t="s">
        <v>735</v>
      </c>
      <c r="AE64" s="230" t="s">
        <v>736</v>
      </c>
      <c r="AF64" s="231" t="s">
        <v>374</v>
      </c>
      <c r="AG64" s="255" t="s">
        <v>985</v>
      </c>
      <c r="AH64" s="342" t="s">
        <v>998</v>
      </c>
    </row>
    <row r="65" spans="1:34" ht="92.25" customHeight="1" x14ac:dyDescent="0.3">
      <c r="A65" s="215">
        <v>49</v>
      </c>
      <c r="B65" s="223" t="s">
        <v>737</v>
      </c>
      <c r="C65" s="224" t="s">
        <v>519</v>
      </c>
      <c r="D65" s="224" t="s">
        <v>738</v>
      </c>
      <c r="E65" s="224" t="s">
        <v>739</v>
      </c>
      <c r="F65" s="224" t="s">
        <v>740</v>
      </c>
      <c r="G65" s="218" t="s">
        <v>360</v>
      </c>
      <c r="H65" s="232">
        <v>12</v>
      </c>
      <c r="I65" s="219" t="s">
        <v>380</v>
      </c>
      <c r="J65" s="268">
        <f t="shared" si="6"/>
        <v>0.4</v>
      </c>
      <c r="K65" s="221" t="s">
        <v>444</v>
      </c>
      <c r="L65" s="252">
        <v>0.2</v>
      </c>
      <c r="M65" s="222" t="s">
        <v>428</v>
      </c>
      <c r="N65" s="223">
        <v>3</v>
      </c>
      <c r="O65" s="230" t="s">
        <v>741</v>
      </c>
      <c r="P65" s="223" t="s">
        <v>365</v>
      </c>
      <c r="Q65" s="223" t="s">
        <v>365</v>
      </c>
      <c r="R65" s="226" t="s">
        <v>524</v>
      </c>
      <c r="S65" s="226" t="s">
        <v>367</v>
      </c>
      <c r="T65" s="220">
        <v>0.4</v>
      </c>
      <c r="U65" s="226" t="s">
        <v>368</v>
      </c>
      <c r="V65" s="226" t="s">
        <v>369</v>
      </c>
      <c r="W65" s="226" t="s">
        <v>370</v>
      </c>
      <c r="X65" s="219" t="s">
        <v>361</v>
      </c>
      <c r="Y65" s="261">
        <v>0.32</v>
      </c>
      <c r="Z65" s="221" t="s">
        <v>444</v>
      </c>
      <c r="AA65" s="277">
        <v>0.2</v>
      </c>
      <c r="AB65" s="222" t="s">
        <v>428</v>
      </c>
      <c r="AC65" s="235" t="s">
        <v>371</v>
      </c>
      <c r="AD65" s="224" t="s">
        <v>742</v>
      </c>
      <c r="AE65" s="230" t="s">
        <v>733</v>
      </c>
      <c r="AF65" s="231" t="s">
        <v>374</v>
      </c>
      <c r="AG65" s="255" t="s">
        <v>985</v>
      </c>
      <c r="AH65" s="563" t="s">
        <v>999</v>
      </c>
    </row>
    <row r="66" spans="1:34" ht="169.5" customHeight="1" x14ac:dyDescent="0.3">
      <c r="A66" s="215">
        <v>50</v>
      </c>
      <c r="B66" s="223" t="s">
        <v>743</v>
      </c>
      <c r="C66" s="224" t="s">
        <v>744</v>
      </c>
      <c r="D66" s="224" t="s">
        <v>745</v>
      </c>
      <c r="E66" s="224" t="s">
        <v>746</v>
      </c>
      <c r="F66" s="224" t="s">
        <v>747</v>
      </c>
      <c r="G66" s="218" t="s">
        <v>360</v>
      </c>
      <c r="H66" s="232">
        <f>16*4</f>
        <v>64</v>
      </c>
      <c r="I66" s="219" t="s">
        <v>391</v>
      </c>
      <c r="J66" s="268">
        <f t="shared" si="6"/>
        <v>0.6</v>
      </c>
      <c r="K66" s="221" t="s">
        <v>392</v>
      </c>
      <c r="L66" s="252">
        <v>0.8</v>
      </c>
      <c r="M66" s="222" t="s">
        <v>393</v>
      </c>
      <c r="N66" s="223">
        <v>4</v>
      </c>
      <c r="O66" s="230" t="s">
        <v>748</v>
      </c>
      <c r="P66" s="223" t="s">
        <v>365</v>
      </c>
      <c r="Q66" s="223" t="s">
        <v>365</v>
      </c>
      <c r="R66" s="226" t="s">
        <v>383</v>
      </c>
      <c r="S66" s="226" t="s">
        <v>367</v>
      </c>
      <c r="T66" s="220">
        <v>0.4</v>
      </c>
      <c r="U66" s="226" t="s">
        <v>368</v>
      </c>
      <c r="V66" s="226" t="s">
        <v>369</v>
      </c>
      <c r="W66" s="226" t="s">
        <v>395</v>
      </c>
      <c r="X66" s="219" t="s">
        <v>361</v>
      </c>
      <c r="Y66" s="278">
        <v>0.36</v>
      </c>
      <c r="Z66" s="221" t="s">
        <v>392</v>
      </c>
      <c r="AA66" s="278">
        <v>0.8</v>
      </c>
      <c r="AB66" s="222" t="s">
        <v>393</v>
      </c>
      <c r="AC66" s="235" t="s">
        <v>371</v>
      </c>
      <c r="AD66" s="224" t="s">
        <v>749</v>
      </c>
      <c r="AE66" s="230" t="s">
        <v>750</v>
      </c>
      <c r="AF66" s="231" t="s">
        <v>374</v>
      </c>
      <c r="AG66" s="255" t="s">
        <v>985</v>
      </c>
      <c r="AH66" s="349" t="s">
        <v>1000</v>
      </c>
    </row>
    <row r="67" spans="1:34" ht="67.5" customHeight="1" x14ac:dyDescent="0.3">
      <c r="A67" s="215">
        <v>51</v>
      </c>
      <c r="B67" s="223" t="s">
        <v>751</v>
      </c>
      <c r="C67" s="224" t="s">
        <v>752</v>
      </c>
      <c r="D67" s="230" t="s">
        <v>753</v>
      </c>
      <c r="E67" s="224" t="s">
        <v>754</v>
      </c>
      <c r="F67" s="224" t="s">
        <v>755</v>
      </c>
      <c r="G67" s="218" t="s">
        <v>408</v>
      </c>
      <c r="H67" s="232">
        <f>16+5+1+55</f>
        <v>77</v>
      </c>
      <c r="I67" s="219" t="s">
        <v>391</v>
      </c>
      <c r="J67" s="220">
        <f t="shared" si="6"/>
        <v>0.6</v>
      </c>
      <c r="K67" s="221" t="s">
        <v>392</v>
      </c>
      <c r="L67" s="220">
        <f>IF(K67="LEVE",20%,IF(K67="MENOR",40%,IF(K67="MODERADO",60%,IF(K67="MAYOR",80%,IF(K67="CATASTROFICO",100%,IF(I67="",""))))))</f>
        <v>0.8</v>
      </c>
      <c r="M67" s="222" t="s">
        <v>393</v>
      </c>
      <c r="N67" s="223">
        <v>1</v>
      </c>
      <c r="O67" s="224" t="s">
        <v>756</v>
      </c>
      <c r="P67" s="231" t="s">
        <v>365</v>
      </c>
      <c r="Q67" s="223" t="s">
        <v>365</v>
      </c>
      <c r="R67" s="226" t="s">
        <v>366</v>
      </c>
      <c r="S67" s="226" t="s">
        <v>367</v>
      </c>
      <c r="T67" s="243">
        <v>0.36</v>
      </c>
      <c r="U67" s="226" t="s">
        <v>368</v>
      </c>
      <c r="V67" s="226" t="s">
        <v>369</v>
      </c>
      <c r="W67" s="226" t="s">
        <v>370</v>
      </c>
      <c r="X67" s="219" t="s">
        <v>361</v>
      </c>
      <c r="Y67" s="220">
        <f>IF(X67="MUY BAJA",20%,IF(X67="BAJA",40%,IF(X67="MEDIA",60%,IF(X67="ALTA",80%,IF(X67="MUY ALTA",100%,IF(X67="",""))))))</f>
        <v>0.2</v>
      </c>
      <c r="Z67" s="221" t="s">
        <v>392</v>
      </c>
      <c r="AA67" s="220">
        <f>IF(Z67="LEVE",20%,IF(Z67="MENOR",40%,IF(Z67="MODERADO",60%,IF(Z67="MAYOR",80%,IF(Z67="CATASTROFICO",100%,IF(Z67="",""))))))</f>
        <v>0.8</v>
      </c>
      <c r="AB67" s="222" t="s">
        <v>393</v>
      </c>
      <c r="AC67" s="229" t="s">
        <v>371</v>
      </c>
      <c r="AD67" s="224" t="s">
        <v>757</v>
      </c>
      <c r="AE67" s="232" t="s">
        <v>59</v>
      </c>
      <c r="AF67" s="231" t="s">
        <v>374</v>
      </c>
      <c r="AG67" s="255" t="s">
        <v>985</v>
      </c>
      <c r="AH67" s="563" t="s">
        <v>1001</v>
      </c>
    </row>
    <row r="68" spans="1:34" ht="66.75" customHeight="1" x14ac:dyDescent="0.3">
      <c r="A68" s="215">
        <v>52</v>
      </c>
      <c r="B68" s="223" t="s">
        <v>758</v>
      </c>
      <c r="C68" s="224" t="s">
        <v>486</v>
      </c>
      <c r="D68" s="224" t="s">
        <v>759</v>
      </c>
      <c r="E68" s="224" t="s">
        <v>760</v>
      </c>
      <c r="F68" s="224" t="s">
        <v>761</v>
      </c>
      <c r="G68" s="218" t="s">
        <v>360</v>
      </c>
      <c r="H68" s="232">
        <f>3*11+15*2</f>
        <v>63</v>
      </c>
      <c r="I68" s="219" t="s">
        <v>391</v>
      </c>
      <c r="J68" s="220">
        <f t="shared" si="6"/>
        <v>0.6</v>
      </c>
      <c r="K68" s="221" t="s">
        <v>490</v>
      </c>
      <c r="L68" s="220">
        <f>IF(K68="LEVE",20%,IF(K68="MENOR",40%,IF(K68="MODERADO",60%,IF(K68="MAYOR",80%,IF(K68="CATASTROFICO",100%,IF(I68="",""))))))</f>
        <v>0.4</v>
      </c>
      <c r="M68" s="222" t="s">
        <v>381</v>
      </c>
      <c r="N68" s="223">
        <v>2</v>
      </c>
      <c r="O68" s="230" t="s">
        <v>762</v>
      </c>
      <c r="P68" s="223" t="s">
        <v>365</v>
      </c>
      <c r="Q68" s="223" t="s">
        <v>365</v>
      </c>
      <c r="R68" s="226" t="s">
        <v>366</v>
      </c>
      <c r="S68" s="226" t="s">
        <v>367</v>
      </c>
      <c r="T68" s="243">
        <v>0.36</v>
      </c>
      <c r="U68" s="226" t="s">
        <v>368</v>
      </c>
      <c r="V68" s="226" t="s">
        <v>369</v>
      </c>
      <c r="W68" s="226" t="s">
        <v>395</v>
      </c>
      <c r="X68" s="219" t="s">
        <v>361</v>
      </c>
      <c r="Y68" s="220">
        <f>IF(X68="MUY BAJA",20%,IF(X68="BAJA",40%,IF(X68="MEDIA",60%,IF(X68="ALTA",80%,IF(X68="MUY ALTA",100%,IF(X68="",""))))))</f>
        <v>0.2</v>
      </c>
      <c r="Z68" s="221" t="s">
        <v>490</v>
      </c>
      <c r="AA68" s="220">
        <f>IF(Z68="LEVE",20%,IF(Z68="MENOR",40%,IF(Z68="MODERADO",60%,IF(Z68="MAYOR",80%,IF(Z68="CATASTROFICO",100%,IF(Z68="",""))))))</f>
        <v>0.4</v>
      </c>
      <c r="AB68" s="222" t="s">
        <v>428</v>
      </c>
      <c r="AC68" s="229" t="s">
        <v>371</v>
      </c>
      <c r="AD68" s="224" t="s">
        <v>763</v>
      </c>
      <c r="AE68" s="232" t="s">
        <v>59</v>
      </c>
      <c r="AF68" s="231" t="s">
        <v>374</v>
      </c>
      <c r="AG68" s="255" t="s">
        <v>985</v>
      </c>
      <c r="AH68" s="563" t="s">
        <v>1001</v>
      </c>
    </row>
    <row r="69" spans="1:34" ht="86.25" x14ac:dyDescent="0.3">
      <c r="A69" s="352">
        <v>53</v>
      </c>
      <c r="B69" s="223" t="s">
        <v>764</v>
      </c>
      <c r="C69" s="224" t="s">
        <v>765</v>
      </c>
      <c r="D69" s="224" t="s">
        <v>766</v>
      </c>
      <c r="E69" s="224" t="s">
        <v>767</v>
      </c>
      <c r="F69" s="224" t="s">
        <v>768</v>
      </c>
      <c r="G69" s="353" t="s">
        <v>360</v>
      </c>
      <c r="H69" s="232">
        <f>3*11+15*2</f>
        <v>63</v>
      </c>
      <c r="I69" s="219" t="s">
        <v>391</v>
      </c>
      <c r="J69" s="220">
        <f t="shared" si="6"/>
        <v>0.6</v>
      </c>
      <c r="K69" s="221" t="s">
        <v>490</v>
      </c>
      <c r="L69" s="220">
        <f>IF(K69="LEVE",20%,IF(K69="MENOR",40%,IF(K69="MODERADO",60%,IF(K69="MAYOR",80%,IF(K69="CATASTROFICO",100%,IF(I69="",""))))))</f>
        <v>0.4</v>
      </c>
      <c r="M69" s="354" t="s">
        <v>381</v>
      </c>
      <c r="N69" s="223">
        <v>3</v>
      </c>
      <c r="O69" s="230" t="s">
        <v>769</v>
      </c>
      <c r="P69" s="223" t="s">
        <v>365</v>
      </c>
      <c r="Q69" s="223" t="s">
        <v>365</v>
      </c>
      <c r="R69" s="226" t="s">
        <v>366</v>
      </c>
      <c r="S69" s="226" t="s">
        <v>367</v>
      </c>
      <c r="T69" s="243">
        <v>0.36</v>
      </c>
      <c r="U69" s="226" t="s">
        <v>368</v>
      </c>
      <c r="V69" s="226" t="s">
        <v>369</v>
      </c>
      <c r="W69" s="226" t="s">
        <v>395</v>
      </c>
      <c r="X69" s="219" t="s">
        <v>361</v>
      </c>
      <c r="Y69" s="220">
        <f>IF(X69="MUY BAJA",20%,IF(X69="BAJA",40%,IF(X69="MEDIA",60%,IF(X69="ALTA",80%,IF(X69="MUY ALTA",100%,IF(X69="",""))))))</f>
        <v>0.2</v>
      </c>
      <c r="Z69" s="221" t="s">
        <v>490</v>
      </c>
      <c r="AA69" s="220">
        <f>IF(Z69="LEVE",20%,IF(Z69="MENOR",40%,IF(Z69="MODERADO",60%,IF(Z69="MAYOR",80%,IF(Z69="CATASTROFICO",100%,IF(Z69="",""))))))</f>
        <v>0.4</v>
      </c>
      <c r="AB69" s="222" t="s">
        <v>428</v>
      </c>
      <c r="AC69" s="229" t="s">
        <v>371</v>
      </c>
      <c r="AD69" s="246" t="s">
        <v>770</v>
      </c>
      <c r="AE69" s="232" t="s">
        <v>771</v>
      </c>
      <c r="AF69" s="231" t="s">
        <v>374</v>
      </c>
      <c r="AG69" s="255" t="s">
        <v>985</v>
      </c>
      <c r="AH69" s="563" t="s">
        <v>1001</v>
      </c>
    </row>
    <row r="70" spans="1:34" ht="39.75" customHeight="1" x14ac:dyDescent="0.3">
      <c r="B70" s="338"/>
      <c r="E70" s="355"/>
      <c r="F70" s="355"/>
      <c r="G70" s="279"/>
      <c r="H70" s="279"/>
      <c r="I70" s="279"/>
      <c r="J70" s="279"/>
      <c r="K70" s="279"/>
      <c r="L70" s="279"/>
      <c r="M70" s="280"/>
      <c r="N70" s="232"/>
      <c r="O70" s="232"/>
      <c r="P70" s="232"/>
      <c r="Q70" s="232"/>
      <c r="R70" s="232"/>
      <c r="S70" s="232"/>
      <c r="T70" s="232"/>
      <c r="U70" s="232"/>
      <c r="V70" s="232"/>
      <c r="W70" s="232"/>
      <c r="X70" s="219"/>
      <c r="Y70" s="232"/>
      <c r="Z70" s="262"/>
      <c r="AA70" s="232"/>
      <c r="AB70" s="232"/>
      <c r="AC70" s="235"/>
      <c r="AD70" s="232"/>
      <c r="AE70" s="232"/>
      <c r="AF70" s="232"/>
      <c r="AG70" s="244"/>
      <c r="AH70" s="554"/>
    </row>
    <row r="71" spans="1:34" x14ac:dyDescent="0.3">
      <c r="B71" s="338"/>
      <c r="E71" s="231"/>
      <c r="F71" s="231"/>
      <c r="G71" s="231"/>
      <c r="H71" s="232"/>
      <c r="I71" s="232"/>
      <c r="J71" s="232" t="str">
        <f>IF(I71="MUY BAJA",20%,IF(I71="BAJA",40%,IF(I71="MEDIA",60%,IF(I71="ALTA",80%,IF(I71="MUY ALTA",100%,IF(I71="",""))))))</f>
        <v/>
      </c>
      <c r="K71" s="232"/>
      <c r="L71" s="232"/>
      <c r="M71" s="232"/>
      <c r="N71" s="232"/>
      <c r="O71" s="232"/>
      <c r="P71" s="232"/>
      <c r="Q71" s="232"/>
      <c r="R71" s="232"/>
      <c r="S71" s="232"/>
      <c r="T71" s="232"/>
      <c r="U71" s="232"/>
      <c r="V71" s="232"/>
      <c r="W71" s="232"/>
      <c r="X71" s="219"/>
      <c r="Y71" s="232"/>
      <c r="Z71" s="262"/>
      <c r="AA71" s="232"/>
      <c r="AB71" s="232"/>
      <c r="AC71" s="232"/>
      <c r="AD71" s="232"/>
      <c r="AE71" s="232"/>
      <c r="AF71" s="232"/>
      <c r="AG71" s="244"/>
      <c r="AH71" s="554"/>
    </row>
    <row r="72" spans="1:34" x14ac:dyDescent="0.3">
      <c r="B72" s="338"/>
      <c r="I72" s="219"/>
    </row>
    <row r="73" spans="1:34" x14ac:dyDescent="0.3">
      <c r="B73" s="338"/>
    </row>
    <row r="74" spans="1:34" ht="36" customHeight="1" x14ac:dyDescent="0.3">
      <c r="B74" s="338"/>
      <c r="I74" s="724" t="s">
        <v>772</v>
      </c>
      <c r="J74" s="724"/>
      <c r="K74" s="725" t="s">
        <v>773</v>
      </c>
      <c r="L74" s="725"/>
      <c r="M74" s="282" t="s">
        <v>774</v>
      </c>
      <c r="AD74" s="283" t="s">
        <v>775</v>
      </c>
    </row>
    <row r="75" spans="1:34" x14ac:dyDescent="0.3">
      <c r="B75" s="338"/>
      <c r="I75" s="284" t="s">
        <v>361</v>
      </c>
      <c r="J75" s="285">
        <v>0.2</v>
      </c>
      <c r="K75" s="286" t="s">
        <v>444</v>
      </c>
      <c r="L75" s="285">
        <v>0.2</v>
      </c>
      <c r="M75" s="287" t="s">
        <v>428</v>
      </c>
      <c r="AD75" s="129" t="s">
        <v>371</v>
      </c>
    </row>
    <row r="76" spans="1:34" x14ac:dyDescent="0.3">
      <c r="B76" s="338"/>
      <c r="I76" s="288" t="s">
        <v>380</v>
      </c>
      <c r="J76" s="285">
        <v>0.4</v>
      </c>
      <c r="K76" s="289" t="s">
        <v>490</v>
      </c>
      <c r="L76" s="285">
        <v>0.4</v>
      </c>
      <c r="M76" s="290" t="s">
        <v>381</v>
      </c>
      <c r="AD76" s="291" t="s">
        <v>776</v>
      </c>
    </row>
    <row r="77" spans="1:34" x14ac:dyDescent="0.3">
      <c r="B77" s="338"/>
      <c r="I77" s="292" t="s">
        <v>391</v>
      </c>
      <c r="J77" s="285">
        <v>0.6</v>
      </c>
      <c r="K77" s="293" t="s">
        <v>381</v>
      </c>
      <c r="L77" s="285">
        <v>0.6</v>
      </c>
      <c r="M77" s="294" t="s">
        <v>393</v>
      </c>
      <c r="AD77" s="129" t="s">
        <v>700</v>
      </c>
    </row>
    <row r="78" spans="1:34" x14ac:dyDescent="0.3">
      <c r="I78" s="295" t="s">
        <v>499</v>
      </c>
      <c r="J78" s="285">
        <v>0.8</v>
      </c>
      <c r="K78" s="296" t="s">
        <v>392</v>
      </c>
      <c r="L78" s="285">
        <v>0.8</v>
      </c>
      <c r="M78" s="297" t="s">
        <v>363</v>
      </c>
      <c r="AD78" s="129" t="s">
        <v>777</v>
      </c>
    </row>
    <row r="79" spans="1:34" x14ac:dyDescent="0.3">
      <c r="I79" s="298" t="s">
        <v>581</v>
      </c>
      <c r="J79" s="285">
        <v>1</v>
      </c>
      <c r="K79" s="299" t="s">
        <v>362</v>
      </c>
      <c r="L79" s="285">
        <v>1</v>
      </c>
      <c r="M79" s="129"/>
      <c r="AD79" s="129" t="s">
        <v>778</v>
      </c>
    </row>
    <row r="81" spans="30:30" ht="39.75" customHeight="1" x14ac:dyDescent="0.3">
      <c r="AD81" s="356" t="s">
        <v>779</v>
      </c>
    </row>
    <row r="82" spans="30:30" x14ac:dyDescent="0.3">
      <c r="AD82" s="129" t="s">
        <v>366</v>
      </c>
    </row>
    <row r="83" spans="30:30" x14ac:dyDescent="0.3">
      <c r="AD83" s="129" t="s">
        <v>383</v>
      </c>
    </row>
    <row r="84" spans="30:30" x14ac:dyDescent="0.3">
      <c r="AD84" s="129" t="s">
        <v>524</v>
      </c>
    </row>
  </sheetData>
  <mergeCells count="143">
    <mergeCell ref="C1:D2"/>
    <mergeCell ref="O1:O2"/>
    <mergeCell ref="C3:D3"/>
    <mergeCell ref="A4:E4"/>
    <mergeCell ref="F4:N4"/>
    <mergeCell ref="O4:AC4"/>
    <mergeCell ref="X8:AC8"/>
    <mergeCell ref="AD8:AG8"/>
    <mergeCell ref="AD4:AH4"/>
    <mergeCell ref="A5:C5"/>
    <mergeCell ref="D5:N5"/>
    <mergeCell ref="A6:C6"/>
    <mergeCell ref="D6:N6"/>
    <mergeCell ref="A7:C7"/>
    <mergeCell ref="D7:N7"/>
    <mergeCell ref="A9:A10"/>
    <mergeCell ref="B9:B10"/>
    <mergeCell ref="C9:C10"/>
    <mergeCell ref="D9:D10"/>
    <mergeCell ref="E9:E10"/>
    <mergeCell ref="F9:F10"/>
    <mergeCell ref="A8:H8"/>
    <mergeCell ref="I8:M8"/>
    <mergeCell ref="N8:W8"/>
    <mergeCell ref="O9:O10"/>
    <mergeCell ref="P9:Q9"/>
    <mergeCell ref="R9:W9"/>
    <mergeCell ref="M9:M10"/>
    <mergeCell ref="N9:N10"/>
    <mergeCell ref="L16:L17"/>
    <mergeCell ref="M16:M17"/>
    <mergeCell ref="X9:X10"/>
    <mergeCell ref="G9:G10"/>
    <mergeCell ref="H9:H10"/>
    <mergeCell ref="I9:I10"/>
    <mergeCell ref="J9:J10"/>
    <mergeCell ref="K9:K10"/>
    <mergeCell ref="L9:L10"/>
    <mergeCell ref="AE9:AE10"/>
    <mergeCell ref="AF9:AF10"/>
    <mergeCell ref="AG9:AG10"/>
    <mergeCell ref="Y9:Y10"/>
    <mergeCell ref="Z9:Z10"/>
    <mergeCell ref="AA9:AA10"/>
    <mergeCell ref="AB9:AB10"/>
    <mergeCell ref="AC9:AC10"/>
    <mergeCell ref="AD9:AD10"/>
    <mergeCell ref="A18:A19"/>
    <mergeCell ref="B18:B19"/>
    <mergeCell ref="C18:C19"/>
    <mergeCell ref="D18:D19"/>
    <mergeCell ref="E18:E19"/>
    <mergeCell ref="F18:F19"/>
    <mergeCell ref="G18:G19"/>
    <mergeCell ref="H18:H19"/>
    <mergeCell ref="F16:F17"/>
    <mergeCell ref="G16:G17"/>
    <mergeCell ref="H16:H17"/>
    <mergeCell ref="A16:A17"/>
    <mergeCell ref="B16:B17"/>
    <mergeCell ref="C16:C17"/>
    <mergeCell ref="D16:D17"/>
    <mergeCell ref="E16:E17"/>
    <mergeCell ref="AA43:AA44"/>
    <mergeCell ref="AB43:AB44"/>
    <mergeCell ref="F43:F44"/>
    <mergeCell ref="G43:G44"/>
    <mergeCell ref="H43:H44"/>
    <mergeCell ref="I43:I44"/>
    <mergeCell ref="J43:J44"/>
    <mergeCell ref="K43:K44"/>
    <mergeCell ref="I16:I17"/>
    <mergeCell ref="J16:J17"/>
    <mergeCell ref="K16:K17"/>
    <mergeCell ref="I18:I19"/>
    <mergeCell ref="J18:J19"/>
    <mergeCell ref="K18:K19"/>
    <mergeCell ref="L18:L19"/>
    <mergeCell ref="M18:M19"/>
    <mergeCell ref="A54:A55"/>
    <mergeCell ref="B54:B55"/>
    <mergeCell ref="C54:C55"/>
    <mergeCell ref="D54:D55"/>
    <mergeCell ref="E54:E55"/>
    <mergeCell ref="F54:F55"/>
    <mergeCell ref="L43:L44"/>
    <mergeCell ref="M43:M44"/>
    <mergeCell ref="X43:X44"/>
    <mergeCell ref="M54:M55"/>
    <mergeCell ref="X54:X55"/>
    <mergeCell ref="A43:A44"/>
    <mergeCell ref="B43:B44"/>
    <mergeCell ref="C43:C44"/>
    <mergeCell ref="D43:D44"/>
    <mergeCell ref="E43:E44"/>
    <mergeCell ref="A63:A64"/>
    <mergeCell ref="B63:B64"/>
    <mergeCell ref="C63:C64"/>
    <mergeCell ref="D63:D64"/>
    <mergeCell ref="E63:E64"/>
    <mergeCell ref="F63:F64"/>
    <mergeCell ref="M57:M58"/>
    <mergeCell ref="X57:X58"/>
    <mergeCell ref="Z57:Z58"/>
    <mergeCell ref="A57:A58"/>
    <mergeCell ref="B57:B58"/>
    <mergeCell ref="C57:C58"/>
    <mergeCell ref="D57:D58"/>
    <mergeCell ref="E57:E58"/>
    <mergeCell ref="F57:F58"/>
    <mergeCell ref="M63:M64"/>
    <mergeCell ref="X63:X64"/>
    <mergeCell ref="Z63:Z64"/>
    <mergeCell ref="G57:G58"/>
    <mergeCell ref="H57:H58"/>
    <mergeCell ref="I57:I58"/>
    <mergeCell ref="J57:J58"/>
    <mergeCell ref="K57:K58"/>
    <mergeCell ref="L57:L58"/>
    <mergeCell ref="AH9:AH10"/>
    <mergeCell ref="AB63:AB64"/>
    <mergeCell ref="I74:J74"/>
    <mergeCell ref="K74:L74"/>
    <mergeCell ref="G63:G64"/>
    <mergeCell ref="H63:H64"/>
    <mergeCell ref="I63:I64"/>
    <mergeCell ref="J63:J64"/>
    <mergeCell ref="K63:K64"/>
    <mergeCell ref="L63:L64"/>
    <mergeCell ref="AA57:AA58"/>
    <mergeCell ref="AB57:AB58"/>
    <mergeCell ref="AC57:AC58"/>
    <mergeCell ref="Z54:Z55"/>
    <mergeCell ref="AA54:AA55"/>
    <mergeCell ref="AB54:AB55"/>
    <mergeCell ref="AC54:AC55"/>
    <mergeCell ref="G54:G55"/>
    <mergeCell ref="H54:H55"/>
    <mergeCell ref="I54:I55"/>
    <mergeCell ref="J54:J55"/>
    <mergeCell ref="K54:K55"/>
    <mergeCell ref="L54:L55"/>
    <mergeCell ref="Z43:Z44"/>
  </mergeCells>
  <conditionalFormatting sqref="J16">
    <cfRule type="cellIs" dxfId="118" priority="96" operator="equal">
      <formula>$H$11</formula>
    </cfRule>
  </conditionalFormatting>
  <conditionalFormatting sqref="J18">
    <cfRule type="cellIs" dxfId="117" priority="95" operator="equal">
      <formula>$H$11</formula>
    </cfRule>
  </conditionalFormatting>
  <dataValidations count="7">
    <dataValidation type="list" allowBlank="1" showInputMessage="1" showErrorMessage="1" sqref="R50:R53">
      <formula1>$AD$82:$AD$84</formula1>
    </dataValidation>
    <dataValidation type="list" allowBlank="1" showInputMessage="1" showErrorMessage="1" sqref="R49">
      <formula1>$I$82:$I$84</formula1>
    </dataValidation>
    <dataValidation type="list" allowBlank="1" showInputMessage="1" showErrorMessage="1" sqref="AC67:AC69">
      <formula1>#REF!</formula1>
    </dataValidation>
    <dataValidation type="list" allowBlank="1" showInputMessage="1" showErrorMessage="1" sqref="AC63:AC66">
      <formula1>$AD$25:$AD$30</formula1>
    </dataValidation>
    <dataValidation type="list" allowBlank="1" showInputMessage="1" showErrorMessage="1" sqref="AC56:AC57 AC70:AC71 AC59:AC62 AC11:AC54">
      <formula1>$AD$75:$AD$79</formula1>
    </dataValidation>
    <dataValidation type="list" allowBlank="1" showInputMessage="1" showErrorMessage="1" sqref="M45:M54 M18 M71 AB56:AB57 M56:M57 AB59:AB63 M59:M63 AB45:AB54 AB65:AB69 AB11:AB43 M20:M43 M65:M69 M11:M16">
      <formula1>$M$75:$M$78</formula1>
    </dataValidation>
    <dataValidation type="list" allowBlank="1" showInputMessage="1" showErrorMessage="1" sqref="Z11:Z43 K45:K54 Z65:Z69 K20:K43 Z45:Z54 K56:K57 K59:K63 K18 K65:K69 K71 Z56:Z57 Z59:Z63 K11:K16">
      <formula1>$K$75:$K$79</formula1>
    </dataValidation>
  </dataValidations>
  <hyperlinks>
    <hyperlink ref="AD52" location="'MAPA RIESGOS SEGURIDAD'!A1" display="'MAPA RIESGOS SEGURIDAD'!A1"/>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82" operator="containsText" id="{A7462063-3273-4F30-B7E5-44FE7121D2BE}">
            <xm:f>NOT(ISERROR(SEARCH($K$79,K11)))</xm:f>
            <xm:f>$K$79</xm:f>
            <x14:dxf>
              <fill>
                <patternFill>
                  <bgColor rgb="FFFF0000"/>
                </patternFill>
              </fill>
            </x14:dxf>
          </x14:cfRule>
          <x14:cfRule type="containsText" priority="83" operator="containsText" id="{E968E53F-C28C-4FB8-A826-3FE67A74D33C}">
            <xm:f>NOT(ISERROR(SEARCH($K$78,K11)))</xm:f>
            <xm:f>$K$78</xm:f>
            <x14:dxf>
              <fill>
                <patternFill>
                  <bgColor rgb="FFFFC000"/>
                </patternFill>
              </fill>
            </x14:dxf>
          </x14:cfRule>
          <x14:cfRule type="containsText" priority="84" operator="containsText" id="{5BD03C76-6A6A-4AAE-9C1C-355E9555B7C7}">
            <xm:f>NOT(ISERROR(SEARCH($K$77,K11)))</xm:f>
            <xm:f>$K$77</xm:f>
            <x14:dxf>
              <fill>
                <patternFill>
                  <bgColor rgb="FFFFFF00"/>
                </patternFill>
              </fill>
            </x14:dxf>
          </x14:cfRule>
          <x14:cfRule type="containsText" priority="85" operator="containsText" id="{0D8859EB-7103-4B75-892C-CAA270E99C1F}">
            <xm:f>NOT(ISERROR(SEARCH($K$76,K11)))</xm:f>
            <xm:f>$K$76</xm:f>
            <x14:dxf>
              <fill>
                <patternFill>
                  <bgColor rgb="FF00B050"/>
                </patternFill>
              </fill>
            </x14:dxf>
          </x14:cfRule>
          <x14:cfRule type="containsText" priority="86" operator="containsText" id="{F3491A26-438B-4ADF-BB54-59582377FEF6}">
            <xm:f>NOT(ISERROR(SEARCH($K$75,K11)))</xm:f>
            <xm:f>$K$75</xm:f>
            <x14:dxf>
              <fill>
                <patternFill>
                  <bgColor rgb="FF92D050"/>
                </patternFill>
              </fill>
            </x14:dxf>
          </x14:cfRule>
          <xm:sqref>K11:K16 Z11:Z43 K20:K43</xm:sqref>
        </x14:conditionalFormatting>
        <x14:conditionalFormatting xmlns:xm="http://schemas.microsoft.com/office/excel/2006/main">
          <x14:cfRule type="containsText" priority="77" operator="containsText" id="{8A92AC2B-F8ED-4390-B1AC-9B1F04A6F0EA}">
            <xm:f>NOT(ISERROR(SEARCH($K$79,K18)))</xm:f>
            <xm:f>$K$79</xm:f>
            <x14:dxf>
              <fill>
                <patternFill>
                  <bgColor rgb="FFFF0000"/>
                </patternFill>
              </fill>
            </x14:dxf>
          </x14:cfRule>
          <x14:cfRule type="containsText" priority="78" operator="containsText" id="{C34E262C-A99B-4355-81C3-CC080E25AAC7}">
            <xm:f>NOT(ISERROR(SEARCH($K$78,K18)))</xm:f>
            <xm:f>$K$78</xm:f>
            <x14:dxf>
              <fill>
                <patternFill>
                  <bgColor rgb="FFFFC000"/>
                </patternFill>
              </fill>
            </x14:dxf>
          </x14:cfRule>
          <x14:cfRule type="containsText" priority="79" operator="containsText" id="{16913865-C3F7-4833-AEFF-B0E69001EA8A}">
            <xm:f>NOT(ISERROR(SEARCH($K$77,K18)))</xm:f>
            <xm:f>$K$77</xm:f>
            <x14:dxf>
              <fill>
                <patternFill>
                  <bgColor rgb="FFFFFF00"/>
                </patternFill>
              </fill>
            </x14:dxf>
          </x14:cfRule>
          <x14:cfRule type="containsText" priority="80" operator="containsText" id="{D522D355-63B4-4245-96DE-A74E105DA953}">
            <xm:f>NOT(ISERROR(SEARCH($K$76,K18)))</xm:f>
            <xm:f>$K$76</xm:f>
            <x14:dxf>
              <fill>
                <patternFill>
                  <bgColor rgb="FF00B050"/>
                </patternFill>
              </fill>
            </x14:dxf>
          </x14:cfRule>
          <x14:cfRule type="containsText" priority="81" operator="containsText" id="{D29DBC71-2443-4799-BBE5-5A0894CE9FDE}">
            <xm:f>NOT(ISERROR(SEARCH($K$75,K18)))</xm:f>
            <xm:f>$K$75</xm:f>
            <x14:dxf>
              <fill>
                <patternFill>
                  <bgColor rgb="FF92D050"/>
                </patternFill>
              </fill>
            </x14:dxf>
          </x14:cfRule>
          <xm:sqref>K18</xm:sqref>
        </x14:conditionalFormatting>
        <x14:conditionalFormatting xmlns:xm="http://schemas.microsoft.com/office/excel/2006/main">
          <x14:cfRule type="containsText" priority="32" operator="containsText" id="{9896951A-6D80-4636-A2FC-6B3012CB762A}">
            <xm:f>NOT(ISERROR(SEARCH($K$79,K45)))</xm:f>
            <xm:f>$K$79</xm:f>
            <x14:dxf>
              <fill>
                <patternFill>
                  <bgColor rgb="FFFF0000"/>
                </patternFill>
              </fill>
            </x14:dxf>
          </x14:cfRule>
          <x14:cfRule type="containsText" priority="33" operator="containsText" id="{45CB12C4-8E3A-42ED-869C-76BFB38D60CB}">
            <xm:f>NOT(ISERROR(SEARCH($K$78,K45)))</xm:f>
            <xm:f>$K$78</xm:f>
            <x14:dxf>
              <fill>
                <patternFill>
                  <bgColor rgb="FFFFC000"/>
                </patternFill>
              </fill>
            </x14:dxf>
          </x14:cfRule>
          <x14:cfRule type="containsText" priority="34" operator="containsText" id="{FE93CD5E-B3D1-4A22-BC79-F498B0C09F5C}">
            <xm:f>NOT(ISERROR(SEARCH($K$77,K45)))</xm:f>
            <xm:f>$K$77</xm:f>
            <x14:dxf>
              <fill>
                <patternFill>
                  <bgColor rgb="FFFFFF00"/>
                </patternFill>
              </fill>
            </x14:dxf>
          </x14:cfRule>
          <x14:cfRule type="containsText" priority="35" operator="containsText" id="{894B26FB-C556-464F-A205-60226EC7DF99}">
            <xm:f>NOT(ISERROR(SEARCH($K$76,K45)))</xm:f>
            <xm:f>$K$76</xm:f>
            <x14:dxf>
              <fill>
                <patternFill>
                  <bgColor rgb="FF00B050"/>
                </patternFill>
              </fill>
            </x14:dxf>
          </x14:cfRule>
          <x14:cfRule type="containsText" priority="36" operator="containsText" id="{F3E7F0D4-CFB4-415B-BAEA-F915F867C86E}">
            <xm:f>NOT(ISERROR(SEARCH($K$75,K45)))</xm:f>
            <xm:f>$K$75</xm:f>
            <x14:dxf>
              <fill>
                <patternFill>
                  <bgColor rgb="FF92D050"/>
                </patternFill>
              </fill>
            </x14:dxf>
          </x14:cfRule>
          <xm:sqref>K45:K54</xm:sqref>
        </x14:conditionalFormatting>
        <x14:conditionalFormatting xmlns:xm="http://schemas.microsoft.com/office/excel/2006/main">
          <x14:cfRule type="containsText" priority="72" operator="containsText" id="{778E5733-3D6A-4150-875F-C26CFDAFE288}">
            <xm:f>NOT(ISERROR(SEARCH($K$79,K56)))</xm:f>
            <xm:f>$K$79</xm:f>
            <x14:dxf>
              <fill>
                <patternFill>
                  <bgColor rgb="FFFF0000"/>
                </patternFill>
              </fill>
            </x14:dxf>
          </x14:cfRule>
          <x14:cfRule type="containsText" priority="73" operator="containsText" id="{3FDB09FA-A337-4768-B9FA-AC561640F504}">
            <xm:f>NOT(ISERROR(SEARCH($K$78,K56)))</xm:f>
            <xm:f>$K$78</xm:f>
            <x14:dxf>
              <fill>
                <patternFill>
                  <bgColor rgb="FFFFC000"/>
                </patternFill>
              </fill>
            </x14:dxf>
          </x14:cfRule>
          <x14:cfRule type="containsText" priority="74" operator="containsText" id="{E3B695B6-E5FF-4BDD-9D05-C517967B3EEF}">
            <xm:f>NOT(ISERROR(SEARCH($K$77,K56)))</xm:f>
            <xm:f>$K$77</xm:f>
            <x14:dxf>
              <fill>
                <patternFill>
                  <bgColor rgb="FFFFFF00"/>
                </patternFill>
              </fill>
            </x14:dxf>
          </x14:cfRule>
          <x14:cfRule type="containsText" priority="75" operator="containsText" id="{77305B85-585B-412B-8FCE-E1E63E7373F7}">
            <xm:f>NOT(ISERROR(SEARCH($K$76,K56)))</xm:f>
            <xm:f>$K$76</xm:f>
            <x14:dxf>
              <fill>
                <patternFill>
                  <bgColor rgb="FF00B050"/>
                </patternFill>
              </fill>
            </x14:dxf>
          </x14:cfRule>
          <x14:cfRule type="containsText" priority="76" operator="containsText" id="{3B9C5F51-CF26-4DFA-94AA-885992230730}">
            <xm:f>NOT(ISERROR(SEARCH($K$75,K56)))</xm:f>
            <xm:f>$K$75</xm:f>
            <x14:dxf>
              <fill>
                <patternFill>
                  <bgColor rgb="FF92D050"/>
                </patternFill>
              </fill>
            </x14:dxf>
          </x14:cfRule>
          <xm:sqref>K56:K57</xm:sqref>
        </x14:conditionalFormatting>
        <x14:conditionalFormatting xmlns:xm="http://schemas.microsoft.com/office/excel/2006/main">
          <x14:cfRule type="containsText" priority="54" operator="containsText" id="{1167DB51-68B0-4064-A7CE-C6CBF5CFB91F}">
            <xm:f>NOT(ISERROR(SEARCH($K$79,K59)))</xm:f>
            <xm:f>$K$79</xm:f>
            <x14:dxf>
              <fill>
                <patternFill>
                  <bgColor rgb="FFFF0000"/>
                </patternFill>
              </fill>
            </x14:dxf>
          </x14:cfRule>
          <x14:cfRule type="containsText" priority="55" operator="containsText" id="{23F33F40-A5C2-4604-B301-425F5D9C8002}">
            <xm:f>NOT(ISERROR(SEARCH($K$78,K59)))</xm:f>
            <xm:f>$K$78</xm:f>
            <x14:dxf>
              <fill>
                <patternFill>
                  <bgColor rgb="FFFFC000"/>
                </patternFill>
              </fill>
            </x14:dxf>
          </x14:cfRule>
          <x14:cfRule type="containsText" priority="56" operator="containsText" id="{23DC504D-EB72-4F71-8F05-4DE1D72D7DBD}">
            <xm:f>NOT(ISERROR(SEARCH($K$77,K59)))</xm:f>
            <xm:f>$K$77</xm:f>
            <x14:dxf>
              <fill>
                <patternFill>
                  <bgColor rgb="FFFFFF00"/>
                </patternFill>
              </fill>
            </x14:dxf>
          </x14:cfRule>
          <x14:cfRule type="containsText" priority="57" operator="containsText" id="{0A4AEAEE-8572-416A-9431-B9819189A5AC}">
            <xm:f>NOT(ISERROR(SEARCH($K$76,K59)))</xm:f>
            <xm:f>$K$76</xm:f>
            <x14:dxf>
              <fill>
                <patternFill>
                  <bgColor rgb="FF00B050"/>
                </patternFill>
              </fill>
            </x14:dxf>
          </x14:cfRule>
          <x14:cfRule type="containsText" priority="58" operator="containsText" id="{A73A0FCB-9B96-4562-83F9-665BE6A26073}">
            <xm:f>NOT(ISERROR(SEARCH($K$75,K59)))</xm:f>
            <xm:f>$K$75</xm:f>
            <x14:dxf>
              <fill>
                <patternFill>
                  <bgColor rgb="FF92D050"/>
                </patternFill>
              </fill>
            </x14:dxf>
          </x14:cfRule>
          <xm:sqref>K59:K63</xm:sqref>
        </x14:conditionalFormatting>
        <x14:conditionalFormatting xmlns:xm="http://schemas.microsoft.com/office/excel/2006/main">
          <x14:cfRule type="containsText" priority="41" operator="containsText" id="{D3CAB726-591B-4D58-95F8-B6250B9D2754}">
            <xm:f>NOT(ISERROR(SEARCH($K$79,K65)))</xm:f>
            <xm:f>$K$79</xm:f>
            <x14:dxf>
              <fill>
                <patternFill>
                  <bgColor rgb="FFFF0000"/>
                </patternFill>
              </fill>
            </x14:dxf>
          </x14:cfRule>
          <x14:cfRule type="containsText" priority="42" operator="containsText" id="{8A649344-F64E-40BE-81DA-BC0E0EAA0653}">
            <xm:f>NOT(ISERROR(SEARCH($K$78,K65)))</xm:f>
            <xm:f>$K$78</xm:f>
            <x14:dxf>
              <fill>
                <patternFill>
                  <bgColor rgb="FFFFC000"/>
                </patternFill>
              </fill>
            </x14:dxf>
          </x14:cfRule>
          <x14:cfRule type="containsText" priority="43" operator="containsText" id="{4DDAE423-1512-4736-BD81-418F5CF72C0B}">
            <xm:f>NOT(ISERROR(SEARCH($K$77,K65)))</xm:f>
            <xm:f>$K$77</xm:f>
            <x14:dxf>
              <fill>
                <patternFill>
                  <bgColor rgb="FFFFFF00"/>
                </patternFill>
              </fill>
            </x14:dxf>
          </x14:cfRule>
          <x14:cfRule type="containsText" priority="44" operator="containsText" id="{886A89EF-4C63-4BB2-9CEF-97C17EB2EAC5}">
            <xm:f>NOT(ISERROR(SEARCH($K$76,K65)))</xm:f>
            <xm:f>$K$76</xm:f>
            <x14:dxf>
              <fill>
                <patternFill>
                  <bgColor rgb="FF00B050"/>
                </patternFill>
              </fill>
            </x14:dxf>
          </x14:cfRule>
          <x14:cfRule type="containsText" priority="45" operator="containsText" id="{FBE38273-180D-4F50-A7FB-00F53732EB48}">
            <xm:f>NOT(ISERROR(SEARCH($K$75,K65)))</xm:f>
            <xm:f>$K$75</xm:f>
            <x14:dxf>
              <fill>
                <patternFill>
                  <bgColor rgb="FF92D050"/>
                </patternFill>
              </fill>
            </x14:dxf>
          </x14:cfRule>
          <xm:sqref>K65:K69</xm:sqref>
        </x14:conditionalFormatting>
        <x14:conditionalFormatting xmlns:xm="http://schemas.microsoft.com/office/excel/2006/main">
          <x14:cfRule type="containsText" priority="91" operator="containsText" id="{ABA61C19-0C0E-4A63-B34D-EF9AD8C372C0}">
            <xm:f>NOT(ISERROR(SEARCH($M$78,M11)))</xm:f>
            <xm:f>$M$78</xm:f>
            <x14:dxf>
              <fill>
                <patternFill>
                  <bgColor rgb="FFFF0000"/>
                </patternFill>
              </fill>
            </x14:dxf>
          </x14:cfRule>
          <x14:cfRule type="containsText" priority="92" operator="containsText" id="{BFE1BC1F-4D2F-4656-A5D6-B50301D4A5A9}">
            <xm:f>NOT(ISERROR(SEARCH($M$77,M11)))</xm:f>
            <xm:f>$M$77</xm:f>
            <x14:dxf>
              <fill>
                <patternFill>
                  <bgColor rgb="FFFFC000"/>
                </patternFill>
              </fill>
            </x14:dxf>
          </x14:cfRule>
          <x14:cfRule type="containsText" priority="93" operator="containsText" id="{FABABBD8-0C49-4741-ACF9-4B85F80A4214}">
            <xm:f>NOT(ISERROR(SEARCH($M$76,M11)))</xm:f>
            <xm:f>$M$76</xm:f>
            <x14:dxf>
              <fill>
                <patternFill>
                  <bgColor rgb="FFFFFF00"/>
                </patternFill>
              </fill>
            </x14:dxf>
          </x14:cfRule>
          <x14:cfRule type="containsText" priority="94" operator="containsText" id="{A859E472-5F73-48BE-9A1B-39BBE83E41A8}">
            <xm:f>NOT(ISERROR(SEARCH($M$75,M11)))</xm:f>
            <xm:f>$M$75</xm:f>
            <x14:dxf>
              <fill>
                <patternFill>
                  <bgColor rgb="FF92D050"/>
                </patternFill>
              </fill>
            </x14:dxf>
          </x14:cfRule>
          <xm:sqref>M11:M16 M20:M43</xm:sqref>
        </x14:conditionalFormatting>
        <x14:conditionalFormatting xmlns:xm="http://schemas.microsoft.com/office/excel/2006/main">
          <x14:cfRule type="containsText" priority="87" operator="containsText" id="{69FBBE9B-5154-40E1-95A4-2132B10A7538}">
            <xm:f>NOT(ISERROR(SEARCH($M$78,M18)))</xm:f>
            <xm:f>$M$78</xm:f>
            <x14:dxf>
              <fill>
                <patternFill>
                  <bgColor rgb="FFFF0000"/>
                </patternFill>
              </fill>
            </x14:dxf>
          </x14:cfRule>
          <x14:cfRule type="containsText" priority="88" operator="containsText" id="{4465E742-DBC5-4B90-8CF9-451E8776B76C}">
            <xm:f>NOT(ISERROR(SEARCH($M$77,M18)))</xm:f>
            <xm:f>$M$77</xm:f>
            <x14:dxf>
              <fill>
                <patternFill>
                  <bgColor rgb="FFFFC000"/>
                </patternFill>
              </fill>
            </x14:dxf>
          </x14:cfRule>
          <x14:cfRule type="containsText" priority="89" operator="containsText" id="{5BE0C69E-7303-4B57-8179-4BE407F94487}">
            <xm:f>NOT(ISERROR(SEARCH($M$76,M18)))</xm:f>
            <xm:f>$M$76</xm:f>
            <x14:dxf>
              <fill>
                <patternFill>
                  <bgColor rgb="FFFFFF00"/>
                </patternFill>
              </fill>
            </x14:dxf>
          </x14:cfRule>
          <x14:cfRule type="containsText" priority="90" operator="containsText" id="{4E969FEC-48C8-47A1-9E8B-CDCB43BB7430}">
            <xm:f>NOT(ISERROR(SEARCH($M$75,M18)))</xm:f>
            <xm:f>$M$75</xm:f>
            <x14:dxf>
              <fill>
                <patternFill>
                  <bgColor rgb="FF92D050"/>
                </patternFill>
              </fill>
            </x14:dxf>
          </x14:cfRule>
          <xm:sqref>M18</xm:sqref>
        </x14:conditionalFormatting>
        <x14:conditionalFormatting xmlns:xm="http://schemas.microsoft.com/office/excel/2006/main">
          <x14:cfRule type="containsText" priority="16" operator="containsText" id="{66E63DDF-0867-4293-B9D8-000AA7A8D2E9}">
            <xm:f>NOT(ISERROR(SEARCH($M$78,M45)))</xm:f>
            <xm:f>$M$78</xm:f>
            <x14:dxf>
              <fill>
                <patternFill>
                  <bgColor rgb="FFFF0000"/>
                </patternFill>
              </fill>
            </x14:dxf>
          </x14:cfRule>
          <x14:cfRule type="containsText" priority="17" operator="containsText" id="{E2FE9964-C6E7-4459-A68E-964820E660A1}">
            <xm:f>NOT(ISERROR(SEARCH($M$77,M45)))</xm:f>
            <xm:f>$M$77</xm:f>
            <x14:dxf>
              <fill>
                <patternFill>
                  <bgColor rgb="FFFFC000"/>
                </patternFill>
              </fill>
            </x14:dxf>
          </x14:cfRule>
          <x14:cfRule type="containsText" priority="18" operator="containsText" id="{80C2A0DD-AB3B-430E-8FE2-3FB1A3817253}">
            <xm:f>NOT(ISERROR(SEARCH($M$76,M45)))</xm:f>
            <xm:f>$M$76</xm:f>
            <x14:dxf>
              <fill>
                <patternFill>
                  <bgColor rgb="FFFFFF00"/>
                </patternFill>
              </fill>
            </x14:dxf>
          </x14:cfRule>
          <x14:cfRule type="containsText" priority="19" operator="containsText" id="{7D33A581-51A3-4BDF-AE94-852C3D7910FD}">
            <xm:f>NOT(ISERROR(SEARCH($M$75,M45)))</xm:f>
            <xm:f>$M$75</xm:f>
            <x14:dxf>
              <fill>
                <patternFill>
                  <bgColor rgb="FF92D050"/>
                </patternFill>
              </fill>
            </x14:dxf>
          </x14:cfRule>
          <xm:sqref>M45:M54</xm:sqref>
        </x14:conditionalFormatting>
        <x14:conditionalFormatting xmlns:xm="http://schemas.microsoft.com/office/excel/2006/main">
          <x14:cfRule type="containsText" priority="68" operator="containsText" id="{42EE7A4A-D589-48CC-A951-44B6CDD37E8E}">
            <xm:f>NOT(ISERROR(SEARCH($M$78,M56)))</xm:f>
            <xm:f>$M$78</xm:f>
            <x14:dxf>
              <fill>
                <patternFill>
                  <bgColor rgb="FFFF0000"/>
                </patternFill>
              </fill>
            </x14:dxf>
          </x14:cfRule>
          <x14:cfRule type="containsText" priority="69" operator="containsText" id="{A3E73D4A-0583-47E7-A61B-9D31D2EC9980}">
            <xm:f>NOT(ISERROR(SEARCH($M$77,M56)))</xm:f>
            <xm:f>$M$77</xm:f>
            <x14:dxf>
              <fill>
                <patternFill>
                  <bgColor rgb="FFFFC000"/>
                </patternFill>
              </fill>
            </x14:dxf>
          </x14:cfRule>
          <x14:cfRule type="containsText" priority="70" operator="containsText" id="{E9E310E7-2E0B-437E-8177-03E333C63B67}">
            <xm:f>NOT(ISERROR(SEARCH($M$76,M56)))</xm:f>
            <xm:f>$M$76</xm:f>
            <x14:dxf>
              <fill>
                <patternFill>
                  <bgColor rgb="FFFFFF00"/>
                </patternFill>
              </fill>
            </x14:dxf>
          </x14:cfRule>
          <x14:cfRule type="containsText" priority="71" operator="containsText" id="{507996A3-AF9A-4C2B-804D-CEDC239FD217}">
            <xm:f>NOT(ISERROR(SEARCH($M$75,M56)))</xm:f>
            <xm:f>$M$75</xm:f>
            <x14:dxf>
              <fill>
                <patternFill>
                  <bgColor rgb="FF92D050"/>
                </patternFill>
              </fill>
            </x14:dxf>
          </x14:cfRule>
          <xm:sqref>M56:M57</xm:sqref>
        </x14:conditionalFormatting>
        <x14:conditionalFormatting xmlns:xm="http://schemas.microsoft.com/office/excel/2006/main">
          <x14:cfRule type="containsText" priority="50" operator="containsText" id="{C33D2608-4527-4A3C-8508-ECB4D9A8BAB5}">
            <xm:f>NOT(ISERROR(SEARCH($M$78,M59)))</xm:f>
            <xm:f>$M$78</xm:f>
            <x14:dxf>
              <fill>
                <patternFill>
                  <bgColor rgb="FFFF0000"/>
                </patternFill>
              </fill>
            </x14:dxf>
          </x14:cfRule>
          <x14:cfRule type="containsText" priority="51" operator="containsText" id="{D3036008-F2C7-418F-B687-1D5A1A09E41A}">
            <xm:f>NOT(ISERROR(SEARCH($M$77,M59)))</xm:f>
            <xm:f>$M$77</xm:f>
            <x14:dxf>
              <fill>
                <patternFill>
                  <bgColor rgb="FFFFC000"/>
                </patternFill>
              </fill>
            </x14:dxf>
          </x14:cfRule>
          <x14:cfRule type="containsText" priority="52" operator="containsText" id="{E2670155-C636-47EB-A33F-D4AECA918A62}">
            <xm:f>NOT(ISERROR(SEARCH($M$76,M59)))</xm:f>
            <xm:f>$M$76</xm:f>
            <x14:dxf>
              <fill>
                <patternFill>
                  <bgColor rgb="FFFFFF00"/>
                </patternFill>
              </fill>
            </x14:dxf>
          </x14:cfRule>
          <x14:cfRule type="containsText" priority="53" operator="containsText" id="{D338F3DE-7C70-48B1-8B68-DDD8D34EFB60}">
            <xm:f>NOT(ISERROR(SEARCH($M$75,M59)))</xm:f>
            <xm:f>$M$75</xm:f>
            <x14:dxf>
              <fill>
                <patternFill>
                  <bgColor rgb="FF92D050"/>
                </patternFill>
              </fill>
            </x14:dxf>
          </x14:cfRule>
          <xm:sqref>M59:M63</xm:sqref>
        </x14:conditionalFormatting>
        <x14:conditionalFormatting xmlns:xm="http://schemas.microsoft.com/office/excel/2006/main">
          <x14:cfRule type="containsText" priority="37" operator="containsText" id="{92AC8364-74EC-4E25-BCF8-24CA5C95A76B}">
            <xm:f>NOT(ISERROR(SEARCH($M$78,M65)))</xm:f>
            <xm:f>$M$78</xm:f>
            <x14:dxf>
              <fill>
                <patternFill>
                  <bgColor rgb="FFFF0000"/>
                </patternFill>
              </fill>
            </x14:dxf>
          </x14:cfRule>
          <x14:cfRule type="containsText" priority="38" operator="containsText" id="{70984418-BB70-48C6-974B-C644EC382BC5}">
            <xm:f>NOT(ISERROR(SEARCH($M$77,M65)))</xm:f>
            <xm:f>$M$77</xm:f>
            <x14:dxf>
              <fill>
                <patternFill>
                  <bgColor rgb="FFFFC000"/>
                </patternFill>
              </fill>
            </x14:dxf>
          </x14:cfRule>
          <x14:cfRule type="containsText" priority="39" operator="containsText" id="{B5161CDD-E4C3-49C5-95BA-DB8817957FF6}">
            <xm:f>NOT(ISERROR(SEARCH($M$76,M65)))</xm:f>
            <xm:f>$M$76</xm:f>
            <x14:dxf>
              <fill>
                <patternFill>
                  <bgColor rgb="FFFFFF00"/>
                </patternFill>
              </fill>
            </x14:dxf>
          </x14:cfRule>
          <x14:cfRule type="containsText" priority="40" operator="containsText" id="{35456710-2897-48AA-9215-F3087BE7F752}">
            <xm:f>NOT(ISERROR(SEARCH($M$75,M65)))</xm:f>
            <xm:f>$M$75</xm:f>
            <x14:dxf>
              <fill>
                <patternFill>
                  <bgColor rgb="FF92D050"/>
                </patternFill>
              </fill>
            </x14:dxf>
          </x14:cfRule>
          <xm:sqref>M65:M69</xm:sqref>
        </x14:conditionalFormatting>
        <x14:conditionalFormatting xmlns:xm="http://schemas.microsoft.com/office/excel/2006/main">
          <x14:cfRule type="containsText" priority="11" operator="containsText" id="{0D5F04AE-BA79-4364-A2E1-C219F18A1C27}">
            <xm:f>NOT(ISERROR(SEARCH($K$79,Z45)))</xm:f>
            <xm:f>$K$79</xm:f>
            <x14:dxf>
              <fill>
                <patternFill>
                  <bgColor rgb="FFFF0000"/>
                </patternFill>
              </fill>
            </x14:dxf>
          </x14:cfRule>
          <x14:cfRule type="containsText" priority="12" operator="containsText" id="{9AD109A9-02DF-45CC-A692-0378A4F09FAD}">
            <xm:f>NOT(ISERROR(SEARCH($K$78,Z45)))</xm:f>
            <xm:f>$K$78</xm:f>
            <x14:dxf>
              <fill>
                <patternFill>
                  <bgColor rgb="FFFFC000"/>
                </patternFill>
              </fill>
            </x14:dxf>
          </x14:cfRule>
          <x14:cfRule type="containsText" priority="13" operator="containsText" id="{F60BCEFA-72E0-4FDA-BC4A-D9DC43DC5D02}">
            <xm:f>NOT(ISERROR(SEARCH($K$77,Z45)))</xm:f>
            <xm:f>$K$77</xm:f>
            <x14:dxf>
              <fill>
                <patternFill>
                  <bgColor rgb="FFFFFF00"/>
                </patternFill>
              </fill>
            </x14:dxf>
          </x14:cfRule>
          <x14:cfRule type="containsText" priority="14" operator="containsText" id="{49714264-826F-42F5-BF5B-884E2404FABE}">
            <xm:f>NOT(ISERROR(SEARCH($K$76,Z45)))</xm:f>
            <xm:f>$K$76</xm:f>
            <x14:dxf>
              <fill>
                <patternFill>
                  <bgColor rgb="FF00B050"/>
                </patternFill>
              </fill>
            </x14:dxf>
          </x14:cfRule>
          <x14:cfRule type="containsText" priority="15" operator="containsText" id="{7D7A22F9-9EE0-4BD3-810A-CAD2BFCD8DB1}">
            <xm:f>NOT(ISERROR(SEARCH($K$75,Z45)))</xm:f>
            <xm:f>$K$75</xm:f>
            <x14:dxf>
              <fill>
                <patternFill>
                  <bgColor rgb="FF92D050"/>
                </patternFill>
              </fill>
            </x14:dxf>
          </x14:cfRule>
          <xm:sqref>Z45:Z54</xm:sqref>
        </x14:conditionalFormatting>
        <x14:conditionalFormatting xmlns:xm="http://schemas.microsoft.com/office/excel/2006/main">
          <x14:cfRule type="containsText" priority="6" operator="containsText" id="{A8B03D06-C531-40BB-A1D4-181BAC74CDAB}">
            <xm:f>NOT(ISERROR(SEARCH($K$79,Z56)))</xm:f>
            <xm:f>$K$79</xm:f>
            <x14:dxf>
              <fill>
                <patternFill>
                  <bgColor rgb="FFFF0000"/>
                </patternFill>
              </fill>
            </x14:dxf>
          </x14:cfRule>
          <x14:cfRule type="containsText" priority="7" operator="containsText" id="{9827F866-365C-46A7-8C23-3E60AD478FD2}">
            <xm:f>NOT(ISERROR(SEARCH($K$78,Z56)))</xm:f>
            <xm:f>$K$78</xm:f>
            <x14:dxf>
              <fill>
                <patternFill>
                  <bgColor rgb="FFFFC000"/>
                </patternFill>
              </fill>
            </x14:dxf>
          </x14:cfRule>
          <x14:cfRule type="containsText" priority="8" operator="containsText" id="{0B04C4D4-C18B-440D-80B6-040129D30059}">
            <xm:f>NOT(ISERROR(SEARCH($K$77,Z56)))</xm:f>
            <xm:f>$K$77</xm:f>
            <x14:dxf>
              <fill>
                <patternFill>
                  <bgColor rgb="FFFFFF00"/>
                </patternFill>
              </fill>
            </x14:dxf>
          </x14:cfRule>
          <x14:cfRule type="containsText" priority="9" operator="containsText" id="{FB665482-8B5D-4C24-B36B-05E0708F1FA5}">
            <xm:f>NOT(ISERROR(SEARCH($K$76,Z56)))</xm:f>
            <xm:f>$K$76</xm:f>
            <x14:dxf>
              <fill>
                <patternFill>
                  <bgColor rgb="FF00B050"/>
                </patternFill>
              </fill>
            </x14:dxf>
          </x14:cfRule>
          <x14:cfRule type="containsText" priority="10" operator="containsText" id="{BEBCE66B-7160-4F0D-961F-A73D4355FD43}">
            <xm:f>NOT(ISERROR(SEARCH($K$75,Z56)))</xm:f>
            <xm:f>$K$75</xm:f>
            <x14:dxf>
              <fill>
                <patternFill>
                  <bgColor rgb="FF92D050"/>
                </patternFill>
              </fill>
            </x14:dxf>
          </x14:cfRule>
          <xm:sqref>Z56:Z57</xm:sqref>
        </x14:conditionalFormatting>
        <x14:conditionalFormatting xmlns:xm="http://schemas.microsoft.com/office/excel/2006/main">
          <x14:cfRule type="containsText" priority="59" operator="containsText" id="{A4B1E4CC-99E3-46A0-9AB8-7CC912D3CF51}">
            <xm:f>NOT(ISERROR(SEARCH($K$79,Z59)))</xm:f>
            <xm:f>$K$79</xm:f>
            <x14:dxf>
              <fill>
                <patternFill>
                  <bgColor rgb="FFFF0000"/>
                </patternFill>
              </fill>
            </x14:dxf>
          </x14:cfRule>
          <x14:cfRule type="containsText" priority="60" operator="containsText" id="{FC675662-E490-4903-BAF0-1498B6FFEAF8}">
            <xm:f>NOT(ISERROR(SEARCH($K$78,Z59)))</xm:f>
            <xm:f>$K$78</xm:f>
            <x14:dxf>
              <fill>
                <patternFill>
                  <bgColor rgb="FFFFC000"/>
                </patternFill>
              </fill>
            </x14:dxf>
          </x14:cfRule>
          <x14:cfRule type="containsText" priority="61" operator="containsText" id="{2DDAF024-421C-476F-8D5A-D8389CC26012}">
            <xm:f>NOT(ISERROR(SEARCH($K$77,Z59)))</xm:f>
            <xm:f>$K$77</xm:f>
            <x14:dxf>
              <fill>
                <patternFill>
                  <bgColor rgb="FFFFFF00"/>
                </patternFill>
              </fill>
            </x14:dxf>
          </x14:cfRule>
          <x14:cfRule type="containsText" priority="62" operator="containsText" id="{5265B861-77F9-4B32-B5E8-BC7B29538043}">
            <xm:f>NOT(ISERROR(SEARCH($K$76,Z59)))</xm:f>
            <xm:f>$K$76</xm:f>
            <x14:dxf>
              <fill>
                <patternFill>
                  <bgColor rgb="FF00B050"/>
                </patternFill>
              </fill>
            </x14:dxf>
          </x14:cfRule>
          <x14:cfRule type="containsText" priority="63" operator="containsText" id="{249DAE7B-A4B1-4AF2-A3F2-2817E8FC2345}">
            <xm:f>NOT(ISERROR(SEARCH($K$75,Z59)))</xm:f>
            <xm:f>$K$75</xm:f>
            <x14:dxf>
              <fill>
                <patternFill>
                  <bgColor rgb="FF92D050"/>
                </patternFill>
              </fill>
            </x14:dxf>
          </x14:cfRule>
          <xm:sqref>Z59:Z63</xm:sqref>
        </x14:conditionalFormatting>
        <x14:conditionalFormatting xmlns:xm="http://schemas.microsoft.com/office/excel/2006/main">
          <x14:cfRule type="containsText" priority="1" operator="containsText" id="{B1D245FB-176F-4CF4-B7F9-DCBEE853AE34}">
            <xm:f>NOT(ISERROR(SEARCH($K$79,Z65)))</xm:f>
            <xm:f>$K$79</xm:f>
            <x14:dxf>
              <fill>
                <patternFill>
                  <bgColor rgb="FFFF0000"/>
                </patternFill>
              </fill>
            </x14:dxf>
          </x14:cfRule>
          <x14:cfRule type="containsText" priority="2" operator="containsText" id="{AA36493D-C5DA-4257-BC8C-0666D3FD42D8}">
            <xm:f>NOT(ISERROR(SEARCH($K$78,Z65)))</xm:f>
            <xm:f>$K$78</xm:f>
            <x14:dxf>
              <fill>
                <patternFill>
                  <bgColor rgb="FFFFC000"/>
                </patternFill>
              </fill>
            </x14:dxf>
          </x14:cfRule>
          <x14:cfRule type="containsText" priority="3" operator="containsText" id="{6AF9B33A-2ECC-48EC-A58A-71C201998DCE}">
            <xm:f>NOT(ISERROR(SEARCH($K$77,Z65)))</xm:f>
            <xm:f>$K$77</xm:f>
            <x14:dxf>
              <fill>
                <patternFill>
                  <bgColor rgb="FFFFFF00"/>
                </patternFill>
              </fill>
            </x14:dxf>
          </x14:cfRule>
          <x14:cfRule type="containsText" priority="4" operator="containsText" id="{5CEC3F6D-C305-4494-9616-B55498B8A65C}">
            <xm:f>NOT(ISERROR(SEARCH($K$76,Z65)))</xm:f>
            <xm:f>$K$76</xm:f>
            <x14:dxf>
              <fill>
                <patternFill>
                  <bgColor rgb="FF00B050"/>
                </patternFill>
              </fill>
            </x14:dxf>
          </x14:cfRule>
          <x14:cfRule type="containsText" priority="5" operator="containsText" id="{830E4329-9D79-41CE-86FD-64BB5909D8CF}">
            <xm:f>NOT(ISERROR(SEARCH($K$75,Z65)))</xm:f>
            <xm:f>$K$75</xm:f>
            <x14:dxf>
              <fill>
                <patternFill>
                  <bgColor rgb="FF92D050"/>
                </patternFill>
              </fill>
            </x14:dxf>
          </x14:cfRule>
          <xm:sqref>Z65:Z69</xm:sqref>
        </x14:conditionalFormatting>
        <x14:conditionalFormatting xmlns:xm="http://schemas.microsoft.com/office/excel/2006/main">
          <x14:cfRule type="containsText" priority="20" operator="containsText" id="{25B6FDA5-68F9-435C-B934-7C2790215F9B}">
            <xm:f>NOT(ISERROR(SEARCH($M$78,AB11)))</xm:f>
            <xm:f>$M$78</xm:f>
            <x14:dxf>
              <fill>
                <patternFill>
                  <bgColor rgb="FFFF0000"/>
                </patternFill>
              </fill>
            </x14:dxf>
          </x14:cfRule>
          <x14:cfRule type="containsText" priority="21" operator="containsText" id="{0B3F5FB3-F976-48F6-B065-A9588E2A06C0}">
            <xm:f>NOT(ISERROR(SEARCH($M$77,AB11)))</xm:f>
            <xm:f>$M$77</xm:f>
            <x14:dxf>
              <fill>
                <patternFill>
                  <bgColor rgb="FFFFC000"/>
                </patternFill>
              </fill>
            </x14:dxf>
          </x14:cfRule>
          <x14:cfRule type="containsText" priority="22" operator="containsText" id="{D0F1F21B-0D1E-4A04-8DC1-E994B9396D00}">
            <xm:f>NOT(ISERROR(SEARCH($M$76,AB11)))</xm:f>
            <xm:f>$M$76</xm:f>
            <x14:dxf>
              <fill>
                <patternFill>
                  <bgColor rgb="FFFFFF00"/>
                </patternFill>
              </fill>
            </x14:dxf>
          </x14:cfRule>
          <x14:cfRule type="containsText" priority="23" operator="containsText" id="{5883AB2D-4387-480A-B6E1-47C8981C524E}">
            <xm:f>NOT(ISERROR(SEARCH($M$75,AB11)))</xm:f>
            <xm:f>$M$75</xm:f>
            <x14:dxf>
              <fill>
                <patternFill>
                  <bgColor rgb="FF92D050"/>
                </patternFill>
              </fill>
            </x14:dxf>
          </x14:cfRule>
          <xm:sqref>AB11:AB43</xm:sqref>
        </x14:conditionalFormatting>
        <x14:conditionalFormatting xmlns:xm="http://schemas.microsoft.com/office/excel/2006/main">
          <x14:cfRule type="containsText" priority="28" operator="containsText" id="{E4622451-CDD5-4811-998F-498FBFB6D372}">
            <xm:f>NOT(ISERROR(SEARCH($M$78,AB45)))</xm:f>
            <xm:f>$M$78</xm:f>
            <x14:dxf>
              <fill>
                <patternFill>
                  <bgColor rgb="FFFF0000"/>
                </patternFill>
              </fill>
            </x14:dxf>
          </x14:cfRule>
          <x14:cfRule type="containsText" priority="29" operator="containsText" id="{D6E47C5B-68AF-4B95-B25A-BA3BDD53201C}">
            <xm:f>NOT(ISERROR(SEARCH($M$77,AB45)))</xm:f>
            <xm:f>$M$77</xm:f>
            <x14:dxf>
              <fill>
                <patternFill>
                  <bgColor rgb="FFFFC000"/>
                </patternFill>
              </fill>
            </x14:dxf>
          </x14:cfRule>
          <x14:cfRule type="containsText" priority="30" operator="containsText" id="{DEE02048-46E0-422D-A899-C27C2D297D61}">
            <xm:f>NOT(ISERROR(SEARCH($M$76,AB45)))</xm:f>
            <xm:f>$M$76</xm:f>
            <x14:dxf>
              <fill>
                <patternFill>
                  <bgColor rgb="FFFFFF00"/>
                </patternFill>
              </fill>
            </x14:dxf>
          </x14:cfRule>
          <x14:cfRule type="containsText" priority="31" operator="containsText" id="{DCC63EB1-EA65-42F3-8B95-193F80AB0DE4}">
            <xm:f>NOT(ISERROR(SEARCH($M$75,AB45)))</xm:f>
            <xm:f>$M$75</xm:f>
            <x14:dxf>
              <fill>
                <patternFill>
                  <bgColor rgb="FF92D050"/>
                </patternFill>
              </fill>
            </x14:dxf>
          </x14:cfRule>
          <xm:sqref>AB45:AB54</xm:sqref>
        </x14:conditionalFormatting>
        <x14:conditionalFormatting xmlns:xm="http://schemas.microsoft.com/office/excel/2006/main">
          <x14:cfRule type="containsText" priority="64" operator="containsText" id="{01E72BDB-63F0-4489-A117-5951C6F4836E}">
            <xm:f>NOT(ISERROR(SEARCH($M$78,AB56)))</xm:f>
            <xm:f>$M$78</xm:f>
            <x14:dxf>
              <fill>
                <patternFill>
                  <bgColor rgb="FFFF0000"/>
                </patternFill>
              </fill>
            </x14:dxf>
          </x14:cfRule>
          <x14:cfRule type="containsText" priority="65" operator="containsText" id="{2909045F-791C-4BB8-A554-2FD2CD952F02}">
            <xm:f>NOT(ISERROR(SEARCH($M$77,AB56)))</xm:f>
            <xm:f>$M$77</xm:f>
            <x14:dxf>
              <fill>
                <patternFill>
                  <bgColor rgb="FFFFC000"/>
                </patternFill>
              </fill>
            </x14:dxf>
          </x14:cfRule>
          <x14:cfRule type="containsText" priority="66" operator="containsText" id="{7F1A6E11-87E3-4891-922B-124C1A1A042A}">
            <xm:f>NOT(ISERROR(SEARCH($M$76,AB56)))</xm:f>
            <xm:f>$M$76</xm:f>
            <x14:dxf>
              <fill>
                <patternFill>
                  <bgColor rgb="FFFFFF00"/>
                </patternFill>
              </fill>
            </x14:dxf>
          </x14:cfRule>
          <x14:cfRule type="containsText" priority="67" operator="containsText" id="{733416F0-8912-48C0-BE65-870EDBED5AD2}">
            <xm:f>NOT(ISERROR(SEARCH($M$75,AB56)))</xm:f>
            <xm:f>$M$75</xm:f>
            <x14:dxf>
              <fill>
                <patternFill>
                  <bgColor rgb="FF92D050"/>
                </patternFill>
              </fill>
            </x14:dxf>
          </x14:cfRule>
          <xm:sqref>AB56:AB57</xm:sqref>
        </x14:conditionalFormatting>
        <x14:conditionalFormatting xmlns:xm="http://schemas.microsoft.com/office/excel/2006/main">
          <x14:cfRule type="containsText" priority="46" operator="containsText" id="{907B02DB-698A-48D7-BABB-15C4CFD25036}">
            <xm:f>NOT(ISERROR(SEARCH($M$78,AB59)))</xm:f>
            <xm:f>$M$78</xm:f>
            <x14:dxf>
              <fill>
                <patternFill>
                  <bgColor rgb="FFFF0000"/>
                </patternFill>
              </fill>
            </x14:dxf>
          </x14:cfRule>
          <x14:cfRule type="containsText" priority="47" operator="containsText" id="{5745B3C1-F92A-4BC8-A34D-3D6CA06C30F7}">
            <xm:f>NOT(ISERROR(SEARCH($M$77,AB59)))</xm:f>
            <xm:f>$M$77</xm:f>
            <x14:dxf>
              <fill>
                <patternFill>
                  <bgColor rgb="FFFFC000"/>
                </patternFill>
              </fill>
            </x14:dxf>
          </x14:cfRule>
          <x14:cfRule type="containsText" priority="48" operator="containsText" id="{F9F81EA7-3D73-4303-8A6A-AA817DAE1CE8}">
            <xm:f>NOT(ISERROR(SEARCH($M$76,AB59)))</xm:f>
            <xm:f>$M$76</xm:f>
            <x14:dxf>
              <fill>
                <patternFill>
                  <bgColor rgb="FFFFFF00"/>
                </patternFill>
              </fill>
            </x14:dxf>
          </x14:cfRule>
          <x14:cfRule type="containsText" priority="49" operator="containsText" id="{EAD641E3-B32A-40AD-9977-373B73EA3C29}">
            <xm:f>NOT(ISERROR(SEARCH($M$75,AB59)))</xm:f>
            <xm:f>$M$75</xm:f>
            <x14:dxf>
              <fill>
                <patternFill>
                  <bgColor rgb="FF92D050"/>
                </patternFill>
              </fill>
            </x14:dxf>
          </x14:cfRule>
          <xm:sqref>AB59:AB63</xm:sqref>
        </x14:conditionalFormatting>
        <x14:conditionalFormatting xmlns:xm="http://schemas.microsoft.com/office/excel/2006/main">
          <x14:cfRule type="containsText" priority="24" operator="containsText" id="{5FBE83B6-F650-4555-944B-4611994FF197}">
            <xm:f>NOT(ISERROR(SEARCH($M$78,AB65)))</xm:f>
            <xm:f>$M$78</xm:f>
            <x14:dxf>
              <fill>
                <patternFill>
                  <bgColor rgb="FFFF0000"/>
                </patternFill>
              </fill>
            </x14:dxf>
          </x14:cfRule>
          <x14:cfRule type="containsText" priority="25" operator="containsText" id="{ACA29A60-5FBC-4931-B869-774628BBC0C9}">
            <xm:f>NOT(ISERROR(SEARCH($M$77,AB65)))</xm:f>
            <xm:f>$M$77</xm:f>
            <x14:dxf>
              <fill>
                <patternFill>
                  <bgColor rgb="FFFFC000"/>
                </patternFill>
              </fill>
            </x14:dxf>
          </x14:cfRule>
          <x14:cfRule type="containsText" priority="26" operator="containsText" id="{3624435A-EEBD-4732-A257-A19289A99A3D}">
            <xm:f>NOT(ISERROR(SEARCH($M$76,AB65)))</xm:f>
            <xm:f>$M$76</xm:f>
            <x14:dxf>
              <fill>
                <patternFill>
                  <bgColor rgb="FFFFFF00"/>
                </patternFill>
              </fill>
            </x14:dxf>
          </x14:cfRule>
          <x14:cfRule type="containsText" priority="27" operator="containsText" id="{781529CC-43C8-45C8-A950-4B17DF33C6D4}">
            <xm:f>NOT(ISERROR(SEARCH($M$75,AB65)))</xm:f>
            <xm:f>$M$75</xm:f>
            <x14:dxf>
              <fill>
                <patternFill>
                  <bgColor rgb="FF92D050"/>
                </patternFill>
              </fill>
            </x14:dxf>
          </x14:cfRule>
          <xm:sqref>AB65:AB69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P58"/>
  <sheetViews>
    <sheetView topLeftCell="A3" zoomScaleNormal="100" workbookViewId="0">
      <selection activeCell="E10" sqref="E10:E15"/>
    </sheetView>
  </sheetViews>
  <sheetFormatPr baseColWidth="10" defaultColWidth="11.42578125" defaultRowHeight="16.5" x14ac:dyDescent="0.3"/>
  <cols>
    <col min="1" max="1" width="4" style="205" bestFit="1" customWidth="1"/>
    <col min="2" max="2" width="18.42578125" style="205" customWidth="1"/>
    <col min="3" max="3" width="20.42578125" style="205" customWidth="1"/>
    <col min="4" max="4" width="17.85546875" style="205" customWidth="1"/>
    <col min="5" max="5" width="22.5703125" style="2" customWidth="1"/>
    <col min="6" max="6" width="18.42578125" style="206" customWidth="1"/>
    <col min="7" max="7" width="13.42578125" style="2" customWidth="1"/>
    <col min="8" max="8" width="9" style="2" customWidth="1"/>
    <col min="9" max="9" width="13.42578125" style="2" customWidth="1"/>
    <col min="10" max="10" width="7" style="2" customWidth="1"/>
    <col min="11" max="11" width="14.85546875" style="2" customWidth="1"/>
    <col min="12" max="12" width="7.85546875" style="2" customWidth="1"/>
    <col min="13" max="13" width="45.42578125" style="2" customWidth="1"/>
    <col min="14" max="14" width="7.140625" style="2" bestFit="1" customWidth="1"/>
    <col min="15" max="15" width="7.42578125" style="2" customWidth="1"/>
    <col min="16" max="16" width="6.85546875" style="2" customWidth="1"/>
    <col min="17" max="18" width="5" style="2" customWidth="1"/>
    <col min="19" max="19" width="7.140625" style="2" customWidth="1"/>
    <col min="20" max="20" width="6.5703125" style="2" customWidth="1"/>
    <col min="21" max="21" width="6.42578125" style="2" customWidth="1"/>
    <col min="22" max="22" width="8.85546875" style="2" customWidth="1"/>
    <col min="23" max="23" width="6.42578125" style="2" customWidth="1"/>
    <col min="24" max="24" width="8.85546875" style="2" customWidth="1"/>
    <col min="25" max="25" width="6.85546875" style="2" customWidth="1"/>
    <col min="26" max="26" width="9.5703125" style="2" customWidth="1"/>
    <col min="27" max="27" width="7.42578125" style="2" customWidth="1"/>
    <col min="28" max="28" width="43.85546875" style="2" customWidth="1"/>
    <col min="29" max="29" width="48" style="2" customWidth="1"/>
    <col min="30" max="30" width="18.85546875" style="2" customWidth="1"/>
    <col min="31" max="31" width="19.42578125" style="2" customWidth="1"/>
    <col min="32" max="32" width="18.42578125" style="206" customWidth="1"/>
    <col min="33" max="33" width="46.85546875" style="2" customWidth="1"/>
    <col min="34" max="34" width="33.28515625" style="2" customWidth="1"/>
    <col min="35" max="16384" width="11.42578125" style="2"/>
  </cols>
  <sheetData>
    <row r="1" spans="1:42" ht="21.75" customHeight="1" x14ac:dyDescent="0.3"/>
    <row r="2" spans="1:42" ht="37.5" customHeight="1" x14ac:dyDescent="0.3">
      <c r="B2" s="309"/>
      <c r="C2" s="802"/>
      <c r="D2" s="802"/>
      <c r="S2" s="789"/>
      <c r="T2" s="789"/>
      <c r="U2" s="789"/>
      <c r="V2" s="789"/>
      <c r="W2" s="789"/>
      <c r="X2" s="789"/>
    </row>
    <row r="3" spans="1:42" ht="46.5" customHeight="1" x14ac:dyDescent="0.3">
      <c r="B3" s="309"/>
      <c r="C3" s="802"/>
      <c r="D3" s="802"/>
      <c r="E3" s="310"/>
      <c r="S3" s="789"/>
      <c r="T3" s="789"/>
      <c r="U3" s="789"/>
      <c r="V3" s="789"/>
      <c r="W3" s="789"/>
      <c r="X3" s="789"/>
    </row>
    <row r="4" spans="1:42" ht="42.75" customHeight="1" x14ac:dyDescent="0.3">
      <c r="B4" s="310" t="s">
        <v>780</v>
      </c>
      <c r="E4" s="310"/>
      <c r="AF4" s="2"/>
    </row>
    <row r="5" spans="1:42" x14ac:dyDescent="0.3">
      <c r="A5" s="796" t="s">
        <v>315</v>
      </c>
      <c r="B5" s="798"/>
      <c r="C5" s="207" t="s">
        <v>781</v>
      </c>
      <c r="D5" s="208"/>
      <c r="E5" s="208"/>
      <c r="F5" s="209"/>
      <c r="G5" s="209"/>
      <c r="H5" s="209"/>
      <c r="I5" s="209"/>
      <c r="J5" s="209"/>
      <c r="K5" s="209"/>
      <c r="L5" s="210"/>
      <c r="AF5" s="2"/>
    </row>
    <row r="6" spans="1:42" ht="37.5" customHeight="1" x14ac:dyDescent="0.3">
      <c r="A6" s="796" t="s">
        <v>317</v>
      </c>
      <c r="B6" s="798"/>
      <c r="C6" s="799" t="s">
        <v>782</v>
      </c>
      <c r="D6" s="800"/>
      <c r="E6" s="800"/>
      <c r="F6" s="800"/>
      <c r="G6" s="800"/>
      <c r="H6" s="800"/>
      <c r="I6" s="800"/>
      <c r="J6" s="800"/>
      <c r="K6" s="800"/>
      <c r="L6" s="801"/>
      <c r="AF6" s="2"/>
    </row>
    <row r="7" spans="1:42" ht="32.25" customHeight="1" x14ac:dyDescent="0.3">
      <c r="A7" s="796" t="s">
        <v>319</v>
      </c>
      <c r="B7" s="798"/>
      <c r="C7" s="799" t="s">
        <v>783</v>
      </c>
      <c r="D7" s="800"/>
      <c r="E7" s="800"/>
      <c r="F7" s="800"/>
      <c r="G7" s="800"/>
      <c r="H7" s="800"/>
      <c r="I7" s="800"/>
      <c r="J7" s="800"/>
      <c r="K7" s="800"/>
      <c r="L7" s="801"/>
      <c r="M7" s="357"/>
      <c r="N7" s="357"/>
      <c r="O7" s="357"/>
      <c r="P7" s="357"/>
      <c r="Q7" s="357"/>
      <c r="R7" s="357"/>
      <c r="S7" s="357"/>
      <c r="T7" s="357"/>
      <c r="U7" s="357"/>
      <c r="V7" s="357"/>
      <c r="W7" s="357"/>
      <c r="X7" s="357"/>
      <c r="Y7" s="357"/>
      <c r="Z7" s="357"/>
      <c r="AA7" s="357"/>
      <c r="AB7" s="357"/>
      <c r="AC7" s="357"/>
      <c r="AD7" s="357"/>
      <c r="AE7" s="357"/>
      <c r="AF7" s="358"/>
      <c r="AG7" s="357"/>
      <c r="AH7" s="357"/>
    </row>
    <row r="8" spans="1:42" ht="16.5" customHeight="1" x14ac:dyDescent="0.3">
      <c r="A8" s="776" t="s">
        <v>326</v>
      </c>
      <c r="B8" s="803" t="s">
        <v>784</v>
      </c>
      <c r="C8" s="770" t="s">
        <v>785</v>
      </c>
      <c r="D8" s="770" t="s">
        <v>349</v>
      </c>
      <c r="E8" s="804" t="s">
        <v>786</v>
      </c>
      <c r="F8" s="771" t="s">
        <v>787</v>
      </c>
      <c r="G8" s="772" t="s">
        <v>334</v>
      </c>
      <c r="H8" s="773" t="s">
        <v>335</v>
      </c>
      <c r="I8" s="775" t="s">
        <v>336</v>
      </c>
      <c r="J8" s="773" t="s">
        <v>335</v>
      </c>
      <c r="K8" s="770" t="s">
        <v>337</v>
      </c>
      <c r="L8" s="768" t="s">
        <v>338</v>
      </c>
      <c r="M8" s="761" t="s">
        <v>788</v>
      </c>
      <c r="N8" s="761" t="s">
        <v>340</v>
      </c>
      <c r="O8" s="761"/>
      <c r="P8" s="762" t="s">
        <v>341</v>
      </c>
      <c r="Q8" s="786"/>
      <c r="R8" s="786"/>
      <c r="S8" s="786"/>
      <c r="T8" s="786"/>
      <c r="U8" s="787"/>
      <c r="V8" s="765" t="s">
        <v>789</v>
      </c>
      <c r="W8" s="817"/>
      <c r="X8" s="765" t="s">
        <v>790</v>
      </c>
      <c r="Y8" s="817"/>
      <c r="Z8" s="767" t="s">
        <v>344</v>
      </c>
      <c r="AA8" s="768" t="s">
        <v>345</v>
      </c>
      <c r="AB8" s="761" t="s">
        <v>791</v>
      </c>
      <c r="AC8" s="761" t="s">
        <v>325</v>
      </c>
      <c r="AD8" s="761" t="s">
        <v>16</v>
      </c>
      <c r="AE8" s="761" t="s">
        <v>346</v>
      </c>
      <c r="AF8" s="761" t="s">
        <v>347</v>
      </c>
      <c r="AG8" s="761" t="s">
        <v>792</v>
      </c>
      <c r="AH8" s="761" t="s">
        <v>793</v>
      </c>
    </row>
    <row r="9" spans="1:42" s="214" customFormat="1" ht="78.75" customHeight="1" x14ac:dyDescent="0.25">
      <c r="A9" s="777"/>
      <c r="B9" s="803"/>
      <c r="C9" s="761"/>
      <c r="D9" s="761"/>
      <c r="E9" s="803"/>
      <c r="F9" s="770"/>
      <c r="G9" s="770"/>
      <c r="H9" s="774"/>
      <c r="I9" s="774"/>
      <c r="J9" s="774"/>
      <c r="K9" s="761"/>
      <c r="L9" s="769"/>
      <c r="M9" s="761"/>
      <c r="N9" s="211" t="s">
        <v>348</v>
      </c>
      <c r="O9" s="211" t="s">
        <v>328</v>
      </c>
      <c r="P9" s="212" t="s">
        <v>349</v>
      </c>
      <c r="Q9" s="212" t="s">
        <v>350</v>
      </c>
      <c r="R9" s="212" t="s">
        <v>351</v>
      </c>
      <c r="S9" s="212" t="s">
        <v>352</v>
      </c>
      <c r="T9" s="212" t="s">
        <v>353</v>
      </c>
      <c r="U9" s="212" t="s">
        <v>354</v>
      </c>
      <c r="V9" s="766"/>
      <c r="W9" s="818"/>
      <c r="X9" s="766"/>
      <c r="Y9" s="818"/>
      <c r="Z9" s="767"/>
      <c r="AA9" s="769"/>
      <c r="AB9" s="761"/>
      <c r="AC9" s="761"/>
      <c r="AD9" s="761"/>
      <c r="AE9" s="761"/>
      <c r="AF9" s="761"/>
      <c r="AG9" s="761"/>
      <c r="AH9" s="761"/>
      <c r="AI9" s="213"/>
      <c r="AJ9" s="213"/>
      <c r="AK9" s="213"/>
      <c r="AL9" s="213"/>
      <c r="AM9" s="213"/>
      <c r="AN9" s="213"/>
      <c r="AO9" s="213"/>
      <c r="AP9" s="213"/>
    </row>
    <row r="10" spans="1:42" s="233" customFormat="1" ht="117.6" customHeight="1" x14ac:dyDescent="0.25">
      <c r="A10" s="738">
        <v>1</v>
      </c>
      <c r="B10" s="728" t="s">
        <v>794</v>
      </c>
      <c r="C10" s="806" t="s">
        <v>795</v>
      </c>
      <c r="D10" s="726" t="s">
        <v>796</v>
      </c>
      <c r="E10" s="726" t="s">
        <v>797</v>
      </c>
      <c r="F10" s="231" t="s">
        <v>798</v>
      </c>
      <c r="G10" s="810" t="s">
        <v>361</v>
      </c>
      <c r="H10" s="732">
        <f>IF(G10="MUY BAJA",20%,IF(G10="BAJA",40%,IF(G10="MEDIA",60%,IF(G10="ALTA",80%,IF(G10="MUY ALTA",100%,IF(G10="",""))))))</f>
        <v>0.2</v>
      </c>
      <c r="I10" s="814" t="s">
        <v>392</v>
      </c>
      <c r="J10" s="732">
        <f>IF(I10="LEVE",20%,IF(I10="MENOR",40%,IF(I10="MODERADO",60%,IF(I10="MAYOR",80%,IF(I10="CATASTROFICO",100%,IF(G10="",""))))))</f>
        <v>0.8</v>
      </c>
      <c r="K10" s="820" t="s">
        <v>393</v>
      </c>
      <c r="L10" s="223" t="s">
        <v>799</v>
      </c>
      <c r="M10" s="231" t="s">
        <v>800</v>
      </c>
      <c r="N10" s="231" t="s">
        <v>365</v>
      </c>
      <c r="O10" s="223" t="s">
        <v>365</v>
      </c>
      <c r="P10" s="226" t="s">
        <v>366</v>
      </c>
      <c r="Q10" s="226" t="s">
        <v>676</v>
      </c>
      <c r="R10" s="243">
        <f>[7]ValoraciónControles!F14</f>
        <v>0.5</v>
      </c>
      <c r="S10" s="226" t="s">
        <v>561</v>
      </c>
      <c r="T10" s="226" t="s">
        <v>369</v>
      </c>
      <c r="U10" s="226" t="s">
        <v>370</v>
      </c>
      <c r="V10" s="823" t="s">
        <v>361</v>
      </c>
      <c r="W10" s="220">
        <v>0.1</v>
      </c>
      <c r="X10" s="826" t="s">
        <v>392</v>
      </c>
      <c r="Y10" s="220">
        <f>IF(X10="LEVE",20%,IF(X10="MENOR",40%,IF(X10="MODERADO",60%,IF(X10="MAYOR",80%,IF(X10="CATASTROFICO",100%,IF(X10="",""))))))</f>
        <v>0.8</v>
      </c>
      <c r="Z10" s="829" t="s">
        <v>393</v>
      </c>
      <c r="AA10" s="229" t="s">
        <v>371</v>
      </c>
      <c r="AB10" s="224" t="s">
        <v>801</v>
      </c>
      <c r="AC10" s="224" t="s">
        <v>802</v>
      </c>
      <c r="AD10" s="231" t="s">
        <v>634</v>
      </c>
      <c r="AE10" s="300">
        <v>45292</v>
      </c>
      <c r="AF10" s="301" t="s">
        <v>153</v>
      </c>
      <c r="AG10" s="246"/>
      <c r="AH10" s="246"/>
    </row>
    <row r="11" spans="1:42" ht="127.5" customHeight="1" x14ac:dyDescent="0.3">
      <c r="A11" s="805"/>
      <c r="B11" s="759"/>
      <c r="C11" s="807"/>
      <c r="D11" s="809"/>
      <c r="E11" s="809"/>
      <c r="F11" s="726" t="s">
        <v>803</v>
      </c>
      <c r="G11" s="811"/>
      <c r="H11" s="813"/>
      <c r="I11" s="815"/>
      <c r="J11" s="813"/>
      <c r="K11" s="821"/>
      <c r="L11" s="223" t="s">
        <v>804</v>
      </c>
      <c r="M11" s="236" t="s">
        <v>805</v>
      </c>
      <c r="N11" s="223" t="s">
        <v>365</v>
      </c>
      <c r="O11" s="223" t="s">
        <v>365</v>
      </c>
      <c r="P11" s="226" t="s">
        <v>366</v>
      </c>
      <c r="Q11" s="226" t="s">
        <v>367</v>
      </c>
      <c r="R11" s="243">
        <f>[7]ValoraciónControles!F29</f>
        <v>0.4</v>
      </c>
      <c r="S11" s="226" t="s">
        <v>368</v>
      </c>
      <c r="T11" s="226" t="s">
        <v>369</v>
      </c>
      <c r="U11" s="226" t="s">
        <v>395</v>
      </c>
      <c r="V11" s="824"/>
      <c r="W11" s="220">
        <v>0.04</v>
      </c>
      <c r="X11" s="827"/>
      <c r="Y11" s="220">
        <v>0.8</v>
      </c>
      <c r="Z11" s="830"/>
      <c r="AA11" s="229" t="s">
        <v>371</v>
      </c>
      <c r="AB11" s="224" t="s">
        <v>806</v>
      </c>
      <c r="AC11" s="224" t="s">
        <v>807</v>
      </c>
      <c r="AD11" s="231" t="s">
        <v>808</v>
      </c>
      <c r="AE11" s="300">
        <v>45292</v>
      </c>
      <c r="AF11" s="301" t="s">
        <v>153</v>
      </c>
      <c r="AG11" s="246"/>
      <c r="AH11" s="246"/>
    </row>
    <row r="12" spans="1:42" ht="117.75" customHeight="1" x14ac:dyDescent="0.3">
      <c r="A12" s="805"/>
      <c r="B12" s="759"/>
      <c r="C12" s="807"/>
      <c r="D12" s="809"/>
      <c r="E12" s="809"/>
      <c r="F12" s="727"/>
      <c r="G12" s="811"/>
      <c r="H12" s="813"/>
      <c r="I12" s="815"/>
      <c r="J12" s="813"/>
      <c r="K12" s="821"/>
      <c r="L12" s="223" t="s">
        <v>809</v>
      </c>
      <c r="M12" s="236" t="s">
        <v>810</v>
      </c>
      <c r="N12" s="223" t="s">
        <v>365</v>
      </c>
      <c r="O12" s="223" t="s">
        <v>365</v>
      </c>
      <c r="P12" s="226" t="s">
        <v>366</v>
      </c>
      <c r="Q12" s="226" t="s">
        <v>367</v>
      </c>
      <c r="R12" s="243">
        <v>0.4</v>
      </c>
      <c r="S12" s="226" t="s">
        <v>561</v>
      </c>
      <c r="T12" s="226" t="s">
        <v>369</v>
      </c>
      <c r="U12" s="226" t="s">
        <v>811</v>
      </c>
      <c r="V12" s="824"/>
      <c r="W12" s="220">
        <v>1.6E-2</v>
      </c>
      <c r="X12" s="827"/>
      <c r="Y12" s="220">
        <v>0.8</v>
      </c>
      <c r="Z12" s="830"/>
      <c r="AA12" s="229" t="s">
        <v>371</v>
      </c>
      <c r="AB12" s="224" t="s">
        <v>812</v>
      </c>
      <c r="AC12" s="224" t="s">
        <v>813</v>
      </c>
      <c r="AD12" s="231" t="s">
        <v>634</v>
      </c>
      <c r="AE12" s="300">
        <v>45292</v>
      </c>
      <c r="AF12" s="231" t="s">
        <v>814</v>
      </c>
      <c r="AG12" s="246"/>
      <c r="AH12" s="246"/>
    </row>
    <row r="13" spans="1:42" ht="213" customHeight="1" x14ac:dyDescent="0.3">
      <c r="A13" s="805"/>
      <c r="B13" s="759"/>
      <c r="C13" s="807"/>
      <c r="D13" s="809"/>
      <c r="E13" s="809"/>
      <c r="F13" s="231" t="s">
        <v>815</v>
      </c>
      <c r="G13" s="811"/>
      <c r="H13" s="813"/>
      <c r="I13" s="815"/>
      <c r="J13" s="813"/>
      <c r="K13" s="821"/>
      <c r="L13" s="223" t="s">
        <v>816</v>
      </c>
      <c r="M13" s="236" t="s">
        <v>817</v>
      </c>
      <c r="N13" s="223" t="s">
        <v>365</v>
      </c>
      <c r="O13" s="223" t="s">
        <v>365</v>
      </c>
      <c r="P13" s="226" t="s">
        <v>366</v>
      </c>
      <c r="Q13" s="226" t="s">
        <v>367</v>
      </c>
      <c r="R13" s="243">
        <f>[7]ValoraciónControles!F44</f>
        <v>0.4</v>
      </c>
      <c r="S13" s="226" t="s">
        <v>368</v>
      </c>
      <c r="T13" s="226" t="s">
        <v>369</v>
      </c>
      <c r="U13" s="226" t="s">
        <v>395</v>
      </c>
      <c r="V13" s="824"/>
      <c r="W13" s="203">
        <v>8.0000000000000002E-3</v>
      </c>
      <c r="X13" s="827"/>
      <c r="Y13" s="220">
        <v>0.8</v>
      </c>
      <c r="Z13" s="830"/>
      <c r="AA13" s="229" t="s">
        <v>371</v>
      </c>
      <c r="AB13" s="224" t="s">
        <v>818</v>
      </c>
      <c r="AC13" s="224" t="s">
        <v>819</v>
      </c>
      <c r="AD13" s="231" t="s">
        <v>678</v>
      </c>
      <c r="AE13" s="300">
        <v>45292</v>
      </c>
      <c r="AF13" s="301" t="s">
        <v>814</v>
      </c>
      <c r="AG13" s="246"/>
      <c r="AH13" s="246"/>
    </row>
    <row r="14" spans="1:42" ht="140.25" x14ac:dyDescent="0.3">
      <c r="A14" s="805"/>
      <c r="B14" s="759"/>
      <c r="C14" s="807"/>
      <c r="D14" s="809"/>
      <c r="E14" s="809"/>
      <c r="F14" s="302" t="s">
        <v>820</v>
      </c>
      <c r="G14" s="811"/>
      <c r="H14" s="813"/>
      <c r="I14" s="815"/>
      <c r="J14" s="813"/>
      <c r="K14" s="821"/>
      <c r="L14" s="232" t="s">
        <v>821</v>
      </c>
      <c r="M14" s="248" t="s">
        <v>822</v>
      </c>
      <c r="N14" s="248" t="s">
        <v>365</v>
      </c>
      <c r="O14" s="232" t="s">
        <v>365</v>
      </c>
      <c r="P14" s="226" t="s">
        <v>366</v>
      </c>
      <c r="Q14" s="226" t="s">
        <v>367</v>
      </c>
      <c r="R14" s="243">
        <f>[7]ValoraciónControles!F59</f>
        <v>0.4</v>
      </c>
      <c r="S14" s="226" t="s">
        <v>368</v>
      </c>
      <c r="T14" s="226" t="s">
        <v>369</v>
      </c>
      <c r="U14" s="226" t="s">
        <v>370</v>
      </c>
      <c r="V14" s="824"/>
      <c r="W14" s="220">
        <v>4.0000000000000001E-3</v>
      </c>
      <c r="X14" s="827"/>
      <c r="Y14" s="220">
        <v>0.8</v>
      </c>
      <c r="Z14" s="830"/>
      <c r="AA14" s="229" t="s">
        <v>371</v>
      </c>
      <c r="AB14" s="224" t="s">
        <v>823</v>
      </c>
      <c r="AC14" s="224" t="s">
        <v>824</v>
      </c>
      <c r="AD14" s="231" t="s">
        <v>825</v>
      </c>
      <c r="AE14" s="300">
        <v>45292</v>
      </c>
      <c r="AF14" s="301" t="s">
        <v>814</v>
      </c>
      <c r="AG14" s="246"/>
      <c r="AH14" s="246"/>
    </row>
    <row r="15" spans="1:42" ht="76.5" x14ac:dyDescent="0.3">
      <c r="A15" s="739"/>
      <c r="B15" s="729"/>
      <c r="C15" s="808"/>
      <c r="D15" s="727"/>
      <c r="E15" s="727"/>
      <c r="F15" s="302" t="s">
        <v>826</v>
      </c>
      <c r="G15" s="812"/>
      <c r="H15" s="733"/>
      <c r="I15" s="816"/>
      <c r="J15" s="733"/>
      <c r="K15" s="822"/>
      <c r="L15" s="232" t="s">
        <v>827</v>
      </c>
      <c r="M15" s="248" t="s">
        <v>828</v>
      </c>
      <c r="N15" s="232" t="s">
        <v>365</v>
      </c>
      <c r="O15" s="232" t="s">
        <v>365</v>
      </c>
      <c r="P15" s="226" t="s">
        <v>366</v>
      </c>
      <c r="Q15" s="226" t="s">
        <v>367</v>
      </c>
      <c r="R15" s="204">
        <v>0.4</v>
      </c>
      <c r="S15" s="226" t="s">
        <v>368</v>
      </c>
      <c r="T15" s="226" t="s">
        <v>369</v>
      </c>
      <c r="U15" s="226" t="s">
        <v>370</v>
      </c>
      <c r="V15" s="825"/>
      <c r="W15" s="220">
        <v>0</v>
      </c>
      <c r="X15" s="828"/>
      <c r="Y15" s="220">
        <v>0.8</v>
      </c>
      <c r="Z15" s="831"/>
      <c r="AA15" s="229" t="s">
        <v>371</v>
      </c>
      <c r="AB15" s="224" t="s">
        <v>829</v>
      </c>
      <c r="AC15" s="224" t="s">
        <v>830</v>
      </c>
      <c r="AD15" s="231" t="s">
        <v>662</v>
      </c>
      <c r="AE15" s="300">
        <v>45292</v>
      </c>
      <c r="AF15" s="231" t="s">
        <v>153</v>
      </c>
      <c r="AG15" s="246"/>
      <c r="AH15" s="246"/>
    </row>
    <row r="16" spans="1:42" ht="127.5" customHeight="1" x14ac:dyDescent="0.3">
      <c r="A16" s="738">
        <v>2</v>
      </c>
      <c r="B16" s="728" t="s">
        <v>831</v>
      </c>
      <c r="C16" s="728" t="s">
        <v>832</v>
      </c>
      <c r="D16" s="726" t="s">
        <v>796</v>
      </c>
      <c r="E16" s="726" t="s">
        <v>833</v>
      </c>
      <c r="F16" s="302" t="s">
        <v>834</v>
      </c>
      <c r="G16" s="819" t="s">
        <v>380</v>
      </c>
      <c r="H16" s="732">
        <f>IF(G16="MUY BAJA",20%,IF(G16="BAJA",40%,IF(G16="MEDIA",60%,IF(G16="ALTA",80%,IF(G16="MUY ALTA",100%,IF(G16="",""))))))</f>
        <v>0.4</v>
      </c>
      <c r="I16" s="835" t="s">
        <v>381</v>
      </c>
      <c r="J16" s="732">
        <f>IF(I16="LEVE",20%,IF(I16="MENOR",40%,IF(I16="MODERADO",60%,IF(I16="MAYOR",80%,IF(I16="CATASTROFICO",100%,IF(G16="",""))))))</f>
        <v>0.6</v>
      </c>
      <c r="K16" s="832" t="s">
        <v>381</v>
      </c>
      <c r="L16" s="223" t="s">
        <v>804</v>
      </c>
      <c r="M16" s="236" t="s">
        <v>835</v>
      </c>
      <c r="N16" s="232" t="s">
        <v>365</v>
      </c>
      <c r="O16" s="232" t="s">
        <v>365</v>
      </c>
      <c r="P16" s="226" t="s">
        <v>366</v>
      </c>
      <c r="Q16" s="226" t="s">
        <v>676</v>
      </c>
      <c r="R16" s="252">
        <v>0.5</v>
      </c>
      <c r="S16" s="226" t="s">
        <v>368</v>
      </c>
      <c r="T16" s="226" t="s">
        <v>369</v>
      </c>
      <c r="U16" s="226" t="s">
        <v>370</v>
      </c>
      <c r="V16" s="819" t="s">
        <v>361</v>
      </c>
      <c r="W16" s="259">
        <v>0.2</v>
      </c>
      <c r="X16" s="819" t="s">
        <v>381</v>
      </c>
      <c r="Y16" s="220">
        <f>IF(X16="LEVE",20%,IF(X16="MENOR",40%,IF(X16="MODERADO",60%,IF(X16="MAYOR",80%,IF(X16="CATASTROFICO",100%,IF(X16="",""))))))</f>
        <v>0.6</v>
      </c>
      <c r="Z16" s="829" t="s">
        <v>381</v>
      </c>
      <c r="AA16" s="229" t="s">
        <v>371</v>
      </c>
      <c r="AB16" s="224" t="s">
        <v>806</v>
      </c>
      <c r="AC16" s="224" t="s">
        <v>807</v>
      </c>
      <c r="AD16" s="231" t="s">
        <v>808</v>
      </c>
      <c r="AE16" s="300">
        <v>45292</v>
      </c>
      <c r="AF16" s="231" t="s">
        <v>836</v>
      </c>
      <c r="AG16" s="246"/>
      <c r="AH16" s="246"/>
    </row>
    <row r="17" spans="1:34" ht="140.25" x14ac:dyDescent="0.3">
      <c r="A17" s="805"/>
      <c r="B17" s="759"/>
      <c r="C17" s="759"/>
      <c r="D17" s="809"/>
      <c r="E17" s="809"/>
      <c r="F17" s="231" t="s">
        <v>837</v>
      </c>
      <c r="G17" s="815"/>
      <c r="H17" s="813"/>
      <c r="I17" s="836"/>
      <c r="J17" s="813"/>
      <c r="K17" s="833"/>
      <c r="L17" s="205" t="s">
        <v>838</v>
      </c>
      <c r="M17" s="232" t="s">
        <v>839</v>
      </c>
      <c r="N17" s="232" t="s">
        <v>365</v>
      </c>
      <c r="O17" s="232" t="s">
        <v>365</v>
      </c>
      <c r="P17" s="226" t="s">
        <v>366</v>
      </c>
      <c r="Q17" s="226" t="s">
        <v>367</v>
      </c>
      <c r="R17" s="204">
        <v>0.4</v>
      </c>
      <c r="S17" s="226" t="s">
        <v>561</v>
      </c>
      <c r="T17" s="226" t="s">
        <v>369</v>
      </c>
      <c r="U17" s="226" t="s">
        <v>395</v>
      </c>
      <c r="V17" s="815"/>
      <c r="W17" s="259">
        <v>0.2</v>
      </c>
      <c r="X17" s="815"/>
      <c r="Y17" s="220">
        <v>0.6</v>
      </c>
      <c r="Z17" s="830"/>
      <c r="AA17" s="229" t="s">
        <v>371</v>
      </c>
      <c r="AB17" s="224" t="s">
        <v>840</v>
      </c>
      <c r="AC17" s="224" t="s">
        <v>841</v>
      </c>
      <c r="AD17" s="231" t="s">
        <v>634</v>
      </c>
      <c r="AE17" s="300">
        <v>45292</v>
      </c>
      <c r="AF17" s="231" t="s">
        <v>842</v>
      </c>
      <c r="AG17" s="224"/>
      <c r="AH17" s="246"/>
    </row>
    <row r="18" spans="1:34" ht="48.95" customHeight="1" x14ac:dyDescent="0.3">
      <c r="A18" s="805"/>
      <c r="B18" s="759"/>
      <c r="C18" s="759"/>
      <c r="D18" s="809"/>
      <c r="E18" s="809"/>
      <c r="F18" s="231" t="s">
        <v>843</v>
      </c>
      <c r="G18" s="815"/>
      <c r="H18" s="813"/>
      <c r="I18" s="836"/>
      <c r="J18" s="813"/>
      <c r="K18" s="833"/>
      <c r="L18" s="232" t="s">
        <v>804</v>
      </c>
      <c r="M18" s="232" t="s">
        <v>844</v>
      </c>
      <c r="N18" s="232" t="s">
        <v>365</v>
      </c>
      <c r="O18" s="232" t="s">
        <v>365</v>
      </c>
      <c r="P18" s="226" t="s">
        <v>366</v>
      </c>
      <c r="Q18" s="226" t="s">
        <v>367</v>
      </c>
      <c r="R18" s="252">
        <v>0.4</v>
      </c>
      <c r="S18" s="226" t="s">
        <v>368</v>
      </c>
      <c r="T18" s="226" t="s">
        <v>369</v>
      </c>
      <c r="U18" s="226" t="s">
        <v>395</v>
      </c>
      <c r="V18" s="815"/>
      <c r="W18" s="259">
        <v>0.12</v>
      </c>
      <c r="X18" s="815"/>
      <c r="Y18" s="220">
        <v>0.6</v>
      </c>
      <c r="Z18" s="830"/>
      <c r="AA18" s="229" t="s">
        <v>371</v>
      </c>
      <c r="AB18" s="224" t="s">
        <v>845</v>
      </c>
      <c r="AC18" s="224" t="s">
        <v>846</v>
      </c>
      <c r="AD18" s="231" t="s">
        <v>847</v>
      </c>
      <c r="AE18" s="300">
        <v>45292</v>
      </c>
      <c r="AF18" s="231" t="s">
        <v>848</v>
      </c>
      <c r="AG18" s="246"/>
      <c r="AH18" s="246"/>
    </row>
    <row r="19" spans="1:34" ht="86.25" customHeight="1" x14ac:dyDescent="0.3">
      <c r="A19" s="805"/>
      <c r="B19" s="759"/>
      <c r="C19" s="759"/>
      <c r="D19" s="809"/>
      <c r="E19" s="809"/>
      <c r="F19" s="231" t="s">
        <v>849</v>
      </c>
      <c r="G19" s="815"/>
      <c r="H19" s="813"/>
      <c r="I19" s="836"/>
      <c r="J19" s="813"/>
      <c r="K19" s="833"/>
      <c r="L19" s="232" t="s">
        <v>838</v>
      </c>
      <c r="M19" s="232" t="s">
        <v>839</v>
      </c>
      <c r="N19" s="232" t="s">
        <v>365</v>
      </c>
      <c r="O19" s="232" t="s">
        <v>365</v>
      </c>
      <c r="P19" s="226" t="s">
        <v>366</v>
      </c>
      <c r="Q19" s="226" t="s">
        <v>367</v>
      </c>
      <c r="R19" s="252">
        <v>0.4</v>
      </c>
      <c r="S19" s="226" t="s">
        <v>561</v>
      </c>
      <c r="T19" s="226" t="s">
        <v>369</v>
      </c>
      <c r="U19" s="226" t="s">
        <v>395</v>
      </c>
      <c r="V19" s="815"/>
      <c r="W19" s="259">
        <v>7.1999999999999995E-2</v>
      </c>
      <c r="X19" s="815"/>
      <c r="Y19" s="220">
        <v>0.6</v>
      </c>
      <c r="Z19" s="830"/>
      <c r="AA19" s="229" t="s">
        <v>371</v>
      </c>
      <c r="AB19" s="224" t="s">
        <v>850</v>
      </c>
      <c r="AC19" s="224" t="s">
        <v>851</v>
      </c>
      <c r="AD19" s="231" t="s">
        <v>852</v>
      </c>
      <c r="AE19" s="300">
        <v>45292</v>
      </c>
      <c r="AF19" s="231" t="s">
        <v>153</v>
      </c>
      <c r="AG19" s="246"/>
      <c r="AH19" s="246"/>
    </row>
    <row r="20" spans="1:34" ht="51.95" customHeight="1" x14ac:dyDescent="0.3">
      <c r="A20" s="805"/>
      <c r="B20" s="759"/>
      <c r="C20" s="759"/>
      <c r="D20" s="809"/>
      <c r="E20" s="809"/>
      <c r="F20" s="217" t="s">
        <v>853</v>
      </c>
      <c r="G20" s="815"/>
      <c r="H20" s="813"/>
      <c r="I20" s="836"/>
      <c r="J20" s="813"/>
      <c r="K20" s="833"/>
      <c r="L20" s="232" t="s">
        <v>799</v>
      </c>
      <c r="M20" s="303" t="s">
        <v>854</v>
      </c>
      <c r="N20" s="232" t="s">
        <v>365</v>
      </c>
      <c r="O20" s="232" t="s">
        <v>365</v>
      </c>
      <c r="P20" s="226" t="s">
        <v>366</v>
      </c>
      <c r="Q20" s="226" t="s">
        <v>676</v>
      </c>
      <c r="R20" s="252">
        <v>0.5</v>
      </c>
      <c r="S20" s="226" t="s">
        <v>561</v>
      </c>
      <c r="T20" s="226" t="s">
        <v>369</v>
      </c>
      <c r="U20" s="226" t="s">
        <v>395</v>
      </c>
      <c r="V20" s="815"/>
      <c r="W20" s="304">
        <v>7.1639999999999996E-4</v>
      </c>
      <c r="X20" s="815"/>
      <c r="Y20" s="220">
        <v>0.6</v>
      </c>
      <c r="Z20" s="830"/>
      <c r="AA20" s="229" t="s">
        <v>371</v>
      </c>
      <c r="AB20" s="224" t="s">
        <v>855</v>
      </c>
      <c r="AC20" s="224" t="s">
        <v>856</v>
      </c>
      <c r="AD20" s="231" t="s">
        <v>634</v>
      </c>
      <c r="AE20" s="300">
        <v>45292</v>
      </c>
      <c r="AF20" s="231" t="s">
        <v>814</v>
      </c>
      <c r="AG20" s="246"/>
      <c r="AH20" s="246"/>
    </row>
    <row r="21" spans="1:34" ht="86.25" customHeight="1" x14ac:dyDescent="0.3">
      <c r="A21" s="805"/>
      <c r="B21" s="759"/>
      <c r="C21" s="759"/>
      <c r="D21" s="809"/>
      <c r="E21" s="809"/>
      <c r="F21" s="726" t="s">
        <v>857</v>
      </c>
      <c r="G21" s="815"/>
      <c r="H21" s="813"/>
      <c r="I21" s="836"/>
      <c r="J21" s="813"/>
      <c r="K21" s="833"/>
      <c r="L21" s="232" t="s">
        <v>858</v>
      </c>
      <c r="M21" s="232" t="s">
        <v>859</v>
      </c>
      <c r="N21" s="232" t="s">
        <v>365</v>
      </c>
      <c r="O21" s="232" t="s">
        <v>365</v>
      </c>
      <c r="P21" s="226" t="s">
        <v>366</v>
      </c>
      <c r="Q21" s="226" t="s">
        <v>676</v>
      </c>
      <c r="R21" s="252">
        <v>0.5</v>
      </c>
      <c r="S21" s="226" t="s">
        <v>561</v>
      </c>
      <c r="T21" s="226" t="s">
        <v>369</v>
      </c>
      <c r="U21" s="226" t="s">
        <v>395</v>
      </c>
      <c r="V21" s="815"/>
      <c r="W21" s="259">
        <v>0</v>
      </c>
      <c r="X21" s="815"/>
      <c r="Y21" s="220">
        <v>0.6</v>
      </c>
      <c r="Z21" s="830"/>
      <c r="AA21" s="229" t="s">
        <v>371</v>
      </c>
      <c r="AB21" s="224" t="s">
        <v>860</v>
      </c>
      <c r="AC21" s="224" t="s">
        <v>861</v>
      </c>
      <c r="AD21" s="231" t="s">
        <v>862</v>
      </c>
      <c r="AE21" s="300">
        <v>45292</v>
      </c>
      <c r="AF21" s="231" t="s">
        <v>153</v>
      </c>
      <c r="AG21" s="246"/>
      <c r="AH21" s="224"/>
    </row>
    <row r="22" spans="1:34" ht="114.75" x14ac:dyDescent="0.3">
      <c r="A22" s="739"/>
      <c r="B22" s="729"/>
      <c r="C22" s="729"/>
      <c r="D22" s="727"/>
      <c r="E22" s="727"/>
      <c r="F22" s="727"/>
      <c r="G22" s="816"/>
      <c r="H22" s="733"/>
      <c r="I22" s="837"/>
      <c r="J22" s="733"/>
      <c r="K22" s="834"/>
      <c r="L22" s="232" t="s">
        <v>827</v>
      </c>
      <c r="M22" s="232" t="s">
        <v>828</v>
      </c>
      <c r="N22" s="232" t="s">
        <v>365</v>
      </c>
      <c r="O22" s="232" t="s">
        <v>365</v>
      </c>
      <c r="P22" s="226" t="s">
        <v>366</v>
      </c>
      <c r="Q22" s="226" t="s">
        <v>367</v>
      </c>
      <c r="R22" s="252">
        <v>0.4</v>
      </c>
      <c r="S22" s="226" t="s">
        <v>561</v>
      </c>
      <c r="T22" s="226" t="s">
        <v>369</v>
      </c>
      <c r="U22" s="226" t="s">
        <v>395</v>
      </c>
      <c r="V22" s="816"/>
      <c r="W22" s="259">
        <v>0</v>
      </c>
      <c r="X22" s="816"/>
      <c r="Y22" s="220">
        <v>0.6</v>
      </c>
      <c r="Z22" s="831"/>
      <c r="AA22" s="229" t="s">
        <v>371</v>
      </c>
      <c r="AB22" s="224" t="s">
        <v>863</v>
      </c>
      <c r="AC22" s="224" t="s">
        <v>864</v>
      </c>
      <c r="AD22" s="231" t="s">
        <v>662</v>
      </c>
      <c r="AE22" s="300">
        <v>45292</v>
      </c>
      <c r="AF22" s="231" t="s">
        <v>153</v>
      </c>
      <c r="AG22" s="246"/>
      <c r="AH22" s="246"/>
    </row>
    <row r="23" spans="1:34" ht="127.5" customHeight="1" x14ac:dyDescent="0.3">
      <c r="A23" s="738">
        <v>3</v>
      </c>
      <c r="B23" s="728" t="s">
        <v>831</v>
      </c>
      <c r="C23" s="728" t="s">
        <v>865</v>
      </c>
      <c r="D23" s="726" t="s">
        <v>796</v>
      </c>
      <c r="E23" s="726" t="s">
        <v>866</v>
      </c>
      <c r="F23" s="302" t="s">
        <v>834</v>
      </c>
      <c r="G23" s="819" t="s">
        <v>380</v>
      </c>
      <c r="H23" s="732">
        <f>IF(G23="MUY BAJA",20%,IF(G23="BAJA",40%,IF(G23="MEDIA",60%,IF(G23="ALTA",80%,IF(G23="MUY ALTA",100%,IF(G23="",""))))))</f>
        <v>0.4</v>
      </c>
      <c r="I23" s="835" t="s">
        <v>381</v>
      </c>
      <c r="J23" s="732">
        <f>IF(I23="LEVE",20%,IF(I23="MENOR",40%,IF(I23="MODERADO",60%,IF(I23="MAYOR",80%,IF(I23="CATASTROFICO",100%,IF(G23="",""))))))</f>
        <v>0.6</v>
      </c>
      <c r="K23" s="832" t="s">
        <v>381</v>
      </c>
      <c r="L23" s="223" t="s">
        <v>804</v>
      </c>
      <c r="M23" s="236" t="s">
        <v>835</v>
      </c>
      <c r="N23" s="232" t="s">
        <v>365</v>
      </c>
      <c r="O23" s="232" t="s">
        <v>365</v>
      </c>
      <c r="P23" s="226" t="s">
        <v>366</v>
      </c>
      <c r="Q23" s="226" t="s">
        <v>676</v>
      </c>
      <c r="R23" s="204">
        <v>0.5</v>
      </c>
      <c r="S23" s="226" t="s">
        <v>561</v>
      </c>
      <c r="T23" s="226" t="s">
        <v>369</v>
      </c>
      <c r="U23" s="226" t="s">
        <v>395</v>
      </c>
      <c r="V23" s="819" t="s">
        <v>361</v>
      </c>
      <c r="W23" s="259">
        <v>0.2</v>
      </c>
      <c r="X23" s="819" t="s">
        <v>381</v>
      </c>
      <c r="Y23" s="220">
        <f>IF(X23="LEVE",20%,IF(X23="MENOR",40%,IF(X23="MODERADO",60%,IF(X23="MAYOR",80%,IF(X23="CATASTROFICO",100%,IF(X23="",""))))))</f>
        <v>0.6</v>
      </c>
      <c r="Z23" s="829" t="s">
        <v>381</v>
      </c>
      <c r="AA23" s="229" t="s">
        <v>371</v>
      </c>
      <c r="AB23" s="224" t="s">
        <v>806</v>
      </c>
      <c r="AC23" s="224" t="s">
        <v>807</v>
      </c>
      <c r="AD23" s="231" t="s">
        <v>808</v>
      </c>
      <c r="AE23" s="300">
        <v>45292</v>
      </c>
      <c r="AF23" s="231" t="s">
        <v>153</v>
      </c>
      <c r="AG23" s="246"/>
      <c r="AH23" s="246"/>
    </row>
    <row r="24" spans="1:34" ht="140.25" x14ac:dyDescent="0.3">
      <c r="A24" s="805"/>
      <c r="B24" s="759"/>
      <c r="C24" s="759"/>
      <c r="D24" s="809"/>
      <c r="E24" s="809"/>
      <c r="F24" s="231" t="s">
        <v>837</v>
      </c>
      <c r="G24" s="815"/>
      <c r="H24" s="813"/>
      <c r="I24" s="836"/>
      <c r="J24" s="813"/>
      <c r="K24" s="833"/>
      <c r="L24" s="205" t="s">
        <v>838</v>
      </c>
      <c r="M24" s="232" t="s">
        <v>839</v>
      </c>
      <c r="N24" s="232" t="s">
        <v>365</v>
      </c>
      <c r="O24" s="232" t="s">
        <v>365</v>
      </c>
      <c r="P24" s="226" t="s">
        <v>366</v>
      </c>
      <c r="Q24" s="226" t="s">
        <v>676</v>
      </c>
      <c r="R24" s="252">
        <v>0.5</v>
      </c>
      <c r="S24" s="226" t="s">
        <v>561</v>
      </c>
      <c r="T24" s="226" t="s">
        <v>369</v>
      </c>
      <c r="U24" s="226" t="s">
        <v>395</v>
      </c>
      <c r="V24" s="815"/>
      <c r="W24" s="259">
        <v>0.2</v>
      </c>
      <c r="X24" s="815"/>
      <c r="Y24" s="220">
        <v>0.6</v>
      </c>
      <c r="Z24" s="830"/>
      <c r="AA24" s="229" t="s">
        <v>371</v>
      </c>
      <c r="AB24" s="224" t="s">
        <v>840</v>
      </c>
      <c r="AC24" s="224" t="s">
        <v>841</v>
      </c>
      <c r="AD24" s="231" t="s">
        <v>634</v>
      </c>
      <c r="AE24" s="300">
        <v>45292</v>
      </c>
      <c r="AF24" s="231" t="s">
        <v>842</v>
      </c>
      <c r="AG24" s="224"/>
      <c r="AH24" s="246"/>
    </row>
    <row r="25" spans="1:34" ht="86.25" customHeight="1" x14ac:dyDescent="0.3">
      <c r="A25" s="805"/>
      <c r="B25" s="759"/>
      <c r="C25" s="759"/>
      <c r="D25" s="809"/>
      <c r="E25" s="809"/>
      <c r="F25" s="231" t="s">
        <v>843</v>
      </c>
      <c r="G25" s="815"/>
      <c r="H25" s="813"/>
      <c r="I25" s="836"/>
      <c r="J25" s="813"/>
      <c r="K25" s="833"/>
      <c r="L25" s="232" t="s">
        <v>804</v>
      </c>
      <c r="M25" s="232" t="s">
        <v>844</v>
      </c>
      <c r="N25" s="232" t="s">
        <v>365</v>
      </c>
      <c r="O25" s="232" t="s">
        <v>365</v>
      </c>
      <c r="P25" s="226" t="s">
        <v>366</v>
      </c>
      <c r="Q25" s="226" t="s">
        <v>367</v>
      </c>
      <c r="R25" s="252">
        <v>0.4</v>
      </c>
      <c r="S25" s="226" t="s">
        <v>561</v>
      </c>
      <c r="T25" s="226" t="s">
        <v>369</v>
      </c>
      <c r="U25" s="226" t="s">
        <v>395</v>
      </c>
      <c r="V25" s="815"/>
      <c r="W25" s="259">
        <v>0.12</v>
      </c>
      <c r="X25" s="815"/>
      <c r="Y25" s="220">
        <v>0.6</v>
      </c>
      <c r="Z25" s="830"/>
      <c r="AA25" s="229" t="s">
        <v>371</v>
      </c>
      <c r="AB25" s="224" t="s">
        <v>845</v>
      </c>
      <c r="AC25" s="224" t="s">
        <v>846</v>
      </c>
      <c r="AD25" s="231" t="s">
        <v>847</v>
      </c>
      <c r="AE25" s="300">
        <v>45292</v>
      </c>
      <c r="AF25" s="231" t="s">
        <v>848</v>
      </c>
      <c r="AG25" s="246"/>
      <c r="AH25" s="246"/>
    </row>
    <row r="26" spans="1:34" ht="86.25" customHeight="1" x14ac:dyDescent="0.3">
      <c r="A26" s="805"/>
      <c r="B26" s="759"/>
      <c r="C26" s="759"/>
      <c r="D26" s="809"/>
      <c r="E26" s="809"/>
      <c r="F26" s="231" t="s">
        <v>849</v>
      </c>
      <c r="G26" s="815"/>
      <c r="H26" s="813"/>
      <c r="I26" s="836"/>
      <c r="J26" s="813"/>
      <c r="K26" s="833"/>
      <c r="L26" s="232" t="s">
        <v>838</v>
      </c>
      <c r="M26" s="232" t="s">
        <v>839</v>
      </c>
      <c r="N26" s="232" t="s">
        <v>365</v>
      </c>
      <c r="O26" s="232" t="s">
        <v>365</v>
      </c>
      <c r="P26" s="226" t="s">
        <v>366</v>
      </c>
      <c r="Q26" s="226" t="s">
        <v>367</v>
      </c>
      <c r="R26" s="252">
        <v>0.4</v>
      </c>
      <c r="S26" s="226" t="s">
        <v>561</v>
      </c>
      <c r="T26" s="226" t="s">
        <v>369</v>
      </c>
      <c r="U26" s="226" t="s">
        <v>395</v>
      </c>
      <c r="V26" s="815"/>
      <c r="W26" s="305">
        <v>7.1999999999999995E-2</v>
      </c>
      <c r="X26" s="815"/>
      <c r="Y26" s="220">
        <v>0.6</v>
      </c>
      <c r="Z26" s="830"/>
      <c r="AA26" s="229" t="s">
        <v>371</v>
      </c>
      <c r="AB26" s="224" t="s">
        <v>850</v>
      </c>
      <c r="AC26" s="224" t="s">
        <v>851</v>
      </c>
      <c r="AD26" s="231" t="s">
        <v>852</v>
      </c>
      <c r="AE26" s="300">
        <v>45292</v>
      </c>
      <c r="AF26" s="231" t="s">
        <v>153</v>
      </c>
      <c r="AG26" s="246"/>
      <c r="AH26" s="224"/>
    </row>
    <row r="27" spans="1:34" ht="86.25" customHeight="1" x14ac:dyDescent="0.3">
      <c r="A27" s="805"/>
      <c r="B27" s="759"/>
      <c r="C27" s="759"/>
      <c r="D27" s="809"/>
      <c r="E27" s="809"/>
      <c r="F27" s="217" t="s">
        <v>853</v>
      </c>
      <c r="G27" s="815"/>
      <c r="H27" s="813"/>
      <c r="I27" s="836"/>
      <c r="J27" s="813"/>
      <c r="K27" s="833"/>
      <c r="L27" s="232" t="s">
        <v>799</v>
      </c>
      <c r="M27" s="303" t="s">
        <v>854</v>
      </c>
      <c r="N27" s="232" t="s">
        <v>365</v>
      </c>
      <c r="O27" s="232" t="s">
        <v>365</v>
      </c>
      <c r="P27" s="226" t="s">
        <v>366</v>
      </c>
      <c r="Q27" s="226" t="s">
        <v>367</v>
      </c>
      <c r="R27" s="252">
        <v>0.4</v>
      </c>
      <c r="S27" s="226" t="s">
        <v>561</v>
      </c>
      <c r="T27" s="226" t="s">
        <v>369</v>
      </c>
      <c r="U27" s="226" t="s">
        <v>395</v>
      </c>
      <c r="V27" s="815"/>
      <c r="W27" s="259">
        <v>7.1710000000000003E-4</v>
      </c>
      <c r="X27" s="815"/>
      <c r="Y27" s="220">
        <v>0.6</v>
      </c>
      <c r="Z27" s="830"/>
      <c r="AA27" s="229" t="s">
        <v>371</v>
      </c>
      <c r="AB27" s="224" t="s">
        <v>855</v>
      </c>
      <c r="AC27" s="224" t="s">
        <v>856</v>
      </c>
      <c r="AD27" s="231" t="s">
        <v>634</v>
      </c>
      <c r="AE27" s="300">
        <v>45292</v>
      </c>
      <c r="AF27" s="231" t="s">
        <v>814</v>
      </c>
      <c r="AG27" s="246"/>
      <c r="AH27" s="246"/>
    </row>
    <row r="28" spans="1:34" ht="86.25" customHeight="1" x14ac:dyDescent="0.3">
      <c r="A28" s="805"/>
      <c r="B28" s="759"/>
      <c r="C28" s="759"/>
      <c r="D28" s="809"/>
      <c r="E28" s="809"/>
      <c r="F28" s="726" t="s">
        <v>857</v>
      </c>
      <c r="G28" s="815"/>
      <c r="H28" s="813"/>
      <c r="I28" s="836"/>
      <c r="J28" s="813"/>
      <c r="K28" s="833"/>
      <c r="L28" s="232" t="s">
        <v>867</v>
      </c>
      <c r="M28" s="232" t="s">
        <v>859</v>
      </c>
      <c r="N28" s="232" t="s">
        <v>365</v>
      </c>
      <c r="O28" s="232" t="s">
        <v>365</v>
      </c>
      <c r="P28" s="226" t="s">
        <v>366</v>
      </c>
      <c r="Q28" s="226" t="s">
        <v>676</v>
      </c>
      <c r="R28" s="252">
        <v>0.5</v>
      </c>
      <c r="S28" s="226" t="s">
        <v>561</v>
      </c>
      <c r="T28" s="226" t="s">
        <v>369</v>
      </c>
      <c r="U28" s="226" t="s">
        <v>395</v>
      </c>
      <c r="V28" s="815"/>
      <c r="W28" s="259">
        <v>0</v>
      </c>
      <c r="X28" s="815"/>
      <c r="Y28" s="220">
        <v>0.6</v>
      </c>
      <c r="Z28" s="830"/>
      <c r="AA28" s="229" t="s">
        <v>371</v>
      </c>
      <c r="AB28" s="224" t="s">
        <v>868</v>
      </c>
      <c r="AC28" s="224" t="s">
        <v>861</v>
      </c>
      <c r="AD28" s="231" t="s">
        <v>862</v>
      </c>
      <c r="AE28" s="300">
        <v>45292</v>
      </c>
      <c r="AF28" s="231" t="s">
        <v>153</v>
      </c>
      <c r="AG28" s="246"/>
      <c r="AH28" s="224"/>
    </row>
    <row r="29" spans="1:34" ht="114.75" x14ac:dyDescent="0.3">
      <c r="A29" s="739"/>
      <c r="B29" s="729"/>
      <c r="C29" s="729"/>
      <c r="D29" s="727"/>
      <c r="E29" s="727"/>
      <c r="F29" s="727"/>
      <c r="G29" s="816"/>
      <c r="H29" s="733"/>
      <c r="I29" s="837"/>
      <c r="J29" s="733"/>
      <c r="K29" s="834"/>
      <c r="L29" s="232" t="s">
        <v>869</v>
      </c>
      <c r="M29" s="232" t="s">
        <v>828</v>
      </c>
      <c r="N29" s="232" t="s">
        <v>365</v>
      </c>
      <c r="O29" s="232" t="s">
        <v>365</v>
      </c>
      <c r="P29" s="226" t="s">
        <v>366</v>
      </c>
      <c r="Q29" s="226" t="s">
        <v>367</v>
      </c>
      <c r="R29" s="252">
        <v>0.4</v>
      </c>
      <c r="S29" s="226" t="s">
        <v>561</v>
      </c>
      <c r="T29" s="226" t="s">
        <v>369</v>
      </c>
      <c r="U29" s="226" t="s">
        <v>395</v>
      </c>
      <c r="V29" s="816"/>
      <c r="W29" s="259">
        <v>0</v>
      </c>
      <c r="X29" s="816"/>
      <c r="Y29" s="220">
        <v>0.6</v>
      </c>
      <c r="Z29" s="831"/>
      <c r="AA29" s="229" t="s">
        <v>371</v>
      </c>
      <c r="AB29" s="224" t="s">
        <v>870</v>
      </c>
      <c r="AC29" s="224" t="s">
        <v>864</v>
      </c>
      <c r="AD29" s="231" t="s">
        <v>662</v>
      </c>
      <c r="AE29" s="300">
        <v>45292</v>
      </c>
      <c r="AF29" s="231" t="s">
        <v>153</v>
      </c>
      <c r="AG29" s="246"/>
      <c r="AH29" s="246"/>
    </row>
    <row r="30" spans="1:34" ht="243" customHeight="1" x14ac:dyDescent="0.3">
      <c r="A30" s="738">
        <v>4</v>
      </c>
      <c r="B30" s="728" t="s">
        <v>831</v>
      </c>
      <c r="C30" s="728" t="s">
        <v>871</v>
      </c>
      <c r="D30" s="726" t="s">
        <v>796</v>
      </c>
      <c r="E30" s="726" t="s">
        <v>872</v>
      </c>
      <c r="F30" s="302" t="s">
        <v>815</v>
      </c>
      <c r="G30" s="819" t="s">
        <v>391</v>
      </c>
      <c r="H30" s="732">
        <f>IF(G30="MUY BAJA",20%,IF(G30="BAJA",40%,IF(G30="MEDIA",60%,IF(G30="ALTA",80%,IF(G30="MUY ALTA",100%,IF(G30="",""))))))</f>
        <v>0.6</v>
      </c>
      <c r="I30" s="838" t="s">
        <v>490</v>
      </c>
      <c r="J30" s="732">
        <f>IF(I30="LEVE",20%,IF(I30="MENOR",40%,IF(I30="MODERADO",60%,IF(I30="MAYOR",80%,IF(I30="CATASTROFICO",100%,IF(G30="",""))))))</f>
        <v>0.4</v>
      </c>
      <c r="K30" s="832" t="s">
        <v>381</v>
      </c>
      <c r="L30" s="232" t="s">
        <v>816</v>
      </c>
      <c r="M30" s="232" t="s">
        <v>817</v>
      </c>
      <c r="N30" s="232" t="s">
        <v>365</v>
      </c>
      <c r="O30" s="232" t="s">
        <v>365</v>
      </c>
      <c r="P30" s="226" t="s">
        <v>366</v>
      </c>
      <c r="Q30" s="226" t="s">
        <v>676</v>
      </c>
      <c r="R30" s="204">
        <v>0.5</v>
      </c>
      <c r="S30" s="226" t="s">
        <v>561</v>
      </c>
      <c r="T30" s="226" t="s">
        <v>369</v>
      </c>
      <c r="U30" s="226" t="s">
        <v>395</v>
      </c>
      <c r="V30" s="819" t="s">
        <v>380</v>
      </c>
      <c r="W30" s="259">
        <v>0.6</v>
      </c>
      <c r="X30" s="306" t="s">
        <v>490</v>
      </c>
      <c r="Y30" s="220">
        <f>IF(X30="LEVE",20%,IF(X30="MENOR",40%,IF(X30="MODERADO",60%,IF(X30="MAYOR",80%,IF(X30="CATASTROFICO",100%,IF(X30="",""))))))</f>
        <v>0.4</v>
      </c>
      <c r="Z30" s="829" t="s">
        <v>381</v>
      </c>
      <c r="AA30" s="229" t="s">
        <v>371</v>
      </c>
      <c r="AB30" s="224" t="s">
        <v>873</v>
      </c>
      <c r="AC30" s="224" t="s">
        <v>819</v>
      </c>
      <c r="AD30" s="231" t="s">
        <v>678</v>
      </c>
      <c r="AE30" s="300">
        <v>45292</v>
      </c>
      <c r="AF30" s="301" t="s">
        <v>814</v>
      </c>
      <c r="AG30" s="246"/>
      <c r="AH30" s="246"/>
    </row>
    <row r="31" spans="1:34" ht="173.25" customHeight="1" x14ac:dyDescent="0.3">
      <c r="A31" s="805"/>
      <c r="B31" s="759"/>
      <c r="C31" s="759"/>
      <c r="D31" s="809"/>
      <c r="E31" s="809"/>
      <c r="F31" s="231" t="s">
        <v>874</v>
      </c>
      <c r="G31" s="815"/>
      <c r="H31" s="813"/>
      <c r="I31" s="839"/>
      <c r="J31" s="813"/>
      <c r="K31" s="833"/>
      <c r="L31" s="205" t="s">
        <v>809</v>
      </c>
      <c r="M31" s="232" t="s">
        <v>810</v>
      </c>
      <c r="N31" s="232" t="s">
        <v>365</v>
      </c>
      <c r="O31" s="232" t="s">
        <v>365</v>
      </c>
      <c r="P31" s="226" t="s">
        <v>366</v>
      </c>
      <c r="Q31" s="226" t="s">
        <v>367</v>
      </c>
      <c r="R31" s="204">
        <v>0.4</v>
      </c>
      <c r="S31" s="226" t="s">
        <v>561</v>
      </c>
      <c r="T31" s="226" t="s">
        <v>369</v>
      </c>
      <c r="U31" s="226" t="s">
        <v>395</v>
      </c>
      <c r="V31" s="815"/>
      <c r="W31" s="259">
        <v>0.3</v>
      </c>
      <c r="X31" s="306" t="s">
        <v>490</v>
      </c>
      <c r="Y31" s="220">
        <f>IF(X31="LEVE",20%,IF(X31="MENOR",40%,IF(X31="MODERADO",60%,IF(X31="MAYOR",80%,IF(X31="CATASTROFICO",100%,IF(X31="",""))))))</f>
        <v>0.4</v>
      </c>
      <c r="Z31" s="830"/>
      <c r="AA31" s="229" t="s">
        <v>371</v>
      </c>
      <c r="AB31" s="224" t="s">
        <v>875</v>
      </c>
      <c r="AC31" s="224" t="s">
        <v>813</v>
      </c>
      <c r="AD31" s="231" t="s">
        <v>634</v>
      </c>
      <c r="AE31" s="300">
        <v>45292</v>
      </c>
      <c r="AF31" s="231" t="s">
        <v>814</v>
      </c>
      <c r="AG31" s="246"/>
      <c r="AH31" s="246"/>
    </row>
    <row r="32" spans="1:34" ht="188.25" customHeight="1" x14ac:dyDescent="0.3">
      <c r="A32" s="805"/>
      <c r="B32" s="759"/>
      <c r="C32" s="759"/>
      <c r="D32" s="809"/>
      <c r="E32" s="809"/>
      <c r="F32" s="231" t="s">
        <v>876</v>
      </c>
      <c r="G32" s="815"/>
      <c r="H32" s="813"/>
      <c r="I32" s="839"/>
      <c r="J32" s="813"/>
      <c r="K32" s="833"/>
      <c r="L32" s="232" t="s">
        <v>816</v>
      </c>
      <c r="M32" s="232" t="s">
        <v>817</v>
      </c>
      <c r="N32" s="232" t="s">
        <v>365</v>
      </c>
      <c r="O32" s="232" t="s">
        <v>365</v>
      </c>
      <c r="P32" s="226" t="s">
        <v>366</v>
      </c>
      <c r="Q32" s="226" t="s">
        <v>367</v>
      </c>
      <c r="R32" s="252">
        <v>0.4</v>
      </c>
      <c r="S32" s="226" t="s">
        <v>561</v>
      </c>
      <c r="T32" s="226" t="s">
        <v>369</v>
      </c>
      <c r="U32" s="226" t="s">
        <v>395</v>
      </c>
      <c r="V32" s="815"/>
      <c r="W32" s="259">
        <v>0.18</v>
      </c>
      <c r="X32" s="306" t="s">
        <v>490</v>
      </c>
      <c r="Y32" s="220">
        <f>IF(X32="LEVE",20%,IF(X32="MENOR",40%,IF(X32="MODERADO",60%,IF(X32="MAYOR",80%,IF(X32="CATASTROFICO",100%,IF(X32="",""))))))</f>
        <v>0.4</v>
      </c>
      <c r="Z32" s="830"/>
      <c r="AA32" s="229" t="s">
        <v>371</v>
      </c>
      <c r="AB32" s="224" t="s">
        <v>873</v>
      </c>
      <c r="AC32" s="224" t="s">
        <v>819</v>
      </c>
      <c r="AD32" s="231" t="s">
        <v>678</v>
      </c>
      <c r="AE32" s="300">
        <v>45292</v>
      </c>
      <c r="AF32" s="301" t="s">
        <v>814</v>
      </c>
      <c r="AG32" s="246"/>
      <c r="AH32" s="246"/>
    </row>
    <row r="33" spans="1:34" ht="139.5" customHeight="1" x14ac:dyDescent="0.3">
      <c r="A33" s="805"/>
      <c r="B33" s="759"/>
      <c r="C33" s="759"/>
      <c r="D33" s="809"/>
      <c r="E33" s="809"/>
      <c r="F33" s="231" t="s">
        <v>877</v>
      </c>
      <c r="G33" s="815"/>
      <c r="H33" s="813"/>
      <c r="I33" s="839"/>
      <c r="J33" s="813"/>
      <c r="K33" s="833"/>
      <c r="L33" s="205" t="s">
        <v>809</v>
      </c>
      <c r="M33" s="232" t="s">
        <v>810</v>
      </c>
      <c r="N33" s="232" t="s">
        <v>365</v>
      </c>
      <c r="O33" s="232" t="s">
        <v>365</v>
      </c>
      <c r="P33" s="226" t="s">
        <v>366</v>
      </c>
      <c r="Q33" s="226" t="s">
        <v>676</v>
      </c>
      <c r="R33" s="252">
        <v>0.5</v>
      </c>
      <c r="S33" s="226" t="s">
        <v>561</v>
      </c>
      <c r="T33" s="226" t="s">
        <v>369</v>
      </c>
      <c r="U33" s="226" t="s">
        <v>395</v>
      </c>
      <c r="V33" s="816"/>
      <c r="W33" s="259">
        <v>0.09</v>
      </c>
      <c r="X33" s="306" t="s">
        <v>490</v>
      </c>
      <c r="Y33" s="220">
        <f>IF(X33="LEVE",20%,IF(X33="MENOR",40%,IF(X33="MODERADO",60%,IF(X33="MAYOR",80%,IF(X33="CATASTROFICO",100%,IF(X33="",""))))))</f>
        <v>0.4</v>
      </c>
      <c r="Z33" s="831"/>
      <c r="AA33" s="229" t="s">
        <v>371</v>
      </c>
      <c r="AB33" s="224" t="s">
        <v>875</v>
      </c>
      <c r="AC33" s="224" t="s">
        <v>813</v>
      </c>
      <c r="AD33" s="231" t="s">
        <v>634</v>
      </c>
      <c r="AE33" s="300">
        <v>45292</v>
      </c>
      <c r="AF33" s="231" t="s">
        <v>814</v>
      </c>
      <c r="AG33" s="246"/>
      <c r="AH33" s="246"/>
    </row>
    <row r="34" spans="1:34" ht="86.25" customHeight="1" x14ac:dyDescent="0.3">
      <c r="A34" s="738">
        <v>5</v>
      </c>
      <c r="B34" s="728" t="s">
        <v>831</v>
      </c>
      <c r="C34" s="728" t="s">
        <v>878</v>
      </c>
      <c r="D34" s="726" t="s">
        <v>796</v>
      </c>
      <c r="E34" s="726" t="s">
        <v>879</v>
      </c>
      <c r="F34" s="302" t="s">
        <v>880</v>
      </c>
      <c r="G34" s="819" t="s">
        <v>391</v>
      </c>
      <c r="H34" s="732">
        <f>IF(G34="MUY BAJA",20%,IF(G34="BAJA",40%,IF(G34="MEDIA",60%,IF(G34="ALTA",80%,IF(G34="MUY ALTA",100%,IF(G34="",""))))))</f>
        <v>0.6</v>
      </c>
      <c r="I34" s="838" t="s">
        <v>381</v>
      </c>
      <c r="J34" s="732">
        <f>IF(I34="LEVE",20%,IF(I34="MENOR",40%,IF(I34="MODERADO",60%,IF(I34="MAYOR",80%,IF(I34="CATASTROFICO",100%,IF(G34="",""))))))</f>
        <v>0.6</v>
      </c>
      <c r="K34" s="832" t="s">
        <v>381</v>
      </c>
      <c r="L34" s="232" t="s">
        <v>881</v>
      </c>
      <c r="M34" s="232" t="s">
        <v>882</v>
      </c>
      <c r="N34" s="232" t="s">
        <v>365</v>
      </c>
      <c r="O34" s="232" t="s">
        <v>365</v>
      </c>
      <c r="P34" s="226" t="s">
        <v>366</v>
      </c>
      <c r="Q34" s="226" t="s">
        <v>676</v>
      </c>
      <c r="R34" s="204">
        <v>0.5</v>
      </c>
      <c r="S34" s="226" t="s">
        <v>561</v>
      </c>
      <c r="T34" s="226" t="s">
        <v>369</v>
      </c>
      <c r="U34" s="226" t="s">
        <v>395</v>
      </c>
      <c r="V34" s="819" t="s">
        <v>380</v>
      </c>
      <c r="W34" s="259">
        <v>0.6</v>
      </c>
      <c r="X34" s="819" t="s">
        <v>381</v>
      </c>
      <c r="Y34" s="220">
        <f>IF(X34="LEVE",20%,IF(X34="MENOR",40%,IF(X34="MODERADO",60%,IF(X34="MAYOR",80%,IF(X34="CATASTROFICO",100%,IF(X34="",""))))))</f>
        <v>0.6</v>
      </c>
      <c r="Z34" s="829" t="s">
        <v>381</v>
      </c>
      <c r="AA34" s="229" t="s">
        <v>371</v>
      </c>
      <c r="AB34" s="224" t="s">
        <v>883</v>
      </c>
      <c r="AC34" s="224" t="s">
        <v>884</v>
      </c>
      <c r="AD34" s="231" t="s">
        <v>634</v>
      </c>
      <c r="AE34" s="300">
        <v>45292</v>
      </c>
      <c r="AF34" s="231" t="s">
        <v>814</v>
      </c>
      <c r="AG34" s="246"/>
      <c r="AH34" s="246"/>
    </row>
    <row r="35" spans="1:34" ht="100.5" customHeight="1" x14ac:dyDescent="0.3">
      <c r="A35" s="805"/>
      <c r="B35" s="759"/>
      <c r="C35" s="759"/>
      <c r="D35" s="809"/>
      <c r="E35" s="809"/>
      <c r="F35" s="231" t="s">
        <v>874</v>
      </c>
      <c r="G35" s="815"/>
      <c r="H35" s="813"/>
      <c r="I35" s="839"/>
      <c r="J35" s="813"/>
      <c r="K35" s="833"/>
      <c r="L35" s="205" t="s">
        <v>885</v>
      </c>
      <c r="M35" s="232" t="s">
        <v>886</v>
      </c>
      <c r="N35" s="232" t="s">
        <v>365</v>
      </c>
      <c r="O35" s="232" t="s">
        <v>365</v>
      </c>
      <c r="P35" s="226" t="s">
        <v>366</v>
      </c>
      <c r="Q35" s="226" t="s">
        <v>367</v>
      </c>
      <c r="R35" s="204">
        <v>0.4</v>
      </c>
      <c r="S35" s="226" t="s">
        <v>368</v>
      </c>
      <c r="T35" s="226" t="s">
        <v>369</v>
      </c>
      <c r="U35" s="226" t="s">
        <v>395</v>
      </c>
      <c r="V35" s="815"/>
      <c r="W35" s="259">
        <v>0.3</v>
      </c>
      <c r="X35" s="815"/>
      <c r="Y35" s="220">
        <v>0.6</v>
      </c>
      <c r="Z35" s="830"/>
      <c r="AA35" s="229" t="s">
        <v>371</v>
      </c>
      <c r="AB35" s="224" t="s">
        <v>875</v>
      </c>
      <c r="AC35" s="224" t="s">
        <v>813</v>
      </c>
      <c r="AD35" s="231" t="s">
        <v>634</v>
      </c>
      <c r="AE35" s="300">
        <v>45292</v>
      </c>
      <c r="AF35" s="231" t="s">
        <v>814</v>
      </c>
      <c r="AG35" s="246"/>
      <c r="AH35" s="246"/>
    </row>
    <row r="36" spans="1:34" ht="114" customHeight="1" x14ac:dyDescent="0.3">
      <c r="A36" s="805"/>
      <c r="B36" s="759"/>
      <c r="C36" s="759"/>
      <c r="D36" s="809"/>
      <c r="E36" s="809"/>
      <c r="F36" s="231" t="s">
        <v>887</v>
      </c>
      <c r="G36" s="815"/>
      <c r="H36" s="813"/>
      <c r="I36" s="839"/>
      <c r="J36" s="813"/>
      <c r="K36" s="833"/>
      <c r="L36" s="232" t="s">
        <v>888</v>
      </c>
      <c r="M36" s="232" t="s">
        <v>889</v>
      </c>
      <c r="N36" s="232" t="s">
        <v>365</v>
      </c>
      <c r="O36" s="232" t="s">
        <v>365</v>
      </c>
      <c r="P36" s="226" t="s">
        <v>366</v>
      </c>
      <c r="Q36" s="226" t="s">
        <v>676</v>
      </c>
      <c r="R36" s="252">
        <v>0.5</v>
      </c>
      <c r="S36" s="226" t="s">
        <v>368</v>
      </c>
      <c r="T36" s="226" t="s">
        <v>369</v>
      </c>
      <c r="U36" s="226" t="s">
        <v>395</v>
      </c>
      <c r="V36" s="815"/>
      <c r="W36" s="259">
        <v>0.15</v>
      </c>
      <c r="X36" s="815"/>
      <c r="Y36" s="220">
        <v>0.6</v>
      </c>
      <c r="Z36" s="830"/>
      <c r="AA36" s="229" t="s">
        <v>371</v>
      </c>
      <c r="AB36" s="224" t="s">
        <v>890</v>
      </c>
      <c r="AC36" s="224" t="s">
        <v>891</v>
      </c>
      <c r="AD36" s="231" t="s">
        <v>892</v>
      </c>
      <c r="AE36" s="300">
        <v>45292</v>
      </c>
      <c r="AF36" s="231"/>
      <c r="AG36" s="249"/>
      <c r="AH36" s="246"/>
    </row>
    <row r="37" spans="1:34" ht="81.75" customHeight="1" x14ac:dyDescent="0.3">
      <c r="A37" s="805"/>
      <c r="B37" s="759"/>
      <c r="C37" s="759"/>
      <c r="D37" s="809"/>
      <c r="E37" s="809"/>
      <c r="F37" s="217" t="s">
        <v>877</v>
      </c>
      <c r="G37" s="815"/>
      <c r="H37" s="813"/>
      <c r="I37" s="839"/>
      <c r="J37" s="813"/>
      <c r="K37" s="833"/>
      <c r="L37" s="205" t="s">
        <v>893</v>
      </c>
      <c r="M37" s="218" t="s">
        <v>894</v>
      </c>
      <c r="N37" s="218" t="s">
        <v>365</v>
      </c>
      <c r="O37" s="218" t="s">
        <v>365</v>
      </c>
      <c r="P37" s="229" t="s">
        <v>366</v>
      </c>
      <c r="Q37" s="229" t="s">
        <v>676</v>
      </c>
      <c r="R37" s="325">
        <v>0.5</v>
      </c>
      <c r="S37" s="229" t="s">
        <v>561</v>
      </c>
      <c r="T37" s="229" t="s">
        <v>369</v>
      </c>
      <c r="U37" s="229" t="s">
        <v>395</v>
      </c>
      <c r="V37" s="815"/>
      <c r="W37" s="359">
        <v>7.4999999999999997E-2</v>
      </c>
      <c r="X37" s="815"/>
      <c r="Y37" s="268">
        <v>0.6</v>
      </c>
      <c r="Z37" s="830"/>
      <c r="AA37" s="229" t="s">
        <v>371</v>
      </c>
      <c r="AB37" s="216" t="s">
        <v>895</v>
      </c>
      <c r="AC37" s="216" t="s">
        <v>896</v>
      </c>
      <c r="AD37" s="217" t="s">
        <v>634</v>
      </c>
      <c r="AE37" s="300">
        <v>45292</v>
      </c>
      <c r="AF37" s="217" t="s">
        <v>153</v>
      </c>
      <c r="AG37" s="265"/>
      <c r="AH37" s="265"/>
    </row>
    <row r="38" spans="1:34" x14ac:dyDescent="0.3">
      <c r="W38" s="307"/>
    </row>
    <row r="39" spans="1:34" x14ac:dyDescent="0.3">
      <c r="W39" s="307"/>
    </row>
    <row r="40" spans="1:34" x14ac:dyDescent="0.3">
      <c r="W40" s="307"/>
    </row>
    <row r="41" spans="1:34" x14ac:dyDescent="0.3">
      <c r="W41" s="307"/>
    </row>
    <row r="50" spans="1:26" x14ac:dyDescent="0.3">
      <c r="A50" s="281"/>
      <c r="B50" s="281"/>
    </row>
    <row r="51" spans="1:26" hidden="1" x14ac:dyDescent="0.3"/>
    <row r="52" spans="1:26" ht="33" hidden="1" x14ac:dyDescent="0.3">
      <c r="G52" s="724" t="s">
        <v>772</v>
      </c>
      <c r="H52" s="724"/>
      <c r="I52" s="725" t="s">
        <v>773</v>
      </c>
      <c r="J52" s="725"/>
      <c r="K52" s="282" t="s">
        <v>897</v>
      </c>
      <c r="M52" s="308" t="s">
        <v>898</v>
      </c>
      <c r="V52" s="110"/>
      <c r="W52" s="307"/>
      <c r="X52" s="306"/>
      <c r="Z52" s="262"/>
    </row>
    <row r="53" spans="1:26" hidden="1" x14ac:dyDescent="0.3">
      <c r="G53" s="284" t="s">
        <v>361</v>
      </c>
      <c r="H53" s="285">
        <v>0.2</v>
      </c>
      <c r="I53" s="286" t="s">
        <v>444</v>
      </c>
      <c r="J53" s="285">
        <v>0.2</v>
      </c>
      <c r="K53" s="287" t="s">
        <v>428</v>
      </c>
      <c r="M53" s="129" t="s">
        <v>371</v>
      </c>
      <c r="W53" s="307"/>
    </row>
    <row r="54" spans="1:26" hidden="1" x14ac:dyDescent="0.3">
      <c r="G54" s="288" t="s">
        <v>380</v>
      </c>
      <c r="H54" s="285">
        <v>0.4</v>
      </c>
      <c r="I54" s="289" t="s">
        <v>490</v>
      </c>
      <c r="J54" s="285">
        <v>0.4</v>
      </c>
      <c r="K54" s="290" t="s">
        <v>381</v>
      </c>
      <c r="M54" s="129" t="s">
        <v>776</v>
      </c>
      <c r="W54" s="307"/>
    </row>
    <row r="55" spans="1:26" hidden="1" x14ac:dyDescent="0.3">
      <c r="G55" s="292" t="s">
        <v>391</v>
      </c>
      <c r="H55" s="285">
        <v>0.6</v>
      </c>
      <c r="I55" s="293" t="s">
        <v>381</v>
      </c>
      <c r="J55" s="285">
        <v>0.6</v>
      </c>
      <c r="K55" s="294" t="s">
        <v>393</v>
      </c>
      <c r="M55" s="129" t="s">
        <v>778</v>
      </c>
      <c r="W55" s="307"/>
    </row>
    <row r="56" spans="1:26" hidden="1" x14ac:dyDescent="0.3">
      <c r="G56" s="295" t="s">
        <v>499</v>
      </c>
      <c r="H56" s="285">
        <v>0.8</v>
      </c>
      <c r="I56" s="296" t="s">
        <v>392</v>
      </c>
      <c r="J56" s="285">
        <v>0.8</v>
      </c>
      <c r="K56" s="297" t="s">
        <v>363</v>
      </c>
      <c r="W56" s="307"/>
    </row>
    <row r="57" spans="1:26" hidden="1" x14ac:dyDescent="0.3">
      <c r="G57" s="298" t="s">
        <v>581</v>
      </c>
      <c r="H57" s="285">
        <v>1</v>
      </c>
      <c r="I57" s="299" t="s">
        <v>362</v>
      </c>
      <c r="J57" s="285">
        <v>1</v>
      </c>
      <c r="K57" s="129"/>
      <c r="W57" s="307"/>
    </row>
    <row r="58" spans="1:26" hidden="1" x14ac:dyDescent="0.3"/>
  </sheetData>
  <mergeCells count="102">
    <mergeCell ref="Z34:Z37"/>
    <mergeCell ref="G52:H52"/>
    <mergeCell ref="I52:J52"/>
    <mergeCell ref="H34:H37"/>
    <mergeCell ref="I34:I37"/>
    <mergeCell ref="J34:J37"/>
    <mergeCell ref="K34:K37"/>
    <mergeCell ref="V34:V37"/>
    <mergeCell ref="X34:X37"/>
    <mergeCell ref="A34:A37"/>
    <mergeCell ref="B34:B37"/>
    <mergeCell ref="C34:C37"/>
    <mergeCell ref="D34:D37"/>
    <mergeCell ref="E34:E37"/>
    <mergeCell ref="G34:G37"/>
    <mergeCell ref="H30:H33"/>
    <mergeCell ref="I30:I33"/>
    <mergeCell ref="J30:J33"/>
    <mergeCell ref="K30:K33"/>
    <mergeCell ref="V30:V33"/>
    <mergeCell ref="Z30:Z33"/>
    <mergeCell ref="A30:A33"/>
    <mergeCell ref="B30:B33"/>
    <mergeCell ref="C30:C33"/>
    <mergeCell ref="D30:D33"/>
    <mergeCell ref="E30:E33"/>
    <mergeCell ref="G30:G33"/>
    <mergeCell ref="J23:J29"/>
    <mergeCell ref="K23:K29"/>
    <mergeCell ref="V23:V29"/>
    <mergeCell ref="X23:X29"/>
    <mergeCell ref="Z23:Z29"/>
    <mergeCell ref="F28:F29"/>
    <mergeCell ref="Z16:Z22"/>
    <mergeCell ref="F21:F22"/>
    <mergeCell ref="A23:A29"/>
    <mergeCell ref="B23:B29"/>
    <mergeCell ref="C23:C29"/>
    <mergeCell ref="D23:D29"/>
    <mergeCell ref="E23:E29"/>
    <mergeCell ref="G23:G29"/>
    <mergeCell ref="H23:H29"/>
    <mergeCell ref="I23:I29"/>
    <mergeCell ref="H16:H22"/>
    <mergeCell ref="I16:I22"/>
    <mergeCell ref="J16:J22"/>
    <mergeCell ref="K16:K22"/>
    <mergeCell ref="V16:V22"/>
    <mergeCell ref="X16:X22"/>
    <mergeCell ref="A16:A22"/>
    <mergeCell ref="B16:B22"/>
    <mergeCell ref="C16:C22"/>
    <mergeCell ref="D16:D22"/>
    <mergeCell ref="E16:E22"/>
    <mergeCell ref="G16:G22"/>
    <mergeCell ref="J10:J15"/>
    <mergeCell ref="K10:K15"/>
    <mergeCell ref="V10:V15"/>
    <mergeCell ref="X10:X15"/>
    <mergeCell ref="Z10:Z15"/>
    <mergeCell ref="F11:F12"/>
    <mergeCell ref="AG8:AG9"/>
    <mergeCell ref="AH8:AH9"/>
    <mergeCell ref="A10:A15"/>
    <mergeCell ref="B10:B15"/>
    <mergeCell ref="C10:C15"/>
    <mergeCell ref="D10:D15"/>
    <mergeCell ref="E10:E15"/>
    <mergeCell ref="G10:G15"/>
    <mergeCell ref="H10:H15"/>
    <mergeCell ref="I10:I15"/>
    <mergeCell ref="AA8:AA9"/>
    <mergeCell ref="AB8:AB9"/>
    <mergeCell ref="AC8:AC9"/>
    <mergeCell ref="AD8:AD9"/>
    <mergeCell ref="AE8:AE9"/>
    <mergeCell ref="AF8:AF9"/>
    <mergeCell ref="M8:M9"/>
    <mergeCell ref="N8:O8"/>
    <mergeCell ref="P8:U8"/>
    <mergeCell ref="V8:W9"/>
    <mergeCell ref="X8:Y9"/>
    <mergeCell ref="Z8:Z9"/>
    <mergeCell ref="G8:G9"/>
    <mergeCell ref="H8:H9"/>
    <mergeCell ref="C2:D3"/>
    <mergeCell ref="S2:X3"/>
    <mergeCell ref="A5:B5"/>
    <mergeCell ref="A6:B6"/>
    <mergeCell ref="C6:L6"/>
    <mergeCell ref="A7:B7"/>
    <mergeCell ref="C7:L7"/>
    <mergeCell ref="I8:I9"/>
    <mergeCell ref="J8:J9"/>
    <mergeCell ref="K8:K9"/>
    <mergeCell ref="L8:L9"/>
    <mergeCell ref="A8:A9"/>
    <mergeCell ref="B8:B9"/>
    <mergeCell ref="C8:C9"/>
    <mergeCell ref="D8:D9"/>
    <mergeCell ref="E8:E9"/>
    <mergeCell ref="F8:F9"/>
  </mergeCells>
  <dataValidations count="5">
    <dataValidation type="list" allowBlank="1" showInputMessage="1" showErrorMessage="1" sqref="X52 I16:I37 I10 X10 X16 X23 X30:X34">
      <formula1>$I$53:$I$57</formula1>
    </dataValidation>
    <dataValidation type="list" allowBlank="1" showInputMessage="1" showErrorMessage="1" sqref="Z52 K10 Z34 Z23 Z30 Z10 Z16">
      <formula1>$K$53:$K$56</formula1>
    </dataValidation>
    <dataValidation type="list" allowBlank="1" showInputMessage="1" showErrorMessage="1" sqref="G10:G16 G30 G23 G34 V10 V16 V23 V30 V34">
      <formula1>$G$53:$G$57</formula1>
    </dataValidation>
    <dataValidation type="list" allowBlank="1" showInputMessage="1" showErrorMessage="1" sqref="AA10:AA37">
      <formula1>$M$53:$M$55</formula1>
    </dataValidation>
    <dataValidation type="list" allowBlank="1" showInputMessage="1" showErrorMessage="1" sqref="P10:Q37 S10:U37">
      <formula1>#REF!</formula1>
    </dataValidation>
  </dataValidations>
  <printOptions horizontalCentered="1"/>
  <pageMargins left="0.31496062992125984" right="0.31496062992125984" top="0.35433070866141736" bottom="0.55118110236220474" header="0.31496062992125984" footer="0.31496062992125984"/>
  <pageSetup paperSize="5" scale="85" orientation="landscape" r:id="rId1"/>
  <headerFooter>
    <oddFooter xml:space="preserve">&amp;CCarrera 10ª No 15-22 PBX: 60+1 3275252 – Fax: 6013275248 Línea gratuita:018000122020
www.uaeos.gov.co  - atencionalciudadano@uaeos.gov.co
Bogotá D.C, Colombia
</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4" operator="containsText" id="{2F2DE09C-D449-4C58-99DC-8C7CC5F2E097}">
            <xm:f>NOT(ISERROR(SEARCH($G$57,G10)))</xm:f>
            <xm:f>$G$57</xm:f>
            <x14:dxf>
              <fill>
                <patternFill>
                  <bgColor rgb="FFFF0000"/>
                </patternFill>
              </fill>
            </x14:dxf>
          </x14:cfRule>
          <x14:cfRule type="containsText" priority="15" operator="containsText" id="{187BCFF1-FB57-416D-B1F6-A3799ABBB0EA}">
            <xm:f>NOT(ISERROR(SEARCH($G$56,G10)))</xm:f>
            <xm:f>$G$56</xm:f>
            <x14:dxf>
              <fill>
                <patternFill>
                  <bgColor rgb="FFFFC000"/>
                </patternFill>
              </fill>
            </x14:dxf>
          </x14:cfRule>
          <x14:cfRule type="containsText" priority="16" operator="containsText" id="{0B65B030-F73E-49E4-ABE6-1FA75D2F2300}">
            <xm:f>NOT(ISERROR(SEARCH($G$55,G10)))</xm:f>
            <xm:f>$G$55</xm:f>
            <x14:dxf>
              <fill>
                <patternFill>
                  <bgColor rgb="FFFFFF00"/>
                </patternFill>
              </fill>
            </x14:dxf>
          </x14:cfRule>
          <x14:cfRule type="containsText" priority="17" operator="containsText" id="{D818172E-D0B3-43BF-BFD3-B476D4E6B960}">
            <xm:f>NOT(ISERROR(SEARCH($G$54,G10)))</xm:f>
            <xm:f>$G$54</xm:f>
            <x14:dxf>
              <fill>
                <patternFill>
                  <bgColor rgb="FF00B050"/>
                </patternFill>
              </fill>
            </x14:dxf>
          </x14:cfRule>
          <x14:cfRule type="containsText" priority="18" operator="containsText" id="{D6990D39-B4A0-4994-97E1-61556852C392}">
            <xm:f>NOT(ISERROR(SEARCH($G$53,G10)))</xm:f>
            <xm:f>$G$53</xm:f>
            <x14:dxf>
              <fill>
                <patternFill>
                  <bgColor rgb="FFADDB7B"/>
                </patternFill>
              </fill>
            </x14:dxf>
          </x14:cfRule>
          <xm:sqref>G10 V10 V16 V23 V30 V34</xm:sqref>
        </x14:conditionalFormatting>
        <x14:conditionalFormatting xmlns:xm="http://schemas.microsoft.com/office/excel/2006/main">
          <x14:cfRule type="containsText" priority="19" operator="containsText" id="{FCDD640D-AC97-4289-BC0E-31AB4938CBCB}">
            <xm:f>NOT(ISERROR(SEARCH($G$57,G16)))</xm:f>
            <xm:f>$G$57</xm:f>
            <x14:dxf>
              <fill>
                <patternFill>
                  <bgColor rgb="FFFF0000"/>
                </patternFill>
              </fill>
            </x14:dxf>
          </x14:cfRule>
          <x14:cfRule type="containsText" priority="20" operator="containsText" id="{987205AD-077A-4F15-99B6-7D42E58E83FB}">
            <xm:f>NOT(ISERROR(SEARCH($G$56,G16)))</xm:f>
            <xm:f>$G$56</xm:f>
            <x14:dxf>
              <fill>
                <patternFill>
                  <bgColor rgb="FFFFC000"/>
                </patternFill>
              </fill>
            </x14:dxf>
          </x14:cfRule>
          <x14:cfRule type="containsText" priority="21" operator="containsText" id="{0C2A2205-5587-48C8-ACE1-0C41B90EA69C}">
            <xm:f>NOT(ISERROR(SEARCH($G$55,G16)))</xm:f>
            <xm:f>$G$55</xm:f>
            <x14:dxf>
              <fill>
                <patternFill>
                  <bgColor rgb="FFFFFF00"/>
                </patternFill>
              </fill>
            </x14:dxf>
          </x14:cfRule>
          <x14:cfRule type="containsText" priority="22" operator="containsText" id="{A51A59B2-BA5C-46AD-A949-152B126A4215}">
            <xm:f>NOT(ISERROR(SEARCH($G$54,G16)))</xm:f>
            <xm:f>$G$54</xm:f>
            <x14:dxf>
              <fill>
                <patternFill>
                  <bgColor rgb="FF00B050"/>
                </patternFill>
              </fill>
            </x14:dxf>
          </x14:cfRule>
          <x14:cfRule type="containsText" priority="23" operator="containsText" id="{A341D1B0-F16D-497E-9FB1-6D2742471BD4}">
            <xm:f>NOT(ISERROR(SEARCH($G$53,G16)))</xm:f>
            <xm:f>$G$53</xm:f>
            <x14:dxf>
              <fill>
                <patternFill>
                  <bgColor rgb="FF92D050"/>
                </patternFill>
              </fill>
            </x14:dxf>
          </x14:cfRule>
          <xm:sqref>G16 G23 G30 G34</xm:sqref>
        </x14:conditionalFormatting>
        <x14:conditionalFormatting xmlns:xm="http://schemas.microsoft.com/office/excel/2006/main">
          <x14:cfRule type="containsText" priority="9" operator="containsText" id="{16D31E70-4FBF-4CA0-9497-5DDC95FE5E94}">
            <xm:f>NOT(ISERROR(SEARCH($I$57,I10)))</xm:f>
            <xm:f>$I$57</xm:f>
            <x14:dxf>
              <fill>
                <patternFill>
                  <bgColor rgb="FFFF0000"/>
                </patternFill>
              </fill>
            </x14:dxf>
          </x14:cfRule>
          <x14:cfRule type="containsText" priority="10" operator="containsText" id="{5179B120-0FF1-4E34-B9D9-66C5C07C475A}">
            <xm:f>NOT(ISERROR(SEARCH($I$56,I10)))</xm:f>
            <xm:f>$I$56</xm:f>
            <x14:dxf>
              <fill>
                <patternFill>
                  <bgColor rgb="FFFFC000"/>
                </patternFill>
              </fill>
            </x14:dxf>
          </x14:cfRule>
          <x14:cfRule type="containsText" priority="11" operator="containsText" id="{76984479-E1F7-4FF1-8110-D870241AE7E0}">
            <xm:f>NOT(ISERROR(SEARCH($I$55,I10)))</xm:f>
            <xm:f>$I$55</xm:f>
            <x14:dxf>
              <fill>
                <patternFill>
                  <bgColor rgb="FFFFFF00"/>
                </patternFill>
              </fill>
            </x14:dxf>
          </x14:cfRule>
          <x14:cfRule type="containsText" priority="12" operator="containsText" id="{494371B2-76E4-4EA3-BBD5-E7FCC3827D20}">
            <xm:f>NOT(ISERROR(SEARCH($I$54,I10)))</xm:f>
            <xm:f>$I$54</xm:f>
            <x14:dxf>
              <fill>
                <patternFill>
                  <bgColor rgb="FF00B050"/>
                </patternFill>
              </fill>
            </x14:dxf>
          </x14:cfRule>
          <x14:cfRule type="containsText" priority="13" operator="containsText" id="{19CC363A-1581-46A6-8BE5-D17047E5B25F}">
            <xm:f>NOT(ISERROR(SEARCH($I$53,I10)))</xm:f>
            <xm:f>$I$53</xm:f>
            <x14:dxf>
              <fill>
                <patternFill>
                  <bgColor rgb="FF92D050"/>
                </patternFill>
              </fill>
            </x14:dxf>
          </x14:cfRule>
          <xm:sqref>I10</xm:sqref>
        </x14:conditionalFormatting>
        <x14:conditionalFormatting xmlns:xm="http://schemas.microsoft.com/office/excel/2006/main">
          <x14:cfRule type="containsText" priority="5" operator="containsText" id="{B4E1A7FB-E54C-4119-88F8-56C0C4B485DE}">
            <xm:f>NOT(ISERROR(SEARCH($K$56,K10)))</xm:f>
            <xm:f>$K$56</xm:f>
            <x14:dxf>
              <fill>
                <patternFill>
                  <bgColor rgb="FFFF0000"/>
                </patternFill>
              </fill>
            </x14:dxf>
          </x14:cfRule>
          <x14:cfRule type="containsText" priority="6" operator="containsText" id="{F7BE7CCF-9903-4827-BD96-F443BB3435FB}">
            <xm:f>NOT(ISERROR(SEARCH($K$55,K10)))</xm:f>
            <xm:f>$K$55</xm:f>
            <x14:dxf>
              <fill>
                <patternFill>
                  <bgColor rgb="FFFFC000"/>
                </patternFill>
              </fill>
            </x14:dxf>
          </x14:cfRule>
          <x14:cfRule type="containsText" priority="7" operator="containsText" id="{97B9EB64-B88B-4D56-8550-A4506D6487E9}">
            <xm:f>NOT(ISERROR(SEARCH($K$54,K10)))</xm:f>
            <xm:f>$K$54</xm:f>
            <x14:dxf>
              <fill>
                <patternFill>
                  <bgColor rgb="FFFFFF00"/>
                </patternFill>
              </fill>
            </x14:dxf>
          </x14:cfRule>
          <x14:cfRule type="containsText" priority="8" operator="containsText" id="{C9156BA2-6B62-46AF-BC33-6F1B7BD84E2C}">
            <xm:f>NOT(ISERROR(SEARCH($K$53,K10)))</xm:f>
            <xm:f>$K$53</xm:f>
            <x14:dxf>
              <fill>
                <patternFill>
                  <bgColor rgb="FF92D050"/>
                </patternFill>
              </fill>
            </x14:dxf>
          </x14:cfRule>
          <xm:sqref>K10 Z10 Z16 Z23 Z30 Z34 Z52</xm:sqref>
        </x14:conditionalFormatting>
        <x14:conditionalFormatting xmlns:xm="http://schemas.microsoft.com/office/excel/2006/main">
          <x14:cfRule type="containsText" priority="1" operator="containsText" id="{BFAA43B1-F5B9-4293-9E0C-F52F61637CDC}">
            <xm:f>NOT(ISERROR(SEARCH($I$56,I10)))</xm:f>
            <xm:f>$I$56</xm:f>
            <x14:dxf>
              <fill>
                <patternFill>
                  <bgColor rgb="FFFF0000"/>
                </patternFill>
              </fill>
            </x14:dxf>
          </x14:cfRule>
          <x14:cfRule type="containsText" priority="2" operator="containsText" id="{B0C787F2-C5C2-4B5A-B7A4-3A4B9FA0CD0D}">
            <xm:f>NOT(ISERROR(SEARCH($I$55,I10)))</xm:f>
            <xm:f>$I$55</xm:f>
            <x14:dxf>
              <fill>
                <patternFill>
                  <bgColor rgb="FFFFC000"/>
                </patternFill>
              </fill>
            </x14:dxf>
          </x14:cfRule>
          <x14:cfRule type="containsText" priority="3" operator="containsText" id="{5C3B097E-C914-434C-8609-D190875B8B7F}">
            <xm:f>NOT(ISERROR(SEARCH($I$54,I10)))</xm:f>
            <xm:f>$I$54</xm:f>
            <x14:dxf>
              <fill>
                <patternFill>
                  <bgColor rgb="FFFFFF00"/>
                </patternFill>
              </fill>
            </x14:dxf>
          </x14:cfRule>
          <x14:cfRule type="containsText" priority="4" operator="containsText" id="{9D23ACF5-4A34-43A6-B38C-79016340D056}">
            <xm:f>NOT(ISERROR(SEARCH($I$53,I10)))</xm:f>
            <xm:f>$I$53</xm:f>
            <x14:dxf>
              <fill>
                <patternFill>
                  <bgColor rgb="FF92D050"/>
                </patternFill>
              </fill>
            </x14:dxf>
          </x14:cfRule>
          <xm:sqref>X10 I16 X16 I23 X23 I30 X30:X34 I34 X52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PAAC</vt:lpstr>
      <vt:lpstr>Componente 1 Riesgos</vt:lpstr>
      <vt:lpstr>Componente 2 Racionalizac</vt:lpstr>
      <vt:lpstr>Componente 3  Rendición</vt:lpstr>
      <vt:lpstr> 4.Componente Atención al Ciuda</vt:lpstr>
      <vt:lpstr>Componente 5  Transparencia </vt:lpstr>
      <vt:lpstr>Integridad- Gestión de Conflict</vt:lpstr>
      <vt:lpstr>MAPA RIESGOS US</vt:lpstr>
      <vt:lpstr>MAPA RIESGOS SEGURIDAD</vt:lpstr>
      <vt:lpstr>% avance cumplimiento</vt:lpstr>
      <vt:lpstr>'MAPA RIESGOS US'!Área_de_impresión</vt:lpstr>
      <vt:lpstr>'MAPA RIESGOS US'!MAPA_DE_RIESGOS_DE_SEGURIDAD_DIGITAL</vt:lpstr>
      <vt:lpstr>'MAPA RIESGOS US'!Títulos_a_imprimir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Holguer Mendoza</cp:lastModifiedBy>
  <cp:revision/>
  <dcterms:created xsi:type="dcterms:W3CDTF">2021-11-10T20:36:13Z</dcterms:created>
  <dcterms:modified xsi:type="dcterms:W3CDTF">2024-05-29T21:56:21Z</dcterms:modified>
  <cp:category/>
  <cp:contentStatus/>
</cp:coreProperties>
</file>