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GESTION 2024\1. PENSAMIENTO Y DIRECCIONAMIENTO ESTRATEGICO\5. Planes Integrados\PAyAC_2024\1er cuatrimestre 2024\"/>
    </mc:Choice>
  </mc:AlternateContent>
  <xr:revisionPtr revIDLastSave="0" documentId="13_ncr:1_{79071347-6138-4B56-A9CD-45015B34DEE0}" xr6:coauthVersionLast="47" xr6:coauthVersionMax="47" xr10:uidLastSave="{00000000-0000-0000-0000-000000000000}"/>
  <bookViews>
    <workbookView showSheetTabs="0" xWindow="-120" yWindow="-120" windowWidth="29040" windowHeight="15720" activeTab="6" xr2:uid="{00000000-000D-0000-FFFF-FFFF00000000}"/>
  </bookViews>
  <sheets>
    <sheet name="PAAC" sheetId="8" r:id="rId1"/>
    <sheet name="Componente 1 Riesgos" sheetId="5" r:id="rId2"/>
    <sheet name="Componente 2 Racionalizac" sheetId="15" r:id="rId3"/>
    <sheet name="Componente 3  Rendición" sheetId="4" r:id="rId4"/>
    <sheet name=" 4.Componente Atención al Ciuda" sheetId="14" r:id="rId5"/>
    <sheet name="Componente 5  Transparencia " sheetId="19" r:id="rId6"/>
    <sheet name="Integridad- Gestión de Conflict" sheetId="16" r:id="rId7"/>
    <sheet name="MAPA RIESGOS US" sheetId="21" r:id="rId8"/>
    <sheet name="MAPA RIESGOS SEGURIDAD" sheetId="18" r:id="rId9"/>
    <sheet name="% avance cumplimiento" sheetId="20"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'Componente 3  Rendición'!$A$6:$T$17</definedName>
    <definedName name="_xlnm._FilterDatabase" localSheetId="5" hidden="1">'Componente 5  Transparencia '!$A$7:$T$35</definedName>
    <definedName name="_xlnm._FilterDatabase" localSheetId="7" hidden="1">'MAPA RIESGOS US'!$B$9:$AK$69</definedName>
    <definedName name="A_Obj1" localSheetId="9">OFFSET(#REF!,0,0,COUNTA(#REF!)-1,1)</definedName>
    <definedName name="A_Obj1" localSheetId="7">OFFSET(#REF!,0,0,COUNTA(#REF!)-1,1)</definedName>
    <definedName name="A_Obj1">OFFSET(#REF!,0,0,COUNTA(#REF!)-1,1)</definedName>
    <definedName name="A_Obj2" localSheetId="9">OFFSET(#REF!,0,0,COUNTA(#REF!)-1,1)</definedName>
    <definedName name="A_Obj2" localSheetId="2">OFFSET(#REF!,0,0,COUNTA(#REF!)-1,1)</definedName>
    <definedName name="A_Obj2" localSheetId="5">OFFSET(#REF!,0,0,COUNTA(#REF!)-1,1)</definedName>
    <definedName name="A_Obj2" localSheetId="6">OFFSET(#REF!,0,0,COUNTA(#REF!)-1,1)</definedName>
    <definedName name="A_Obj2" localSheetId="7">OFFSET(#REF!,0,0,COUNTA(#REF!)-1,1)</definedName>
    <definedName name="A_Obj2">OFFSET(#REF!,0,0,COUNTA(#REF!)-1,1)</definedName>
    <definedName name="A_Obj3" localSheetId="9">OFFSET(#REF!,0,0,COUNTA(#REF!)-1,1)</definedName>
    <definedName name="A_Obj3" localSheetId="2">OFFSET(#REF!,0,0,COUNTA(#REF!)-1,1)</definedName>
    <definedName name="A_Obj3" localSheetId="5">OFFSET(#REF!,0,0,COUNTA(#REF!)-1,1)</definedName>
    <definedName name="A_Obj3" localSheetId="6">OFFSET(#REF!,0,0,COUNTA(#REF!)-1,1)</definedName>
    <definedName name="A_Obj3" localSheetId="7">OFFSET(#REF!,0,0,COUNTA(#REF!)-1,1)</definedName>
    <definedName name="A_Obj3">OFFSET(#REF!,0,0,COUNTA(#REF!)-1,1)</definedName>
    <definedName name="A_Obj4" localSheetId="9">OFFSET(#REF!,0,0,COUNTA(#REF!)-1,1)</definedName>
    <definedName name="A_Obj4" localSheetId="2">OFFSET(#REF!,0,0,COUNTA(#REF!)-1,1)</definedName>
    <definedName name="A_Obj4" localSheetId="5">OFFSET(#REF!,0,0,COUNTA(#REF!)-1,1)</definedName>
    <definedName name="A_Obj4" localSheetId="6">OFFSET(#REF!,0,0,COUNTA(#REF!)-1,1)</definedName>
    <definedName name="A_Obj4" localSheetId="7">OFFSET(#REF!,0,0,COUNTA(#REF!)-1,1)</definedName>
    <definedName name="A_Obj4">OFFSET(#REF!,0,0,COUNTA(#REF!)-1,1)</definedName>
    <definedName name="Acc_1" localSheetId="9">#REF!</definedName>
    <definedName name="Acc_1" localSheetId="2">#REF!</definedName>
    <definedName name="Acc_1" localSheetId="5">#REF!</definedName>
    <definedName name="Acc_1" localSheetId="6">#REF!</definedName>
    <definedName name="Acc_1" localSheetId="7">#REF!</definedName>
    <definedName name="Acc_1">#REF!</definedName>
    <definedName name="Acc_2" localSheetId="9">#REF!</definedName>
    <definedName name="Acc_2" localSheetId="2">#REF!</definedName>
    <definedName name="Acc_2" localSheetId="5">#REF!</definedName>
    <definedName name="Acc_2" localSheetId="6">#REF!</definedName>
    <definedName name="Acc_2" localSheetId="7">#REF!</definedName>
    <definedName name="Acc_2">#REF!</definedName>
    <definedName name="Acc_3" localSheetId="9">#REF!</definedName>
    <definedName name="Acc_3" localSheetId="2">#REF!</definedName>
    <definedName name="Acc_3" localSheetId="5">#REF!</definedName>
    <definedName name="Acc_3" localSheetId="6">#REF!</definedName>
    <definedName name="Acc_3" localSheetId="7">#REF!</definedName>
    <definedName name="Acc_3">#REF!</definedName>
    <definedName name="Acc_4" localSheetId="9">#REF!</definedName>
    <definedName name="Acc_4" localSheetId="2">#REF!</definedName>
    <definedName name="Acc_4" localSheetId="5">#REF!</definedName>
    <definedName name="Acc_4" localSheetId="6">#REF!</definedName>
    <definedName name="Acc_4" localSheetId="7">#REF!</definedName>
    <definedName name="Acc_4">#REF!</definedName>
    <definedName name="Acc_5" localSheetId="9">#REF!</definedName>
    <definedName name="Acc_5" localSheetId="2">#REF!</definedName>
    <definedName name="Acc_5" localSheetId="5">#REF!</definedName>
    <definedName name="Acc_5" localSheetId="6">#REF!</definedName>
    <definedName name="Acc_5" localSheetId="7">#REF!</definedName>
    <definedName name="Acc_5">#REF!</definedName>
    <definedName name="Acc_6" localSheetId="9">#REF!</definedName>
    <definedName name="Acc_6" localSheetId="2">#REF!</definedName>
    <definedName name="Acc_6" localSheetId="5">#REF!</definedName>
    <definedName name="Acc_6" localSheetId="6">#REF!</definedName>
    <definedName name="Acc_6" localSheetId="7">#REF!</definedName>
    <definedName name="Acc_6">#REF!</definedName>
    <definedName name="Acc_7" localSheetId="9">#REF!</definedName>
    <definedName name="Acc_7" localSheetId="2">#REF!</definedName>
    <definedName name="Acc_7" localSheetId="5">#REF!</definedName>
    <definedName name="Acc_7" localSheetId="6">#REF!</definedName>
    <definedName name="Acc_7" localSheetId="7">#REF!</definedName>
    <definedName name="Acc_7">#REF!</definedName>
    <definedName name="Acc_8" localSheetId="9">#REF!</definedName>
    <definedName name="Acc_8" localSheetId="2">#REF!</definedName>
    <definedName name="Acc_8" localSheetId="5">#REF!</definedName>
    <definedName name="Acc_8" localSheetId="6">#REF!</definedName>
    <definedName name="Acc_8" localSheetId="7">#REF!</definedName>
    <definedName name="Acc_8">#REF!</definedName>
    <definedName name="Acc_9" localSheetId="9">#REF!</definedName>
    <definedName name="Acc_9" localSheetId="2">#REF!</definedName>
    <definedName name="Acc_9" localSheetId="5">#REF!</definedName>
    <definedName name="Acc_9" localSheetId="6">#REF!</definedName>
    <definedName name="Acc_9" localSheetId="7">#REF!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7">'MAPA RIESGOS US'!$A$1:$AJ$69</definedName>
    <definedName name="Ciencia__Tecnología_e_innovación" localSheetId="9">[1]TABLA!#REF!</definedName>
    <definedName name="Ciencia__Tecnología_e_innovación" localSheetId="7">[1]TABLA!#REF!</definedName>
    <definedName name="Ciencia__Tecnología_e_innovación">[1]TABLA!#REF!</definedName>
    <definedName name="clases1">[2]TABLA!$G$2:$G$5</definedName>
    <definedName name="Comercio__Industria_y_Turismo">[1]TABLA!#REF!</definedName>
    <definedName name="Departamentos" localSheetId="9">#REF!</definedName>
    <definedName name="departamentos" localSheetId="2">[3]TABLA!$D$2:$D$36</definedName>
    <definedName name="Departamentos" localSheetId="5">#REF!</definedName>
    <definedName name="Departamentos" localSheetId="6">#REF!</definedName>
    <definedName name="Departamentos" localSheetId="7">#REF!</definedName>
    <definedName name="Departamentos">#REF!</definedName>
    <definedName name="fdqs">'[4]Tablas instituciones'!$D$2:$D$9</definedName>
    <definedName name="Fuentes" localSheetId="9">#REF!</definedName>
    <definedName name="Fuentes" localSheetId="2">#REF!</definedName>
    <definedName name="Fuentes" localSheetId="5">#REF!</definedName>
    <definedName name="Fuentes" localSheetId="6">#REF!</definedName>
    <definedName name="Fuentes" localSheetId="7">#REF!</definedName>
    <definedName name="Fuentes">#REF!</definedName>
    <definedName name="Indicadores" localSheetId="9">#REF!</definedName>
    <definedName name="Indicadores" localSheetId="2">#REF!</definedName>
    <definedName name="Indicadores" localSheetId="5">#REF!</definedName>
    <definedName name="Indicadores" localSheetId="6">#REF!</definedName>
    <definedName name="Indicadores" localSheetId="7">#REF!</definedName>
    <definedName name="Indicadores">#REF!</definedName>
    <definedName name="MAPA_DE_RIESGOS_DE_SEGURIDAD_DIGITAL" localSheetId="9">#REF!</definedName>
    <definedName name="MAPA_DE_RIESGOS_DE_SEGURIDAD_DIGITAL" localSheetId="2">#REF!</definedName>
    <definedName name="MAPA_DE_RIESGOS_DE_SEGURIDAD_DIGITAL" localSheetId="5">#REF!</definedName>
    <definedName name="MAPA_DE_RIESGOS_DE_SEGURIDAD_DIGITAL" localSheetId="6">#REF!</definedName>
    <definedName name="MAPA_DE_RIESGOS_DE_SEGURIDAD_DIGITAL" localSheetId="7">'MAPA RIESGOS US'!$D$70</definedName>
    <definedName name="MAPA_DE_RIESGOS_DE_SEGURIDAD_DIGITAL">#REF!</definedName>
    <definedName name="nivel" localSheetId="2">[3]TABLA!$C$2:$C$3</definedName>
    <definedName name="nivel">[1]TABLA!$C$2:$C$3</definedName>
    <definedName name="Objetivos" localSheetId="7">OFFSET(#REF!,0,0,COUNTA(#REF!)-1,1)</definedName>
    <definedName name="Objetivos">OFFSET(#REF!,0,0,COUNTA(#REF!)-1,1)</definedName>
    <definedName name="orden" localSheetId="2">[3]TABLA!$A$3:$A$4</definedName>
    <definedName name="orden">[1]TABLA!$A$3:$A$4</definedName>
    <definedName name="sector" localSheetId="2">[3]TABLA!$B$2:$B$26</definedName>
    <definedName name="sector">[1]TABLA!$B$2:$B$26</definedName>
    <definedName name="Tipos">[1]TABLA!$G$2:$G$4</definedName>
    <definedName name="_xlnm.Print_Titles" localSheetId="7">'MAPA RIESGOS US'!$1:$10</definedName>
    <definedName name="vigencias" localSheetId="2">[3]TABLA!$E$2:$E$7</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21" l="1"/>
  <c r="J71" i="21"/>
  <c r="AA69" i="21"/>
  <c r="Y69" i="21"/>
  <c r="L69" i="21"/>
  <c r="J69" i="21"/>
  <c r="H69" i="21"/>
  <c r="AA68" i="21"/>
  <c r="Y68" i="21"/>
  <c r="L68" i="21"/>
  <c r="J68" i="21"/>
  <c r="H68" i="21"/>
  <c r="AA67" i="21"/>
  <c r="Y67" i="21"/>
  <c r="L67" i="21"/>
  <c r="J67" i="21"/>
  <c r="H67" i="21"/>
  <c r="J66" i="21"/>
  <c r="H66" i="21"/>
  <c r="J65" i="21"/>
  <c r="J63" i="21"/>
  <c r="AA62" i="21"/>
  <c r="L62" i="21"/>
  <c r="J62" i="21"/>
  <c r="AA61" i="21"/>
  <c r="L61" i="21"/>
  <c r="J61" i="21"/>
  <c r="AA60" i="21"/>
  <c r="L60" i="21"/>
  <c r="J60" i="21"/>
  <c r="AA59" i="21"/>
  <c r="L59" i="21"/>
  <c r="J59" i="21"/>
  <c r="AA57" i="21"/>
  <c r="L57" i="21"/>
  <c r="J57" i="21"/>
  <c r="AA56" i="21"/>
  <c r="L56" i="21"/>
  <c r="J56" i="21"/>
  <c r="AA54" i="21"/>
  <c r="L54" i="21"/>
  <c r="J54" i="21"/>
  <c r="AA53" i="21"/>
  <c r="L53" i="21"/>
  <c r="J53" i="21"/>
  <c r="H53" i="21"/>
  <c r="AA52" i="21"/>
  <c r="L52" i="21"/>
  <c r="J52" i="21"/>
  <c r="AA51" i="21"/>
  <c r="L51" i="21"/>
  <c r="J51" i="21"/>
  <c r="H51" i="21"/>
  <c r="AA50" i="21"/>
  <c r="L50" i="21"/>
  <c r="J50" i="21"/>
  <c r="AA49" i="21"/>
  <c r="L49" i="21"/>
  <c r="J49" i="21"/>
  <c r="AA48" i="21"/>
  <c r="L48" i="21"/>
  <c r="J48" i="21"/>
  <c r="AA47" i="21"/>
  <c r="L47" i="21"/>
  <c r="J47" i="21"/>
  <c r="H47" i="21"/>
  <c r="AA46" i="21"/>
  <c r="L46" i="21"/>
  <c r="J46" i="21"/>
  <c r="AA45" i="21"/>
  <c r="L45" i="21"/>
  <c r="J45" i="21"/>
  <c r="AA43" i="21"/>
  <c r="L43" i="21"/>
  <c r="J43" i="21"/>
  <c r="L42" i="21"/>
  <c r="J42" i="21"/>
  <c r="AA41" i="21"/>
  <c r="Y41" i="21"/>
  <c r="L41" i="21"/>
  <c r="J41" i="21"/>
  <c r="AA40" i="21"/>
  <c r="Y40" i="21"/>
  <c r="L40" i="21"/>
  <c r="J40" i="21"/>
  <c r="AA39" i="21"/>
  <c r="Y39" i="21"/>
  <c r="L39" i="21"/>
  <c r="J39" i="21"/>
  <c r="AA38" i="21"/>
  <c r="L38" i="21"/>
  <c r="J38" i="21"/>
  <c r="AA37" i="21"/>
  <c r="L37" i="21"/>
  <c r="J37" i="21"/>
  <c r="AA36" i="21"/>
  <c r="L36" i="21"/>
  <c r="J36" i="21"/>
  <c r="AA35" i="21"/>
  <c r="L35" i="21"/>
  <c r="J35" i="21"/>
  <c r="H35" i="21"/>
  <c r="AA34" i="21"/>
  <c r="L34" i="21"/>
  <c r="J34" i="21"/>
  <c r="H34" i="21"/>
  <c r="AA33" i="21"/>
  <c r="L33" i="21"/>
  <c r="J33" i="21"/>
  <c r="AA32" i="21"/>
  <c r="L32" i="21"/>
  <c r="J32" i="21"/>
  <c r="H32" i="21"/>
  <c r="AA31" i="21"/>
  <c r="L31" i="21"/>
  <c r="J31" i="21"/>
  <c r="AA30" i="21"/>
  <c r="L30" i="21"/>
  <c r="J30" i="21"/>
  <c r="AA29" i="21"/>
  <c r="L29" i="21"/>
  <c r="J29" i="21"/>
  <c r="AA28" i="21"/>
  <c r="L28" i="21"/>
  <c r="J28" i="21"/>
  <c r="AA27" i="21"/>
  <c r="L27" i="21"/>
  <c r="J27" i="21"/>
  <c r="AA26" i="21"/>
  <c r="L26" i="21"/>
  <c r="J26" i="21"/>
  <c r="AA25" i="21"/>
  <c r="L25" i="21"/>
  <c r="J25" i="21"/>
  <c r="AA24" i="21"/>
  <c r="L24" i="21"/>
  <c r="J24" i="21"/>
  <c r="AA23" i="21"/>
  <c r="L23" i="21"/>
  <c r="J23" i="21"/>
  <c r="AA22" i="21"/>
  <c r="L22" i="21"/>
  <c r="J22" i="21"/>
  <c r="AA21" i="21"/>
  <c r="L21" i="21"/>
  <c r="J21" i="21"/>
  <c r="AA20" i="21"/>
  <c r="L20" i="21"/>
  <c r="AA19" i="21"/>
  <c r="AA18" i="21"/>
  <c r="L18" i="21"/>
  <c r="AA17" i="21"/>
  <c r="AA16" i="21"/>
  <c r="L16" i="21"/>
  <c r="AA15" i="21"/>
  <c r="L15" i="21"/>
  <c r="J15" i="21"/>
  <c r="AA14" i="21"/>
  <c r="L14" i="21"/>
  <c r="J14" i="21"/>
  <c r="AA13" i="21"/>
  <c r="L13" i="21"/>
  <c r="J13" i="21"/>
  <c r="Y12" i="21"/>
  <c r="L12" i="21"/>
  <c r="J12" i="21"/>
  <c r="Y11" i="21"/>
  <c r="L11" i="21"/>
  <c r="J11" i="21"/>
  <c r="C9" i="20"/>
  <c r="P16" i="14" l="1"/>
  <c r="P34" i="19" l="1"/>
  <c r="Q34" i="19" s="1"/>
  <c r="O34" i="19"/>
  <c r="P33" i="19"/>
  <c r="O33" i="19"/>
  <c r="P32" i="19"/>
  <c r="O32" i="19"/>
  <c r="P31" i="19"/>
  <c r="O31" i="19"/>
  <c r="P30" i="19"/>
  <c r="O30" i="19"/>
  <c r="Q30" i="19" s="1"/>
  <c r="P29" i="19"/>
  <c r="O29" i="19"/>
  <c r="P28" i="19"/>
  <c r="O28" i="19"/>
  <c r="P27" i="19"/>
  <c r="Q27" i="19" s="1"/>
  <c r="O27" i="19"/>
  <c r="P26" i="19"/>
  <c r="O26" i="19"/>
  <c r="P25" i="19"/>
  <c r="O25" i="19"/>
  <c r="P24" i="19"/>
  <c r="O24" i="19"/>
  <c r="P23" i="19"/>
  <c r="O23" i="19"/>
  <c r="P22" i="19"/>
  <c r="Q22" i="19" s="1"/>
  <c r="O22" i="19"/>
  <c r="P21" i="19"/>
  <c r="Q21" i="19" s="1"/>
  <c r="O21" i="19"/>
  <c r="P20" i="19"/>
  <c r="Q20" i="19" s="1"/>
  <c r="O20" i="19"/>
  <c r="P19" i="19"/>
  <c r="O19" i="19"/>
  <c r="P18" i="19"/>
  <c r="Q18" i="19" s="1"/>
  <c r="O18" i="19"/>
  <c r="P17" i="19"/>
  <c r="O17" i="19"/>
  <c r="P16" i="19"/>
  <c r="O16" i="19"/>
  <c r="P15" i="19"/>
  <c r="O15" i="19"/>
  <c r="P14" i="19"/>
  <c r="O14" i="19"/>
  <c r="P13" i="19"/>
  <c r="Q13" i="19" s="1"/>
  <c r="O13" i="19"/>
  <c r="P12" i="19"/>
  <c r="O12" i="19"/>
  <c r="P11" i="19"/>
  <c r="O11" i="19"/>
  <c r="P10" i="19"/>
  <c r="O10" i="19"/>
  <c r="Q10" i="19" s="1"/>
  <c r="P9" i="19"/>
  <c r="O9" i="19"/>
  <c r="P8" i="19"/>
  <c r="O8" i="19"/>
  <c r="P13" i="16"/>
  <c r="O13" i="16"/>
  <c r="P12" i="16"/>
  <c r="Q12" i="16" s="1"/>
  <c r="O12" i="16"/>
  <c r="P11" i="16"/>
  <c r="O11" i="16"/>
  <c r="P10" i="16"/>
  <c r="O10" i="16"/>
  <c r="P9" i="16"/>
  <c r="Q9" i="16" s="1"/>
  <c r="O9" i="16"/>
  <c r="P8" i="16"/>
  <c r="O8" i="16"/>
  <c r="P7" i="16"/>
  <c r="O7" i="16"/>
  <c r="P6" i="16"/>
  <c r="O6" i="16"/>
  <c r="P5" i="16"/>
  <c r="O5" i="16"/>
  <c r="P4" i="16"/>
  <c r="O4" i="16"/>
  <c r="Q11" i="19" l="1"/>
  <c r="Q12" i="19"/>
  <c r="Q29" i="19"/>
  <c r="Q14" i="19"/>
  <c r="Q26" i="19"/>
  <c r="Q8" i="19"/>
  <c r="Q19" i="19"/>
  <c r="Q32" i="19"/>
  <c r="Q11" i="16"/>
  <c r="Q13" i="16"/>
  <c r="Q5" i="16"/>
  <c r="Q10" i="16"/>
  <c r="Q4" i="16"/>
  <c r="Q8" i="16"/>
  <c r="Q6" i="16"/>
  <c r="Q7" i="16"/>
  <c r="Q15" i="19"/>
  <c r="Q17" i="19"/>
  <c r="Q24" i="19"/>
  <c r="Q31" i="19"/>
  <c r="Q35" i="19" s="1"/>
  <c r="C10" i="20" s="1"/>
  <c r="Q33" i="19"/>
  <c r="Q28" i="19"/>
  <c r="Q9" i="19"/>
  <c r="Q16" i="19"/>
  <c r="Q23" i="19"/>
  <c r="Q25" i="19"/>
  <c r="O15" i="14"/>
  <c r="N15" i="14"/>
  <c r="O14" i="14"/>
  <c r="P14" i="14" s="1"/>
  <c r="N14" i="14"/>
  <c r="O13" i="14"/>
  <c r="N13" i="14"/>
  <c r="O12" i="14"/>
  <c r="N12" i="14"/>
  <c r="O11" i="14"/>
  <c r="N11" i="14"/>
  <c r="P11" i="14" s="1"/>
  <c r="P10" i="14"/>
  <c r="O10" i="14"/>
  <c r="N10" i="14"/>
  <c r="O9" i="14"/>
  <c r="N9" i="14"/>
  <c r="O8" i="14"/>
  <c r="N8" i="14"/>
  <c r="O7" i="14"/>
  <c r="O17" i="4"/>
  <c r="P17" i="4" s="1"/>
  <c r="N17" i="4"/>
  <c r="O16" i="4"/>
  <c r="N16" i="4"/>
  <c r="O15" i="4"/>
  <c r="N15" i="4"/>
  <c r="O14" i="4"/>
  <c r="N14" i="4"/>
  <c r="O13" i="4"/>
  <c r="P13" i="4" s="1"/>
  <c r="N13" i="4"/>
  <c r="O12" i="4"/>
  <c r="N12" i="4"/>
  <c r="O11" i="4"/>
  <c r="P11" i="4" s="1"/>
  <c r="N11" i="4"/>
  <c r="O10" i="4"/>
  <c r="N10" i="4"/>
  <c r="O9" i="4"/>
  <c r="N9" i="4"/>
  <c r="O8" i="4"/>
  <c r="N8" i="4"/>
  <c r="O7" i="4"/>
  <c r="O14" i="5"/>
  <c r="N14" i="5"/>
  <c r="O13" i="5"/>
  <c r="N13" i="5"/>
  <c r="O12" i="5"/>
  <c r="N12" i="5"/>
  <c r="O11" i="5"/>
  <c r="N11" i="5"/>
  <c r="O10" i="5"/>
  <c r="N10" i="5"/>
  <c r="O9" i="5"/>
  <c r="N9" i="5"/>
  <c r="O8" i="5"/>
  <c r="P9" i="4" l="1"/>
  <c r="P15" i="4"/>
  <c r="Q14" i="16"/>
  <c r="C11" i="20" s="1"/>
  <c r="P12" i="14"/>
  <c r="P15" i="14"/>
  <c r="P9" i="14"/>
  <c r="P13" i="14"/>
  <c r="P8" i="14"/>
  <c r="P8" i="4"/>
  <c r="P10" i="4"/>
  <c r="P12" i="4"/>
  <c r="P14" i="4"/>
  <c r="P16" i="4"/>
  <c r="P10" i="5"/>
  <c r="P12" i="5"/>
  <c r="P14" i="5"/>
  <c r="P9" i="5"/>
  <c r="P11" i="5"/>
  <c r="P13" i="5"/>
  <c r="Y34" i="18"/>
  <c r="J34" i="18"/>
  <c r="H34" i="18"/>
  <c r="Y33" i="18"/>
  <c r="Y32" i="18"/>
  <c r="Y31" i="18"/>
  <c r="Y30" i="18"/>
  <c r="J30" i="18"/>
  <c r="H30" i="18"/>
  <c r="Y23" i="18"/>
  <c r="J23" i="18"/>
  <c r="H23" i="18"/>
  <c r="Y16" i="18"/>
  <c r="J16" i="18"/>
  <c r="H16" i="18"/>
  <c r="R14" i="18"/>
  <c r="R13" i="18"/>
  <c r="R11" i="18"/>
  <c r="Y10" i="18"/>
  <c r="R10" i="18"/>
  <c r="J10" i="18"/>
  <c r="H10" i="18"/>
  <c r="N7" i="14" l="1"/>
  <c r="P7" i="14" s="1"/>
  <c r="N7" i="4" l="1"/>
  <c r="P7" i="4" s="1"/>
  <c r="P18" i="4" s="1"/>
  <c r="C8" i="20" s="1"/>
  <c r="N8" i="5" l="1"/>
  <c r="P8" i="5" s="1"/>
  <c r="P15" i="5" s="1"/>
  <c r="C7" i="20" s="1"/>
  <c r="C1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5" authorId="0" shapeId="0" xr:uid="{14EBF3E2-F29B-4632-B185-B9CA1249307C}">
      <text>
        <r>
          <rPr>
            <sz val="12"/>
            <color indexed="81"/>
            <rFont val="Tahoma"/>
            <family val="2"/>
          </rPr>
          <t>Escriba el nombre completo de la entidad</t>
        </r>
      </text>
    </comment>
    <comment ref="C7" authorId="0" shapeId="0" xr:uid="{2538DB0F-813E-424A-A9BE-AEB5BAF5052D}">
      <text>
        <r>
          <rPr>
            <sz val="10"/>
            <color indexed="81"/>
            <rFont val="Tahoma"/>
            <family val="2"/>
          </rPr>
          <t>Seleccione el sector al que pertenece la entidad (sólo para entidades del orden nacional)</t>
        </r>
      </text>
    </comment>
    <comment ref="H7" authorId="0" shapeId="0" xr:uid="{E3C858FE-785D-451C-BE0C-FAF02596ABB3}">
      <text>
        <r>
          <rPr>
            <sz val="10"/>
            <color indexed="81"/>
            <rFont val="Tahoma"/>
            <family val="2"/>
          </rPr>
          <t>Seleccione el orden al que pertenece la entidad (nacional o territorial)</t>
        </r>
        <r>
          <rPr>
            <sz val="9"/>
            <color indexed="81"/>
            <rFont val="Tahoma"/>
            <family val="2"/>
          </rPr>
          <t xml:space="preserve">
</t>
        </r>
      </text>
    </comment>
    <comment ref="C9" authorId="0" shapeId="0" xr:uid="{B14049F6-CC3E-448C-A4C7-C6A43A4F5719}">
      <text>
        <r>
          <rPr>
            <sz val="10"/>
            <color indexed="81"/>
            <rFont val="Tahoma"/>
            <family val="2"/>
          </rPr>
          <t>Seleccione el departamento donde está ubicada la entidad (solo para entidades del orden territorial)</t>
        </r>
      </text>
    </comment>
    <comment ref="H9" authorId="0" shapeId="0" xr:uid="{743FD030-E911-4BE2-9349-95D333A9EE35}">
      <text>
        <r>
          <rPr>
            <sz val="10"/>
            <color indexed="81"/>
            <rFont val="Tahoma"/>
            <family val="2"/>
          </rPr>
          <t>Seleccione el año en que va a presentar la propuesta de racionalización</t>
        </r>
        <r>
          <rPr>
            <sz val="9"/>
            <color indexed="81"/>
            <rFont val="Tahoma"/>
            <family val="2"/>
          </rPr>
          <t xml:space="preserve">
</t>
        </r>
      </text>
    </comment>
    <comment ref="C11" authorId="0" shapeId="0" xr:uid="{E23A7519-A24D-458C-8794-8AE62E849878}">
      <text>
        <r>
          <rPr>
            <sz val="12"/>
            <color indexed="81"/>
            <rFont val="Tahoma"/>
            <family val="2"/>
          </rPr>
          <t>Escriba el nombre del Municipio donde se ubica la entidad (sólo para entidades del orden territorial)</t>
        </r>
      </text>
    </comment>
    <comment ref="C14" authorId="0" shapeId="0" xr:uid="{63113576-D055-4F23-A667-35F3A010D0CB}">
      <text>
        <r>
          <rPr>
            <sz val="12"/>
            <color indexed="81"/>
            <rFont val="Tahoma"/>
            <family val="2"/>
          </rPr>
          <t>Seleccione la modalidad de la mejora a realizar (normativa, administrativa o tecnológica)</t>
        </r>
      </text>
    </comment>
    <comment ref="D14" authorId="0" shapeId="0" xr:uid="{2451C7F2-BB11-4E44-9603-6BDDAB5AE823}">
      <text>
        <r>
          <rPr>
            <sz val="12"/>
            <color indexed="81"/>
            <rFont val="Tahoma"/>
            <family val="2"/>
          </rPr>
          <t>Seleccione la opción de racionalización que aplica, según el tipo de racionalización elegido</t>
        </r>
      </text>
    </comment>
    <comment ref="E14" authorId="0" shapeId="0" xr:uid="{3BC49DDA-0BFF-4E56-A98C-1857631EF3BD}">
      <text>
        <r>
          <rPr>
            <sz val="12"/>
            <color indexed="81"/>
            <rFont val="Tahoma"/>
            <family val="2"/>
          </rPr>
          <t>De manera concreta describa como está u opera actualmente el trámite, proceso o procedimiento, es decir, antes de realizar la mejora a proponer</t>
        </r>
      </text>
    </comment>
    <comment ref="F14" authorId="1" shapeId="0" xr:uid="{858A76FB-38C9-4A60-A688-4E32128FB5F4}">
      <text>
        <r>
          <rPr>
            <sz val="12"/>
            <color indexed="81"/>
            <rFont val="Tahoma"/>
            <family val="2"/>
          </rPr>
          <t>De manera concreta describa en qué consiste la acción de mejora o racionalización a realizar al trámite, proceso o procedimiento.</t>
        </r>
      </text>
    </comment>
    <comment ref="G14" authorId="0" shapeId="0" xr:uid="{0B8EED57-DEE5-46C1-B942-AD0FFA21C8C6}">
      <text>
        <r>
          <rPr>
            <sz val="12"/>
            <color indexed="81"/>
            <rFont val="Tahoma"/>
            <family val="2"/>
          </rPr>
          <t>De manera concreta describa el impacto que tiene la mejora en el ciudadano y/o la entidad, expresada en reducción de tiempo o costos</t>
        </r>
      </text>
    </comment>
    <comment ref="H14" authorId="2" shapeId="0" xr:uid="{40436342-1A0B-4578-AB4B-9AAEEC9EE2DC}">
      <text>
        <r>
          <rPr>
            <sz val="12"/>
            <color indexed="81"/>
            <rFont val="Tahoma"/>
            <family val="2"/>
          </rPr>
          <t>Área dentro de la entidad que lidera la racionalización del trámite, proceso o procedimiento</t>
        </r>
      </text>
    </comment>
    <comment ref="I15" authorId="2" shapeId="0" xr:uid="{59B366BB-3844-4A6F-B948-3C97C16E00DE}">
      <text>
        <r>
          <rPr>
            <sz val="12"/>
            <color indexed="81"/>
            <rFont val="Tahoma"/>
            <family val="2"/>
          </rPr>
          <t>Indique la fecha de inicio de las acciones de racionalización a realizar</t>
        </r>
      </text>
    </comment>
    <comment ref="J15" authorId="2" shapeId="0" xr:uid="{B3E81458-001C-4EDF-ADA2-10898C22E21F}">
      <text>
        <r>
          <rPr>
            <sz val="12"/>
            <color indexed="81"/>
            <rFont val="Tahoma"/>
            <family val="2"/>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0" authorId="0" shapeId="0" xr:uid="{FDE6B353-47BD-419E-A90F-51402CAF0A1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0" shapeId="0" xr:uid="{C9A6589F-44DF-463A-B905-AB2CE6C4A7DD}">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<sst xmlns="http://schemas.openxmlformats.org/spreadsheetml/2006/main" count="2791" uniqueCount="1074">
  <si>
    <t>Plan Anticorrupción 
 y de Atención al Ciudadano 2024</t>
  </si>
  <si>
    <t xml:space="preserve">      Componentes:</t>
  </si>
  <si>
    <t xml:space="preserve">Plan Anticorrupción y de Atención al Ciudadano                                                                                                                                                                                   </t>
  </si>
  <si>
    <t xml:space="preserve">CUATRIMESTRE 1 </t>
  </si>
  <si>
    <t>CUATRIMESTRE 2</t>
  </si>
  <si>
    <t>CUATRIMESTRE 3</t>
  </si>
  <si>
    <t>META</t>
  </si>
  <si>
    <t xml:space="preserve">TOTAL ALCANZADO </t>
  </si>
  <si>
    <t>CUMPLIMIENTO</t>
  </si>
  <si>
    <t>DESCRIPCION AVANCE PRIMER  CUATRIMESTRE</t>
  </si>
  <si>
    <t>DESCRIPCION AVANCE SEGUNDO CUATRIMESTRE</t>
  </si>
  <si>
    <t>DESCRIPCION AVANCE TERCER  CUATRIMESTRE</t>
  </si>
  <si>
    <t>Componente 1: Gestión del Riesgo de Corrupción</t>
  </si>
  <si>
    <t>Subcomponente</t>
  </si>
  <si>
    <t xml:space="preserve"> Actividades</t>
  </si>
  <si>
    <t>Meta o producto</t>
  </si>
  <si>
    <t>Responsable</t>
  </si>
  <si>
    <t>Grupo</t>
  </si>
  <si>
    <t>Fecha programada</t>
  </si>
  <si>
    <t>EJECUTADO</t>
  </si>
  <si>
    <t xml:space="preserve">ESPERADO </t>
  </si>
  <si>
    <t>Subcomponente/proceso 1
Política de administración de riesgos</t>
  </si>
  <si>
    <t>1.1</t>
  </si>
  <si>
    <t xml:space="preserve">Revisión  de la política de administración de riesgos de la Entidad, y en caso de ser necesario actualizarla </t>
  </si>
  <si>
    <t>Una Política de Administración de riesgos actualizada</t>
  </si>
  <si>
    <t>Director Técnico</t>
  </si>
  <si>
    <t>Dirección  de Investigaciones y Planeación</t>
  </si>
  <si>
    <t>31/03/24  30/06/2024</t>
  </si>
  <si>
    <t>Subcomponente/proceso 2
Construcción del mapa de Riesgos de Corrupción</t>
  </si>
  <si>
    <t>2.1</t>
  </si>
  <si>
    <t xml:space="preserve">Acompañamiento y asesorÍa en la construcciónn de  mapa de riesgos de corrupción : revisar, actualizar y validar los riesgos de corrupción identificados </t>
  </si>
  <si>
    <t>1 Mapa de riesgos por proceso construido y consolidado</t>
  </si>
  <si>
    <t>Lideres de Proceso
Profesional especializado grado 17</t>
  </si>
  <si>
    <t>Planeación y Estadística</t>
  </si>
  <si>
    <t>01/10/2023 a 15/01/2024</t>
  </si>
  <si>
    <t>Subcomponente/proceso 3
Consulta y divulgación</t>
  </si>
  <si>
    <t>3.1</t>
  </si>
  <si>
    <t xml:space="preserve">Publicación en firme del mapa de riesgos de corrupción página Web de la Entidad  tenindo en cuenta las observaciones o  recomendaciones realizadas por la ciudadania </t>
  </si>
  <si>
    <t>1 Mapa de riesgos de corrupción publicado</t>
  </si>
  <si>
    <t>Profesional especializado grado 17</t>
  </si>
  <si>
    <t>Socializar, capacitación o sensibilizar  a los funcionarios sobre los riesgos de corrupción identificados en la institución</t>
  </si>
  <si>
    <t xml:space="preserve">100% Actividades de socialización, capacitación o sensibilización realizadas </t>
  </si>
  <si>
    <t>01/04/2024 a 31/12/2024</t>
  </si>
  <si>
    <t>Subcomponente/proceso 4
Monitoreo y Revisión</t>
  </si>
  <si>
    <t>4.1</t>
  </si>
  <si>
    <t>Acompañar la elaboración de planes de mejoramiento cuando se detecten desviaciones</t>
  </si>
  <si>
    <t xml:space="preserve">100% de Planes de mejoramiento asesorados </t>
  </si>
  <si>
    <t>Líderes de Procesos
Profesional especializado grado 17</t>
  </si>
  <si>
    <t>01/02/2024 a 31/12/2024</t>
  </si>
  <si>
    <t>Subcomponente/proceso 5
Seguimiento</t>
  </si>
  <si>
    <t>5.1</t>
  </si>
  <si>
    <t xml:space="preserve">Realizar  seguimiento y  monitoreo a Mapas de riesgo de corrupción </t>
  </si>
  <si>
    <t xml:space="preserve">3 Monitoreos consolidados y retroalimentados </t>
  </si>
  <si>
    <t>Lideres
Profesional especializado grado 17
Coordinador
Director Técnico</t>
  </si>
  <si>
    <t xml:space="preserve">Director de Investigación y Planeación, y Coordinación de Planeación y Estadística y lideres de proceso </t>
  </si>
  <si>
    <t>30/04/2024
30/08/2024
31/12/2024</t>
  </si>
  <si>
    <t>5.2</t>
  </si>
  <si>
    <r>
      <t>Ejecutar plan de auditorías y seguimientos</t>
    </r>
    <r>
      <rPr>
        <i/>
        <sz val="10"/>
        <color rgb="FF000000"/>
        <rFont val="Arial Narrow"/>
        <family val="2"/>
      </rPr>
      <t xml:space="preserve"> ( Informe de mapa de riesgos de corrupción)</t>
    </r>
  </si>
  <si>
    <t xml:space="preserve">3 Informes de monitoreos </t>
  </si>
  <si>
    <t>Jefe Oficina de Control Interno</t>
  </si>
  <si>
    <t>Oficina de Control Interno</t>
  </si>
  <si>
    <t>30/04/2024
31/08/2024
31/12/2024</t>
  </si>
  <si>
    <t>ESTRATEGIA DE RACIONALIZACIÓN DE TRAMITES</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</si>
  <si>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</si>
  <si>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</si>
  <si>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</si>
  <si>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</si>
  <si>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</si>
  <si>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</si>
  <si>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</si>
  <si>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</si>
  <si>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</si>
  <si>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</si>
  <si>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</si>
  <si>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</si>
  <si>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</si>
  <si>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</si>
  <si>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</si>
  <si>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</si>
  <si>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</si>
  <si>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</si>
  <si>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</si>
  <si>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</si>
  <si>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</si>
  <si>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CUATRIMESTRE 1</t>
  </si>
  <si>
    <t>TOTAL ALCANZADO</t>
  </si>
  <si>
    <t>PORCENTAJE CUMPLIMIENTO</t>
  </si>
  <si>
    <t>DESCRIPCION AVANCE PRIMER CUATRIMESTRE</t>
  </si>
  <si>
    <t>INICIO
dd/mm/aa</t>
  </si>
  <si>
    <t>FIN
dd/mm/aa</t>
  </si>
  <si>
    <t>INTERCAMBIO DE INFORMACIÓN (CADENAS DE TRÁMITES - VENTANILLAS ÚNICAS)</t>
  </si>
  <si>
    <t>En el SUIT el Trámite se encuentra completamente racionalizado; en FURAG no nos permiten colocar información de racionalización del trámite
Adicional, a la fecha se espera claridad sobre continuidad del trámite de acreditación – concepto a cargo de la oficina asesora jurídica</t>
  </si>
  <si>
    <t>Correo electrónico:</t>
  </si>
  <si>
    <t>atencionalciudadano@unidadsolidaria.gov.co</t>
  </si>
  <si>
    <t>Fecha aprobación del plan:</t>
  </si>
  <si>
    <t>Actualizado V3 28 de agosto de 2023</t>
  </si>
  <si>
    <t xml:space="preserve">Plan Anticorrupción y de Atención al Ciudadano                                                                                                                                                                                                                                        </t>
  </si>
  <si>
    <t xml:space="preserve">PORCENTAJE DE CUMPLIMIENTO </t>
  </si>
  <si>
    <t>DESCRIPCION AVANCE TERCER CUATRIMESTRE</t>
  </si>
  <si>
    <t>Componente 3: Rendición de cuentas</t>
  </si>
  <si>
    <t xml:space="preserve">Subcomponente </t>
  </si>
  <si>
    <t>Actividades</t>
  </si>
  <si>
    <t xml:space="preserve">Responsable </t>
  </si>
  <si>
    <t xml:space="preserve">Grupo </t>
  </si>
  <si>
    <t xml:space="preserve"> Información</t>
  </si>
  <si>
    <t>Se gestionará con los entes encargados de la televisión pública y privada, la inclusión de espacios promocionales que divulguen la Economía Solidaria, teniendo en cuenta, además, la disponibilidad presupuestal para el 2024</t>
  </si>
  <si>
    <t xml:space="preserve">2 Mensajes institucionales </t>
  </si>
  <si>
    <t>Coordinador</t>
  </si>
  <si>
    <t>Grupo de Conectividad Solidaria y Prensa</t>
  </si>
  <si>
    <t>1.2</t>
  </si>
  <si>
    <t>Aportar la información sobre la gestión de peticiones y el trámite de acreditación, como insumo para la audiencia pública de rendición de cuentas</t>
  </si>
  <si>
    <t>100% de información, relacionada con la gestión de peticiones y trámite, remitida al grupo de planeación</t>
  </si>
  <si>
    <t>1.3</t>
  </si>
  <si>
    <t>Socializar a la ciudadanía los resultados trImestrales de las peticiones y trámite gestionados, como parte de la estrategia de rendición de cuentas</t>
  </si>
  <si>
    <t>3 Informes de peticiones , quejas y reclamos</t>
  </si>
  <si>
    <t>Coordinadores</t>
  </si>
  <si>
    <t>15/04/2024
15/07/2024
15/010/2024</t>
  </si>
  <si>
    <t>1.4</t>
  </si>
  <si>
    <t xml:space="preserve">Diseñar piezas comunicativas para informar a la ciudadanía a través de redes sociales, sobre satisfacción ciudadana con los servicios de la Unidad Solidaria. </t>
  </si>
  <si>
    <t xml:space="preserve">2 piezas de satisfacción </t>
  </si>
  <si>
    <t>15/02/2024
15/07/2024</t>
  </si>
  <si>
    <t>1.5</t>
  </si>
  <si>
    <t>Elaborar y publicar piezas divulgativas para redes sociales y página web institucional sobre  la gestión y  resultados  de la planeación estratégica de la entidad, con temas de interés identificados con la ciudadanía.</t>
  </si>
  <si>
    <t xml:space="preserve">100% estrategía de Comunicaciones implementada </t>
  </si>
  <si>
    <t xml:space="preserve">Coordinador </t>
  </si>
  <si>
    <t>1.6</t>
  </si>
  <si>
    <t>Divulgar en el proceso de rendición de cuentas la información sobre la oferta de conjuntos de datos abiertos disponibles en la entidad para que sean utilizados por los ciudadanos o grupos de interés.</t>
  </si>
  <si>
    <t>Una audiencia realizada</t>
  </si>
  <si>
    <t xml:space="preserve"> Diálogo </t>
  </si>
  <si>
    <t xml:space="preserve">Realizar consultas ciudadanas para conocer propuestas, necesidades, observaciones y problemáticas, sobre los servicios, trámite y funciones de la  Unidad Soldiaria . </t>
  </si>
  <si>
    <t xml:space="preserve">4 Consultas Ciudadana </t>
  </si>
  <si>
    <t>2.2</t>
  </si>
  <si>
    <t>Realizar la  audiencia publica garantizando la participación de la ciudadanía en todo el proceso.</t>
  </si>
  <si>
    <t>Director Técnico
Coordinadores</t>
  </si>
  <si>
    <t xml:space="preserve">Dirección de Investigación y Planeación
Grupo de Conectividad Solidaria y Prensa
Grupo de Planeación y Estadística </t>
  </si>
  <si>
    <t>1/10/2024 a 31/11/2024</t>
  </si>
  <si>
    <t xml:space="preserve">Responsabilidad </t>
  </si>
  <si>
    <t>Publicación de experiencias de asociatividad solidaria de las organizaciones atendidas por la Unidad Soldiaria, en la página WEB de la Entidad y en las revistas publicadas en el año.</t>
  </si>
  <si>
    <t>1 informes de evidencias sobre las publicaciones en la WEB</t>
  </si>
  <si>
    <t>3.3</t>
  </si>
  <si>
    <t>Realizar Informes de rendición de cuentas basados en las  acciones de mejora y recomendaciones identificadas con la ciudadanía, a través de las consultas virtuales.</t>
  </si>
  <si>
    <t xml:space="preserve">2 Informes realizados </t>
  </si>
  <si>
    <t>16/07/2024
31/12/2024</t>
  </si>
  <si>
    <t>3.4</t>
  </si>
  <si>
    <t>Incluir en los informes y acciones de difusión para la rendición de cuentas la información sobre el avance en la garantía de derechos a partir de las metas y resultados de la planeación institucional.</t>
  </si>
  <si>
    <t>1 informe donde se evidencie  el avance</t>
  </si>
  <si>
    <t xml:space="preserve">
Coordinador</t>
  </si>
  <si>
    <t xml:space="preserve">
Grupo de Conectividad Solidaria y Prensa</t>
  </si>
  <si>
    <t>Plan Anticorrupción y de Atención al Ciudadano</t>
  </si>
  <si>
    <r>
      <t xml:space="preserve">Componente 4: </t>
    </r>
    <r>
      <rPr>
        <b/>
        <sz val="14"/>
        <rFont val="Arial"/>
        <family val="2"/>
      </rPr>
      <t xml:space="preserve">Mecanismos para mejorar el servicio al ciudadano </t>
    </r>
  </si>
  <si>
    <t>Actividad General</t>
  </si>
  <si>
    <t xml:space="preserve">1. Planeación estratégica del servicio al ciudadano </t>
  </si>
  <si>
    <t>Elaborar reportes sobre la oportunidad en la respuesta a peticiones y revisarlos en comités directivos mensuales</t>
  </si>
  <si>
    <t>11 reportes presentados</t>
  </si>
  <si>
    <t xml:space="preserve">Mensual </t>
  </si>
  <si>
    <t>Actualizar el documento de caracterización de ciudadanos,  usuarios y grupos de interés de la Unidad Solidaria, de acuerdo con el lineamiento institucional de la Agenda de Asociatividad Solidaria para la Paz.</t>
  </si>
  <si>
    <t>1 documento actualizado</t>
  </si>
  <si>
    <t>Coordinador(a)  y profesional encargado</t>
  </si>
  <si>
    <t>Grupo de Gestión Administrativa</t>
  </si>
  <si>
    <t xml:space="preserve">
15/07/2024
15/11/2024
</t>
  </si>
  <si>
    <t>2. Fortalecimiento del talento humano al servicio del ciudadano</t>
  </si>
  <si>
    <t xml:space="preserve">Promover actividades que cualifiquen las competencias  de atención y orientación al ciudadano, en la que se refuerce  la utilización de lenguaje claro en la gestión de respuestas </t>
  </si>
  <si>
    <t xml:space="preserve">2 de actividades de cualificación para la atención u orientación al ciudadano </t>
  </si>
  <si>
    <t xml:space="preserve">Coordinador(a)
Profesionales de servicio al ciudadano </t>
  </si>
  <si>
    <t xml:space="preserve">15/05/2024
15/10/2024
</t>
  </si>
  <si>
    <t>En el marco de la Política de Integridad, vincular a los servidores públicos y contratistas en actividades que fortalezcan el Código de Integridad, identificando los valores y principios de la entidad e igualmente la competencia de "Orientación al usuario y al ciudadano"</t>
  </si>
  <si>
    <t>2 Actividades de fortalecimiento Código de Integridad</t>
  </si>
  <si>
    <t>Coordinador(a)</t>
  </si>
  <si>
    <t>27/06/2024
11/11/2024</t>
  </si>
  <si>
    <t xml:space="preserve">3. Gestión de Relacionamiento de los ciudadanos </t>
  </si>
  <si>
    <t xml:space="preserve">3.1 </t>
  </si>
  <si>
    <t>Diseñar piezas comunicativas para ser divulgadas en la página web y redes sociales informando a la ciudadanía sobre los canales de atención al ciudadano disponibles</t>
  </si>
  <si>
    <t xml:space="preserve">3 actividades de socialización realizadas </t>
  </si>
  <si>
    <t>30/04/2024
30/08/2024
20/12/2024</t>
  </si>
  <si>
    <t xml:space="preserve">3.2 </t>
  </si>
  <si>
    <t xml:space="preserve">Adelantar la actualización del Manual protocolo y reglamento de servicio al ciudadano en el marco de lenguaje claro. </t>
  </si>
  <si>
    <t xml:space="preserve">4. Conocimiento al servicio al ciudadano </t>
  </si>
  <si>
    <r>
      <t>Registrar todas las solicitudes de los ciudadanos en el formato de registro  de atención al ciudadano.</t>
    </r>
    <r>
      <rPr>
        <i/>
        <sz val="10"/>
        <color rgb="FF0070C0"/>
        <rFont val="Arial Narrow"/>
        <family val="2"/>
      </rPr>
      <t xml:space="preserve"> </t>
    </r>
  </si>
  <si>
    <t>100% de las solicitudes registradas</t>
  </si>
  <si>
    <t>Profesional encargada</t>
  </si>
  <si>
    <t>Diario</t>
  </si>
  <si>
    <t>5.  Evaluación de gestión y medición de la percepción ciudadana</t>
  </si>
  <si>
    <t>Elaborar y publicar informes semestrales de atención al ciudadano, que incluyan la medición de la satisfacción de los mismos</t>
  </si>
  <si>
    <t>2 informes elaborados y publicados</t>
  </si>
  <si>
    <t>Gestión Administrativa (elaboración)
Conectividad y Prensa (publicación)</t>
  </si>
  <si>
    <t xml:space="preserve">
31/07/2024
20/12/2024
</t>
  </si>
  <si>
    <t xml:space="preserve">Remitir informe del trámite de acreditación: gestión de solicitudes y resultados de la encuesta de satisfacción del trámite, al líder de proceso de servicio al ciudadano. </t>
  </si>
  <si>
    <t xml:space="preserve">Grupo de Educación e Investigación </t>
  </si>
  <si>
    <t>Componente 5: Transparencia y Acceso a la Información</t>
  </si>
  <si>
    <t>Indicadores</t>
  </si>
  <si>
    <t>Lineamientos de Transparencia Activa</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</si>
  <si>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</si>
  <si>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Porcentaje (Información mínima publicada / Información mínima obligada a publicar por la Ley) *100</t>
  </si>
  <si>
    <t>Jefe de Control Interno</t>
  </si>
  <si>
    <t>3 Reportes</t>
  </si>
  <si>
    <t>Grupo de Tecnologías de la Información</t>
  </si>
  <si>
    <t>Verificar la publicación de la Información sobre Contratación Pública en SECOP II</t>
  </si>
  <si>
    <t>Porcentaje de Información sobre Contratación Pública registrada en SECOP / Información sobre Contratación Pública Total de la Entidad</t>
  </si>
  <si>
    <t>Jefe Oficina Asesora Jurídica</t>
  </si>
  <si>
    <t>Oficina Asesora Jurídica</t>
  </si>
  <si>
    <t>Realizar el seguimiento y publicación de la información mínima, obligatoria en la página web, conforme se establece la resolución 1519 de 2020 y la Ley 1712 de 2014, sus decretos reglamentarios y la matriz ITA de la Procuraduría General de la Nación.</t>
  </si>
  <si>
    <t>2 Reportes</t>
  </si>
  <si>
    <t>Numero de Reportes de seguimiento y publicación de la información mínima, obligatoria en la página web,</t>
  </si>
  <si>
    <t xml:space="preserve">Enviar los informes de ejecución contractual para su respectiva publicación en el portal web, deacuerdo a y la Ley 1712 de 2014 tanparencia y Acceso a la información publica. </t>
  </si>
  <si>
    <t>Numero de Reportes de información Enviada de ejecución contractual para su respectiva publicación en el portal web</t>
  </si>
  <si>
    <t>Actualizar el normograma de la Entidad</t>
  </si>
  <si>
    <t>Número de informes de actualización de normograma realizados</t>
  </si>
  <si>
    <t>1.7</t>
  </si>
  <si>
    <t>Seguimiento a los planes de Mejoramientos FURAG Y MIPG</t>
  </si>
  <si>
    <t xml:space="preserve">Porcentaje de Seguimiento de los Planes </t>
  </si>
  <si>
    <t>Grupo de Planeación y Estadsitcia</t>
  </si>
  <si>
    <t xml:space="preserve">Informes de  avance de ejecución de los Proyectos de Inversión publicados en el micrositio de transparencia </t>
  </si>
  <si>
    <t>Grupo de Planeación y Estadistica</t>
  </si>
  <si>
    <t>1.9</t>
  </si>
  <si>
    <t xml:space="preserve">Publicación y divulgación de los  informes de avance de la politica de gobierno digital. </t>
  </si>
  <si>
    <t>Numero de Reportes de Publicación y divulgación de los  informes de avance de la politica de gobierno digital.</t>
  </si>
  <si>
    <t>1.10</t>
  </si>
  <si>
    <t>Realizar la actualización del inventario de activos de información y el índice de información pública clasificada en el portal de datos abiertos.</t>
  </si>
  <si>
    <t>1 Documento</t>
  </si>
  <si>
    <t>Numero de Actualización del inventario de activos de información el índice de información pública clasificada en el portal de datos abiertos.</t>
  </si>
  <si>
    <t>1.11</t>
  </si>
  <si>
    <t>Modificar, actualizar y aprobar el Plan Anual de Adquisiciones - PAA 2023, de acuerdo con solicitudes formuladas por dependencias</t>
  </si>
  <si>
    <t xml:space="preserve">Numero de Actualizaciones del Plan anual de adquisiciones </t>
  </si>
  <si>
    <t>1.12</t>
  </si>
  <si>
    <t xml:space="preserve">Revisar la pertinencia y actualidad de contenidos de los enlaces publicados en la web a cargo del grupo de educación e investigación </t>
  </si>
  <si>
    <t>Número de reportes de revisisón de enlaces web realizados</t>
  </si>
  <si>
    <t>Coordinador(a)
Profesional designado</t>
  </si>
  <si>
    <t>1.13</t>
  </si>
  <si>
    <t>1 seguimiento</t>
  </si>
  <si>
    <t>Grupo Gestión Humana</t>
  </si>
  <si>
    <t xml:space="preserve">Realizar seguimientos mensual  y actualización de la información publicada en la pagina web 
(menú transparenciade,  Menu participa) de acuerdo a la normatividad vigente </t>
  </si>
  <si>
    <t>Lineamientos de Transparencia Pasiva</t>
  </si>
  <si>
    <t>Diseñar y Publicar piezas comunicativas que informen a la ciudadanía, sobre la gratuidad y la no necesidad de intermediarios para la gestión de peticiones, trámite y servicios ofertados por la Unidad.</t>
  </si>
  <si>
    <t>3 piezas publicadas</t>
  </si>
  <si>
    <t xml:space="preserve">Número de piezas publicadas </t>
  </si>
  <si>
    <t xml:space="preserve">Revisar y actualizar el registro de las bases de datos  información personal sujetas a Tratamiento en el aplicativo de la SIC identifcadas en la vigencia 2023 </t>
  </si>
  <si>
    <t>2 reportes de actualización de las bases de datos registradas ante la SIC</t>
  </si>
  <si>
    <t>Numero de reportes de actualización de las bases de datos registradas ante la SIC</t>
  </si>
  <si>
    <t>2.3</t>
  </si>
  <si>
    <t>Realizar publicación en la intranet y tips enviados por correo electronico de la entidad para dar a conocer la existencia de la Secretaría de Transparencia</t>
  </si>
  <si>
    <t>1 Pieza de publicaión en la intranet y  2 tips enviados por correo electronico</t>
  </si>
  <si>
    <t>Elaboración los Instrumentos de Gestión de la Información</t>
  </si>
  <si>
    <t>2 reportes</t>
  </si>
  <si>
    <t>Numero de Reportes de Actualización y Publicación del Inventario de Activos de Información de la Entidad</t>
  </si>
  <si>
    <t>3.2</t>
  </si>
  <si>
    <r>
      <rPr>
        <sz val="11"/>
        <color rgb="FF000000"/>
        <rFont val="Arial Narrow"/>
        <family val="2"/>
      </rPr>
      <t xml:space="preserve">Publicación de Inventarios Documentales de conformidad con los criterios </t>
    </r>
    <r>
      <rPr>
        <sz val="11"/>
        <rFont val="Arial Narrow"/>
        <family val="2"/>
      </rPr>
      <t>establecidos en la politica de gobierno Digital</t>
    </r>
    <r>
      <rPr>
        <sz val="11"/>
        <color rgb="FFFF0000"/>
        <rFont val="Arial Narrow"/>
        <family val="2"/>
      </rPr>
      <t xml:space="preserve"> </t>
    </r>
    <r>
      <rPr>
        <sz val="11"/>
        <color rgb="FF000000"/>
        <rFont val="Arial Narrow"/>
        <family val="2"/>
      </rPr>
      <t>y ley 1712 de 2014.</t>
    </r>
  </si>
  <si>
    <t>16 Transferencias documentales primarias publicadas en la web institucional.</t>
  </si>
  <si>
    <t>Numero de Transferencias Grado de implementación de TRD.</t>
  </si>
  <si>
    <t xml:space="preserve">Actualización y Publicación de la Información mínima exigida por la Ley 1712 de 2014 relacionada con Gestión Documental. </t>
  </si>
  <si>
    <t>Porcentaje ((Información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</si>
  <si>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</si>
  <si>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Porcentaje de actualización y publicación del esquema</t>
  </si>
  <si>
    <t>3.5</t>
  </si>
  <si>
    <t>1 capacitación</t>
  </si>
  <si>
    <t>Numero de capacitaciones y publicación de los tips</t>
  </si>
  <si>
    <t>3.6</t>
  </si>
  <si>
    <t xml:space="preserve"> 6 tips en la intranet o enviados por correo electronico</t>
  </si>
  <si>
    <t>3.7</t>
  </si>
  <si>
    <t>Actualizar el reporte de gestión del trámite de acreditación en el SUIT</t>
  </si>
  <si>
    <t>Numero de Reportes de gestión del trámite de acreditación en el SUIT</t>
  </si>
  <si>
    <t xml:space="preserve">Grupo de Educación e investigación </t>
  </si>
  <si>
    <t>3.8</t>
  </si>
  <si>
    <t>Promover los canales de contacto, con los que cuentan los ciudadanos, para interponer sus peticiones especialmente las relacionadas con actos que puedan configurar riesgos de corrupción</t>
  </si>
  <si>
    <t>3 actividades de promoción realizadas</t>
  </si>
  <si>
    <t xml:space="preserve">Número de actividades de promoción </t>
  </si>
  <si>
    <t>Criterio Diferencial de Accesibilidad</t>
  </si>
  <si>
    <t>4.2</t>
  </si>
  <si>
    <t>Diseñar la estrategia para la  Adecuar los canales de comunicación electrónicos en el portal institucional para disminuir las brechas de accesibilidad web que permita facilitar el acceso a la población en situación de discapacidad, de acuerdo con el diagnostico realizado / (lengua de señas, subtitulos, traducción a lenguas nativas)</t>
  </si>
  <si>
    <t>Número de reportes realizados</t>
  </si>
  <si>
    <t xml:space="preserve">Componente 6: Iniciativas Adicionales -Integridad- Gestión de Conflictos de Interes </t>
  </si>
  <si>
    <t>Meta</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</si>
  <si>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</si>
  <si>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</si>
  <si>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</si>
  <si>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Jefe Oficina Asesora Juridica 
Coordinadores</t>
  </si>
  <si>
    <t xml:space="preserve">Oficina Asesora Juridica
Grupo de Gestión Humana
Grupo de Planeación y Estadsitica </t>
  </si>
  <si>
    <t>Julio 30 de 2024</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</si>
  <si>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</si>
  <si>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</si>
  <si>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Jefe Oficina Asesora Juridica 
Coordinadores
Profesional Oficina Asesora Juridic</t>
  </si>
  <si>
    <t>Comité de Gestión y Desempeño</t>
  </si>
  <si>
    <t xml:space="preserve">Dirección de Investigación y Planeación 
Subdirección </t>
  </si>
  <si>
    <t>Abril 30 de 2024
Agosto 30 de 2024
Diciembre 31 de 2024</t>
  </si>
  <si>
    <t>Procesos y procedimiento</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</si>
  <si>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</si>
  <si>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</si>
  <si>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2024</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</si>
  <si>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</si>
  <si>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</si>
  <si>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</si>
  <si>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Grupo de Comunicaciones y Prensa
Grupo de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</si>
  <si>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</si>
  <si>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</si>
  <si>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 xml:space="preserve">Jefe Oficina Asesora Juridica 
Carmen Julia Lizarazo </t>
  </si>
  <si>
    <t>Oficina Asesora Jurídica
Gestión Humana</t>
  </si>
  <si>
    <t>4.3</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</si>
  <si>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</si>
  <si>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</si>
  <si>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Grupo de Gestión  de Humana</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</si>
  <si>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</si>
  <si>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</si>
  <si>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</si>
  <si>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</si>
  <si>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</si>
  <si>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</si>
  <si>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</si>
  <si>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 xml:space="preserve">Jefe Oficina de Control Interno </t>
  </si>
  <si>
    <t>Control interno</t>
  </si>
  <si>
    <t>6.2</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</si>
  <si>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</si>
  <si>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Porcentaje de seguimiento y control a la implementación de las estrategias de gestión preventiva del conflicto de intereses</t>
  </si>
  <si>
    <t>MATRIZ MAPA DE RIESGOS</t>
  </si>
  <si>
    <t>AÑO_2.024____</t>
  </si>
  <si>
    <t>VERSIÓN 10</t>
  </si>
  <si>
    <t>CÓDIGO-FO-PDE-04</t>
  </si>
  <si>
    <t>FECHA EDICIÓN 25/10/2023</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</si>
  <si>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</si>
  <si>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</si>
  <si>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</si>
  <si>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</si>
  <si>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</si>
  <si>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</si>
  <si>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</si>
  <si>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</si>
  <si>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</si>
  <si>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</si>
  <si>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</si>
  <si>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SEGUIMIENTO</t>
  </si>
  <si>
    <t xml:space="preserve">Referencia </t>
  </si>
  <si>
    <t>PROCESO</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</si>
  <si>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</si>
  <si>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</si>
  <si>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</si>
  <si>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</si>
  <si>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</si>
  <si>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</si>
  <si>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</si>
  <si>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</si>
  <si>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</si>
  <si>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</si>
  <si>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</si>
  <si>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</si>
  <si>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</si>
  <si>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</si>
  <si>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</si>
  <si>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</si>
  <si>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</si>
  <si>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</si>
  <si>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Fecha Implementación</t>
  </si>
  <si>
    <t>Fecha Seguimiento</t>
  </si>
  <si>
    <t>Seguimiento a abril 30</t>
  </si>
  <si>
    <t>OBSERVACIONES PLANEACIÓN A ABRIL 30</t>
  </si>
  <si>
    <t>Seguimiento a junio 30</t>
  </si>
  <si>
    <t>OBSERVACIONES PLANEACIÓN A JUNIO 30</t>
  </si>
  <si>
    <t>SEGUIMIENTO A AGOSTO 31</t>
  </si>
  <si>
    <t>OBSERVACIONES PLANEACIÓN A AGOSTO 31</t>
  </si>
  <si>
    <t>SEGUIMIENTO A DICIEMBRE 31</t>
  </si>
  <si>
    <t>OBSERVACIONES PLANEACIÓN A DICIEMBRE 31</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</si>
  <si>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</si>
  <si>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</si>
  <si>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</si>
  <si>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</si>
  <si>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</si>
  <si>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</si>
  <si>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</si>
  <si>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</si>
  <si>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</si>
  <si>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</si>
  <si>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</si>
  <si>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</si>
  <si>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</si>
  <si>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</si>
  <si>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</si>
  <si>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</si>
  <si>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</si>
  <si>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</si>
  <si>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</si>
  <si>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</si>
  <si>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</si>
  <si>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</si>
  <si>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</si>
  <si>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</si>
  <si>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1. Formulación de la Planeación estratégica Institucional de acuerdo a los lineamiento del gobierno nacional y necesidades del sector solidario.
2. Monitoreo y seguimiento de los Indicadores de la Unidad Solidaria: en el plan Nacional de Desarrollo, Plan Sectorial, Plan Estratégico y Plan de acción de la entidad, y presentados al Comité de Gestión y Desempeño Institucional.</t>
  </si>
  <si>
    <t>Director Nacional
Director de Investigación y Planeación
Director de Desarrollo de las organizaciones Solidarias
Líderes de Procesos</t>
  </si>
  <si>
    <t>Enero 1 de 2024</t>
  </si>
  <si>
    <t>30 de abril de 2,024
30 de junio de 2,024
31 de agosto de 2024
31 de diciembre de 2.024</t>
  </si>
  <si>
    <t>PDE 02</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</si>
  <si>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</si>
  <si>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</si>
  <si>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</si>
  <si>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</si>
  <si>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</si>
  <si>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</si>
  <si>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</si>
  <si>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</si>
  <si>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</si>
  <si>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</si>
  <si>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</si>
  <si>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</si>
  <si>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</si>
  <si>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</si>
  <si>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Media</t>
  </si>
  <si>
    <t>Mayor</t>
  </si>
  <si>
    <t>Alto</t>
  </si>
  <si>
    <t>Implementación y seguimiento al Programa de Asociatividad Solidaria (PASO)</t>
  </si>
  <si>
    <t>Registro Sustancial</t>
  </si>
  <si>
    <t xml:space="preserve">Acompañamiento técnico  a las organizaciones solidarias  durante los cuatro años que dura cada proceso .haciendo actualización cada año. </t>
  </si>
  <si>
    <t>Dirección de Desarrollo</t>
  </si>
  <si>
    <t>CFO 02</t>
  </si>
  <si>
    <t>Posibilidad de incurrir en perdida económica y reputacional</t>
  </si>
  <si>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</si>
  <si>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</si>
  <si>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</si>
  <si>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t xml:space="preserve">Seguimiento y verificación al  desarrollo de las Agendas Territoriales </t>
  </si>
  <si>
    <t>CFO 03</t>
  </si>
  <si>
    <t>Coaccionar a los funcionarios, contratistas o supervisores  de la Unidad</t>
  </si>
  <si>
    <t>Debido a  ejercer coacción a los funcionarios, contratistas o supervisores de la unidad para un beneficio particular o de un tercero.</t>
  </si>
  <si>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</si>
  <si>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Corrupción</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</si>
  <si>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</si>
  <si>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</si>
  <si>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</si>
  <si>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</si>
  <si>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</si>
  <si>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</si>
  <si>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</si>
  <si>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</si>
  <si>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Profesional Especializado Grupo de Planeación y Estadística
Coordinador Grupo de Planeación y Estadística</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</si>
  <si>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</si>
  <si>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SPI,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</si>
  <si>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</si>
  <si>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</si>
  <si>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</si>
  <si>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</si>
  <si>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</si>
  <si>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</si>
  <si>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</si>
  <si>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Verificar consistencia de la información para su procesamiento.</t>
  </si>
  <si>
    <t>Bajo</t>
  </si>
  <si>
    <t>Realizar reportes de las operaciones estadísticas conforme a su periodicidad, verificando los criterios de calidad estadística.</t>
  </si>
  <si>
    <t>GSM 02</t>
  </si>
  <si>
    <r>
      <rPr>
        <sz val="10"/>
        <color rgb="FFFF0000"/>
        <rFont val="Arial Narrow"/>
        <family val="2"/>
      </rPr>
      <t>Posibilidad de incurrir</t>
    </r>
    <r>
      <rPr>
        <sz val="10"/>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</si>
  <si>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</si>
  <si>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</si>
  <si>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</si>
  <si>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</si>
  <si>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</si>
  <si>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</si>
  <si>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GEAS 01</t>
  </si>
  <si>
    <t>Posibilidad de pérdida económica y  reputacional</t>
  </si>
  <si>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</si>
  <si>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</si>
  <si>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</si>
  <si>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t>Exigir el planteamiento claro del problema/tema a investigar, así como su cronograma y alcance, dentro de los anteproyectos de investigación, realizados por la Unidad Solidaria y/o sus Aliados</t>
  </si>
  <si>
    <t>Leve</t>
  </si>
  <si>
    <t>Verificar que los anteproyectos de investigación planteen resultados esperados de las investigaciones en un cronograma y alcance real</t>
  </si>
  <si>
    <t>Coordinación y Porfesional designado
Grupo de Educación e Investigación</t>
  </si>
  <si>
    <t>GEAS 02</t>
  </si>
  <si>
    <t>Posibilidad de pérdida reputacional y pérdida económica</t>
  </si>
  <si>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</si>
  <si>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</si>
  <si>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</si>
  <si>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Verificar el cumplimiento de requisitos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</si>
  <si>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</si>
  <si>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</si>
  <si>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GEAS 03</t>
  </si>
  <si>
    <t>Bajo relacionamiento de los profesionales del grupo de educación e investigación con otras áreas de la Unidad Solidaria y con los Aliados de la Entidad que desarrollan programas educativos a nombre institucional.</t>
  </si>
  <si>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</si>
  <si>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</si>
  <si>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Socializar y establecer acuerdos, para el desarrollo de procesos educativos que se adelanten por profesionales de la Unidad Solidaria y/o sus Aliados</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</si>
  <si>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</si>
  <si>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SC 01</t>
  </si>
  <si>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</si>
  <si>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</si>
  <si>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</si>
  <si>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Establecer tiempos de respuesta en el trámite de acreditación para procesos internos inter -áreas en la Unidad Solidaria</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</si>
  <si>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</si>
  <si>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</si>
  <si>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GH 01</t>
  </si>
  <si>
    <r>
      <rPr>
        <sz val="10"/>
        <color rgb="FFFF0000"/>
        <rFont val="Arial Narrow"/>
        <family val="2"/>
      </rPr>
      <t>Posibilidad</t>
    </r>
    <r>
      <rPr>
        <sz val="10"/>
        <color theme="1"/>
        <rFont val="Arial Narrow"/>
        <family val="2"/>
      </rPr>
      <t xml:space="preserve"> de pérdida reputacional y económica</t>
    </r>
  </si>
  <si>
    <t>Por sanciones por parte de los entes de control e insatisfacción de los funcionarios de la entidad</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</si>
  <si>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</si>
  <si>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</si>
  <si>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Interés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</si>
  <si>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</si>
  <si>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</si>
  <si>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</si>
  <si>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GH 02</t>
  </si>
  <si>
    <r>
      <rPr>
        <sz val="10"/>
        <color rgb="FFFF0000"/>
        <rFont val="Arial Narrow"/>
        <family val="2"/>
      </rPr>
      <t>Posibilidad</t>
    </r>
    <r>
      <rPr>
        <sz val="10"/>
        <color theme="1"/>
        <rFont val="Arial Narrow"/>
        <family val="2"/>
      </rPr>
      <t xml:space="preserve"> de incurrir en perdida económica</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</si>
  <si>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</si>
  <si>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</si>
  <si>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</si>
  <si>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</si>
  <si>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</si>
  <si>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</si>
  <si>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GH 03</t>
  </si>
  <si>
    <r>
      <rPr>
        <sz val="10"/>
        <color rgb="FFFF0000"/>
        <rFont val="Arial Narrow"/>
        <family val="2"/>
      </rPr>
      <t>Posibilidad</t>
    </r>
    <r>
      <rPr>
        <sz val="10"/>
        <color theme="1"/>
        <rFont val="Arial Narrow"/>
        <family val="2"/>
      </rPr>
      <t xml:space="preserve"> de perdida reputacional</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</si>
  <si>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</si>
  <si>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modificación de los criterios de los estándares mínimos en Seguridad y Salud en el Trabajo.</t>
    </r>
  </si>
  <si>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</si>
  <si>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t>Menor</t>
  </si>
  <si>
    <t>Verificar el cumplimiento de cada item de los estándares mínimos en Seguridad y Salud en el Trabajo.</t>
  </si>
  <si>
    <t>Realizar la evaluación de los estándares mínimos de Seguridad y Salud en el Trabajo.</t>
  </si>
  <si>
    <t>Grupo de Gestión Humana
Coordinador Grupo de Gestión Humana</t>
  </si>
  <si>
    <t>GH 04</t>
  </si>
  <si>
    <r>
      <rPr>
        <sz val="10"/>
        <color rgb="FFFF0000"/>
        <rFont val="Arial Narrow"/>
        <family val="2"/>
      </rPr>
      <t>Posibilidad</t>
    </r>
    <r>
      <rPr>
        <sz val="10"/>
        <color theme="1"/>
        <rFont val="Arial Narrow"/>
        <family val="2"/>
      </rPr>
      <t xml:space="preserve"> de  perdida reputacional y económica</t>
    </r>
  </si>
  <si>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</si>
  <si>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</si>
  <si>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</si>
  <si>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Alta</t>
  </si>
  <si>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</si>
  <si>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</si>
  <si>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</si>
  <si>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GH 05</t>
  </si>
  <si>
    <t>Selección del rubro de Funcionamiento o inversión diferente al requerido.</t>
  </si>
  <si>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</si>
  <si>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</si>
  <si>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</si>
  <si>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</si>
  <si>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</si>
  <si>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CPR 01</t>
  </si>
  <si>
    <t>Posibilidad de pérdida reputacional</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</si>
  <si>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</si>
  <si>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</si>
  <si>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</si>
  <si>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El líder responsable del proceso, verificará  que la publicación y su contenido sea el previamente revisado y autorizado, en los tiempos y parámetros definidos.</t>
  </si>
  <si>
    <t>Actualizar los estandares de la imagen corporativa en los documentos del proceso de Comunicaciones y Prensa 
Verificar el cumplimiento en la publicación de cada uno de los contenidos autorizados por el líder de proceso.</t>
  </si>
  <si>
    <t>Líder del Proceso de Comunicación y Prensa</t>
  </si>
  <si>
    <t>CPR 02</t>
  </si>
  <si>
    <t>Posibilidad de incurrir en perdida reputacional</t>
  </si>
  <si>
    <t>Control intermitente en la recolección de la información que se produce en la Unidad Solidaria</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</si>
  <si>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</si>
  <si>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</si>
  <si>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</si>
  <si>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Correctivo</t>
  </si>
  <si>
    <t>Semanalmente mediante Consejo de  redacción el líder de proceso, verificará que la información que se produzca desde la Unidad Solidaria, se recolecte y difunda oportunamente a través de los canales establecidos para tal fin.</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</si>
  <si>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</si>
  <si>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</si>
  <si>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</si>
  <si>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</si>
  <si>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</si>
  <si>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</si>
  <si>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</si>
  <si>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</si>
  <si>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</si>
  <si>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</si>
  <si>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</si>
  <si>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</si>
  <si>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</si>
  <si>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</si>
  <si>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</si>
  <si>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</si>
  <si>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</si>
  <si>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</si>
  <si>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</si>
  <si>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</si>
  <si>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</si>
  <si>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</si>
  <si>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</si>
  <si>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</si>
  <si>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</si>
  <si>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</si>
  <si>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</si>
  <si>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</si>
  <si>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</si>
  <si>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</si>
  <si>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</si>
  <si>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</si>
  <si>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</si>
  <si>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</si>
  <si>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</si>
  <si>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</si>
  <si>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</si>
  <si>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</si>
  <si>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</si>
  <si>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</si>
  <si>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</si>
  <si>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</si>
  <si>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</si>
  <si>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</si>
  <si>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</si>
  <si>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</si>
  <si>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GDO 03</t>
  </si>
  <si>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</si>
  <si>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</si>
  <si>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</si>
  <si>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Implementar los instrumentos archivisticos, tales como diagnóstico integral archivistico, PINAR, PGD, SIC, politica de archivo, tablas de retención documental. tablas de valoracion documental y cuadro de clasificación documental.</t>
  </si>
  <si>
    <t>GDO 04</t>
  </si>
  <si>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</si>
  <si>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</si>
  <si>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</si>
  <si>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Muy Alta</t>
  </si>
  <si>
    <t>Implementar la Matriz de control de acceso para los funcionarios.</t>
  </si>
  <si>
    <t>Levantamiento de información con los lideres de área para definir los responsables que deben acceder en los archivos de gestión y el archivo central en la matriz de control de acceso.</t>
  </si>
  <si>
    <t>GDO 05</t>
  </si>
  <si>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</si>
  <si>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</si>
  <si>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</si>
  <si>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Implementar perfles de acceso para los funcionarios.</t>
  </si>
  <si>
    <t>Grupo de Gestión Administrativa - Grupo de TICS.</t>
  </si>
  <si>
    <t>GDO 06</t>
  </si>
  <si>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</si>
  <si>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</si>
  <si>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</si>
  <si>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Implementar las Tablas de Retención Documental articuladas con el mapa de procesos de la Entidad.</t>
  </si>
  <si>
    <t>Adoptar las Tablas de Retención Documental al momento de realizar eliminación documental.</t>
  </si>
  <si>
    <t>Grupo de Gestión Administrativa - Comité Institucional de Gestión y Desempeño</t>
  </si>
  <si>
    <t>SC 02</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</si>
  <si>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</si>
  <si>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</si>
  <si>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</si>
  <si>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</si>
  <si>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</si>
  <si>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Grupo de Gestión Administrativa</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</si>
  <si>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</si>
  <si>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</si>
  <si>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</si>
  <si>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</si>
  <si>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</si>
  <si>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Asesorar por parte de la Coordinación Financiera, el técnico y el auxiliar administrativo del Grupo de Gestión Financiera, con base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</si>
  <si>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</si>
  <si>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</si>
  <si>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Brindar asesoría por parte del Coordinador, contratista con funciones de contador, técnico,  auxiliar administrativo del Grupo de Gestión Financiera, para la definición de los rubros y usos presupuestales para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</si>
  <si>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</si>
  <si>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</si>
  <si>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</si>
  <si>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</si>
  <si>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</si>
  <si>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</si>
  <si>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</si>
  <si>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</si>
  <si>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</si>
  <si>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</si>
  <si>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</si>
  <si>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</si>
  <si>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</si>
  <si>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</si>
  <si>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</si>
  <si>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</si>
  <si>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</si>
  <si>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</si>
  <si>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</si>
  <si>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</si>
  <si>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</si>
  <si>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</si>
  <si>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GFI 05</t>
  </si>
  <si>
    <t>Fallas en el sistema de pagos de las plataformas virtuales.</t>
  </si>
  <si>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</si>
  <si>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</si>
  <si>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t>Revisar saldos cuentas bancos</t>
  </si>
  <si>
    <t>Verificar los saldos cuenta bancaria cada vez que se realice un pago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</si>
  <si>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</si>
  <si>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</si>
  <si>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</si>
  <si>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</si>
  <si>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</si>
  <si>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</si>
  <si>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</si>
  <si>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GIN 01</t>
  </si>
  <si>
    <t>Perdida reputacional y económica</t>
  </si>
  <si>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</si>
  <si>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</si>
  <si>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</si>
  <si>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Planear (establecer prioridades y necesidades de recursos) los recursos presupuestales necesarios para adelantar las actividades de contratación del grupo TI.</t>
  </si>
  <si>
    <t xml:space="preserve">Realizar seguimiento  a los procesos de contratación del Grupo TICS conforme al Plan Anual de Adquisiciones </t>
  </si>
  <si>
    <t>Coordinador Grupo de Tecnologías de la Información</t>
  </si>
  <si>
    <t>GIN 02</t>
  </si>
  <si>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</si>
  <si>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</si>
  <si>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</si>
  <si>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de ejecución de actividades de mantenimiento y del Plan/Programación de mantenimiento de software, hardware y servicios</t>
  </si>
  <si>
    <t>Ejecutar plan/Programa de mantenimiento de software y hardware</t>
  </si>
  <si>
    <t>Grupo TICS</t>
  </si>
  <si>
    <t>GIN 03</t>
  </si>
  <si>
    <t>Perdida económica y reputacional</t>
  </si>
  <si>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</si>
  <si>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</si>
  <si>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</si>
  <si>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Verificar el cumplimiento de las actividades de seguridad digital de la información relacionadas como son: uso de software sin licencia, acceso no autorizado a redes, bases de datos y sistemas de informacipon, herramientas y aplicaciones de seguridad perimetral.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</si>
  <si>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</si>
  <si>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Coordinador Grupo de Tecnologías de la Información y el Supervisor del contrato designado</t>
  </si>
  <si>
    <t>GIN 04</t>
  </si>
  <si>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</si>
  <si>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</si>
  <si>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</si>
  <si>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Verificar la actualización de la información de usuarios con accesos, permisos de roles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</si>
  <si>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</si>
  <si>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</si>
  <si>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</si>
  <si>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GCO 01</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</si>
  <si>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</si>
  <si>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</si>
  <si>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</si>
  <si>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</si>
  <si>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</si>
  <si>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</si>
  <si>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</si>
  <si>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</si>
  <si>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</si>
  <si>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</si>
  <si>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</si>
  <si>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</si>
  <si>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t>Revisar informes de supervisión de conformidad al objeto contractual del contratos o convenio.</t>
  </si>
  <si>
    <t>Informes de supervisión revisados</t>
  </si>
  <si>
    <t>Oficina Jurídica
Subdirección Nacional</t>
  </si>
  <si>
    <t>GCO 03</t>
  </si>
  <si>
    <t>Satisfacer un interés particular de carácter económico, de prestigio o de notoriedad.</t>
  </si>
  <si>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</si>
  <si>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</si>
  <si>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</si>
  <si>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</si>
  <si>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Efectuar consulta ante el aplicativo de la Procuraduría General de la Nación, en el que permita a la Unidad Solidaria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Unidad Solidaria.</t>
  </si>
  <si>
    <t>Solicitar a los futuros contratistas y/o supervisores de contratos y/o convenios de la Unidad Solidaria, declaración de estar incurso o no en causal de Conflicto de Interéses, frente al futuro contratista o cooperante.</t>
  </si>
  <si>
    <t xml:space="preserve">Validar diligenciamiento  de declaración de estar incurso o no, en la causal de conflicto de intereses. </t>
  </si>
  <si>
    <t>GJU 01</t>
  </si>
  <si>
    <t>Falta de planeación en la asignación del apoderado judicial.</t>
  </si>
  <si>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</si>
  <si>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</si>
  <si>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Unidad Solidaria.</t>
  </si>
  <si>
    <t>Vaildar y verificar hojas de vida de los apoderados judiciales Consejo Superior de la Judicatura.</t>
  </si>
  <si>
    <t>GJU 02</t>
  </si>
  <si>
    <t>Deficiente Planeación en la designación oportuna de apoderado judicial en las diferentes etapas de los procesos.</t>
  </si>
  <si>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</si>
  <si>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</si>
  <si>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t>Designar oportuna y adecuadamente los apoderados judiciales</t>
  </si>
  <si>
    <t>Designar apoderados judiciales en las etapas procesales</t>
  </si>
  <si>
    <t>GJU 03</t>
  </si>
  <si>
    <t>No establecimientos de controles y seguimientos a las PQRDS radicadas al interior de la Unidad Solidaria</t>
  </si>
  <si>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</si>
  <si>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</si>
  <si>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</si>
  <si>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Resolver las PQRDS dentro de los terminos de Ley</t>
  </si>
  <si>
    <t>GJU 04</t>
  </si>
  <si>
    <t>La no verificación de existencia de incompatibilidad o conflicto de intereses entre el apoderado designado por la Unidad Solidaria y la parte demandante o demandada según corresponda.</t>
  </si>
  <si>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</si>
  <si>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</si>
  <si>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</si>
  <si>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</si>
  <si>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</si>
  <si>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</si>
  <si>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</si>
  <si>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</si>
  <si>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</si>
  <si>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</si>
  <si>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</si>
  <si>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 los líderes de Proceso, de acuerdo con el Procedimiento de producto o Servicio no Conforme.</t>
  </si>
  <si>
    <t>Profesional Especializado Grado 17 Grupo de Planeación y Estadística. 
Coordinador Grupo de Planeación y Estadística.</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</si>
  <si>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</si>
  <si>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</si>
  <si>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</si>
  <si>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</si>
  <si>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</si>
  <si>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</si>
  <si>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</si>
  <si>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</si>
  <si>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</si>
  <si>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</si>
  <si>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</si>
  <si>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</si>
  <si>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</si>
  <si>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</si>
  <si>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</si>
  <si>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r>
      <rPr>
        <sz val="10"/>
        <color rgb="FFFF0000"/>
        <rFont val="Arial Narrow"/>
        <family val="2"/>
      </rPr>
      <t>Posibilidad</t>
    </r>
    <r>
      <rPr>
        <sz val="10"/>
        <color theme="1"/>
        <rFont val="Arial Narrow"/>
        <family val="2"/>
      </rPr>
      <t xml:space="preserve"> de pérdida reputacional</t>
    </r>
  </si>
  <si>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</si>
  <si>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</si>
  <si>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</si>
  <si>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</si>
  <si>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</si>
  <si>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GCE 02</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</si>
  <si>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</si>
  <si>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</si>
  <si>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</si>
  <si>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</si>
  <si>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</si>
  <si>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</si>
  <si>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r>
      <rPr>
        <sz val="10"/>
        <color rgb="FFFF0000"/>
        <rFont val="Arial Narrow"/>
        <family val="2"/>
      </rPr>
      <t>Posibilidad</t>
    </r>
    <r>
      <rPr>
        <sz val="10"/>
        <color theme="1"/>
        <rFont val="Arial Narrow"/>
        <family val="2"/>
      </rPr>
      <t xml:space="preserve"> de incurrir en perdida económica y reputacional</t>
    </r>
  </si>
  <si>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</si>
  <si>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</si>
  <si>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</si>
  <si>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</si>
  <si>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</si>
  <si>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</si>
  <si>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</si>
  <si>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</si>
  <si>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</si>
  <si>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</si>
  <si>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</si>
  <si>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</si>
  <si>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Evitar</t>
  </si>
  <si>
    <t>ATRIBUTOS CONTROL</t>
  </si>
  <si>
    <t>MAPA DE RIESGOS DE SEGURIDAD DIGITAL 2.024</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</si>
  <si>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</si>
  <si>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</si>
  <si>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</si>
  <si>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</si>
  <si>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</si>
  <si>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</si>
  <si>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</si>
  <si>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</si>
  <si>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</si>
  <si>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</si>
  <si>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</si>
  <si>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r>
      <t xml:space="preserve">Seguimiento según periodicidad fecha de seguimiento </t>
    </r>
    <r>
      <rPr>
        <b/>
        <sz val="11"/>
        <color theme="0" tint="-0.499984740745262"/>
        <rFont val="Arial Narrow"/>
        <family val="2"/>
      </rPr>
      <t>(DD/MM/AAAA)</t>
    </r>
  </si>
  <si>
    <t>Estado / Evidencias</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</si>
  <si>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</si>
  <si>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</si>
  <si>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</si>
  <si>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</si>
  <si>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</si>
  <si>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</si>
  <si>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</si>
  <si>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</si>
  <si>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</si>
  <si>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</si>
  <si>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</si>
  <si>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</si>
  <si>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</si>
  <si>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</si>
  <si>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</si>
  <si>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</si>
  <si>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</si>
  <si>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Sin registro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</si>
  <si>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</si>
  <si>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</si>
  <si>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</si>
  <si>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</si>
  <si>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</si>
  <si>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</si>
  <si>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</si>
  <si>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</si>
  <si>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</si>
  <si>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</si>
  <si>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</si>
  <si>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</si>
  <si>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</si>
  <si>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</si>
  <si>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</si>
  <si>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</si>
  <si>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</si>
  <si>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</si>
  <si>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</si>
  <si>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</si>
  <si>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</si>
  <si>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</si>
  <si>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</si>
  <si>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</si>
  <si>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</si>
  <si>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</si>
  <si>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</si>
  <si>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</si>
  <si>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</si>
  <si>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</si>
  <si>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</si>
  <si>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</si>
  <si>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</si>
  <si>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</si>
  <si>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</si>
  <si>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</si>
  <si>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</si>
  <si>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</si>
  <si>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</si>
  <si>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</si>
  <si>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</si>
  <si>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</si>
  <si>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</si>
  <si>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</si>
  <si>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</si>
  <si>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</si>
  <si>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</si>
  <si>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</si>
  <si>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</si>
  <si>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</si>
  <si>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</si>
  <si>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</si>
  <si>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</si>
  <si>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</si>
  <si>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</si>
  <si>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</si>
  <si>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</si>
  <si>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</si>
  <si>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</si>
  <si>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</si>
  <si>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</si>
  <si>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</si>
  <si>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</si>
  <si>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</si>
  <si>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</si>
  <si>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</si>
  <si>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</si>
  <si>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</si>
  <si>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</si>
  <si>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</si>
  <si>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</si>
  <si>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</si>
  <si>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</si>
  <si>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</si>
  <si>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</si>
  <si>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</si>
  <si>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</si>
  <si>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</si>
  <si>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</si>
  <si>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</si>
  <si>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</si>
  <si>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</si>
  <si>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</si>
  <si>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</si>
  <si>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</si>
  <si>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</si>
  <si>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</si>
  <si>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t xml:space="preserve">
31/08/2024
</t>
  </si>
  <si>
    <t>31/08/2024
31/12/2024</t>
  </si>
  <si>
    <t>30/04/2024
30/08/2024
20/12/202</t>
  </si>
  <si>
    <t xml:space="preserve">
31/08/2024
31/12/2024</t>
  </si>
  <si>
    <t xml:space="preserve">
31/08/2024
30/12/2024</t>
  </si>
  <si>
    <t>30/08/2024
20/12/2024</t>
  </si>
  <si>
    <t>Diseño y envio de piezas que informen a los funcionarios de la Unidad Solidaria sobre ley 1712 ley de transparencia y acceso a la información Pública y Accesibilidad a la Información</t>
  </si>
  <si>
    <t xml:space="preserve">Revisar y mantener actualizado el inventario de activos de información de la Unidad Solidaria en página web </t>
  </si>
  <si>
    <t xml:space="preserve">Actualizar y publicacion los sets de datos abiertos de la Unidad Solidaria, asegurando su publicación en el sitio web www.datos.gov.co (Entidades Acreditadas, Inventario de Activos e ndice de información pública clasificada) </t>
  </si>
  <si>
    <t>Nuemro de Reportes Actualizados y publicacion de los sets de datos abiertos de la Unidad Solidaria</t>
  </si>
  <si>
    <t xml:space="preserve">Publicar trimestralmente el avance de ejecución presupuestal de los Proyectos de Inversión de la Unidad Solidaria en la pagina Web </t>
  </si>
  <si>
    <t>Hacer seguimiento a la actualización de las hojas de vida en el SIGEP de los funcionarios de la Unidad Solidaria.</t>
  </si>
  <si>
    <t>Seguimientos sobre la actualización de las hojas de vida en el SIGEP de los funcionarios de la Unidad Solidaria realizados</t>
  </si>
  <si>
    <t>Realizar 1 capacitacion a funcionarios de la Unidad Solidaria sobre ley 1712 ley de transparencia y acceso a la información Pública y Accesibilidad a la Información</t>
  </si>
  <si>
    <t>Promover las herramientas de la Unidad Solidaria que están enfocadas a disminuir las brechas de accesibilidad web y que facilitan el acceso a la población con discapacidad</t>
  </si>
  <si>
    <t>Grupo de Atención al Ciudadano</t>
  </si>
  <si>
    <t xml:space="preserve">Coordinador(a)
</t>
  </si>
  <si>
    <t>Grupo de Atención al Ciudadano
Grupo de Comunicaciones y Prensa</t>
  </si>
  <si>
    <t>Grupo de Atención al Ciudadano- Grupo de Conectividad y Prensa</t>
  </si>
  <si>
    <t xml:space="preserve">Grupo de Atención al Ciudadano
</t>
  </si>
  <si>
    <t xml:space="preserve">Se inicia ajustes y modificaciones en la política de administración de riesgos incluyendo los lineamientos para el manejo del riesgo fiscal y demás requeridos para el manejo de las tipologias de riesgo. </t>
  </si>
  <si>
    <t xml:space="preserve">Bajo la Resolución 019 del 30 de enero de 2024, se adoptó el plan de acción institucional y los planes estratégicos e institucionales integrados al plan de acción, el mapa de riesgos, todos estos documentos se encuentran publicados en la página web de la entidad </t>
  </si>
  <si>
    <t>Se tiene programada la capacitación para el segundo cuatrimestre de la vigencia 2024.</t>
  </si>
  <si>
    <t>Se aperturó la Acción de Mejora No.148 en marzo 11 de la actual vigencia 2024: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t>
  </si>
  <si>
    <t>Se tiene programado con corte a 30 de abril de 2024, realizar el primer seguimiento y monitoreo a los riesgos identificados por procesos, informe que se preparará en el segundo cuatrimestre de la vigencia.</t>
  </si>
  <si>
    <t>Para la presente vigencia, no se adelantaran acciones tendientes a la racionalización de trámites.</t>
  </si>
  <si>
    <t>Se realizará el primer mensaje en el siguiente corte</t>
  </si>
  <si>
    <t>La audiencia está programada para el último cuatrimestre del 2024</t>
  </si>
  <si>
    <t xml:space="preserve">Se realizan dos encuestas de participación ciudadana a través de la página web de la entidad, Se encuentran en los siguientes Link:
https://www.unidadsolidaria.gov.co/Prensa/Noticias-Encuesta-ciudadana-Planeaci%C3%B3n-de-la-Unidad-Solidaria-2024
https://www.unidadsolidaria.gov.co/Prensa/Noticias-Invitacion-a-la-ciudadania
</t>
  </si>
  <si>
    <t>Se realizará el informe en el último corte</t>
  </si>
  <si>
    <t>En el próximo cuatrimestre se realizará el primer informe</t>
  </si>
  <si>
    <t>No se esperaba avance en esta actividad durante este cuatrimestre</t>
  </si>
  <si>
    <t>Se diligenciaron toda las PQRDS en la matriz mensual para el reporte estadistico</t>
  </si>
  <si>
    <t>2 informes</t>
  </si>
  <si>
    <t xml:space="preserve">Se remitieron cuatro reportes mensuales  a la dirección técnica para ser presentados en el comité directivo </t>
  </si>
  <si>
    <t>No se esperaban avances para este primer cuatrimestre</t>
  </si>
  <si>
    <t>Grupo de Atención al Ciudadano
Grupo de Conectividad Solidaria y Prensa</t>
  </si>
  <si>
    <t>Grupo de Atención al Ciudadano - Grupo de Conectividad Solidaria y Prensa</t>
  </si>
  <si>
    <t>Desde la gestión del grupo de atención al ciudadano se elaboró y remitió el informe del trimestre I-2024.
Desde el grupo de conectividad solidaria y prensa se realizaron las gestiones para la publicación de informe de peticiones del primer trimestre de 2024 - enlace web https://www.unidadsolidaria.gov.co/Atencion-al-ciudadano/Mecanismos-de-participacion/resultados-de-mediciones-satisfaccion-ciudadana</t>
  </si>
  <si>
    <t>Se elaboraron y publicaron 225 piezas  para las redes sociales y se encuentran el la  carpeta compartida del grupo de conectividad, en la pagina web se elaboraron  y publicaron 121 notas se encuentran en el siguiente link  https://www.unidadsolidaria.gov.co/prensa/noticias</t>
  </si>
  <si>
    <t>Esta actividad se tiene programada para el segundo cuatrimestre</t>
  </si>
  <si>
    <t xml:space="preserve">Subdiector Nacional 
Directora Tecnica de Investigación y Planeación </t>
  </si>
  <si>
    <t>Para el primer cuatrimestre no se esperaban avances en esta actividad.</t>
  </si>
  <si>
    <t>Se verifica la publicacion los sets de datos abiertos de la UAEOS actualizados al 20 de abril de 2024. Verificando su publicacion en el sitio web www.datos.gov.co</t>
  </si>
  <si>
    <t>Acorde al reporte de la Oficina Asesora Jurídica: Todos los procesos de contratacion que la entidad adelantó durante el primer cuatrimestre, se encuentran en SECOP II</t>
  </si>
  <si>
    <t>Acorde al reporte de la Oficina Asesora Jurídica:
Se realizó el reporte de la información contractual para el portal web</t>
  </si>
  <si>
    <t>Acorde al reporte de la Oficina Asesora Jurídica: Se realizó el reporte de normograma, cuando hubo actualizaciones al normograma.</t>
  </si>
  <si>
    <t>No se esperan avances para este primer cuatrimestre; no obstante se recibió reporte del Grupo Gestion Administrativa así: El Plan Anual de Adquisiciones se formuló según la necesidad de la estructura organica de la Unidad, fue publicado el día 05 de enero de 2024 en Secop II y Sitio Web y se actualiza teniendo en cuenta la necesidad de la entidad.</t>
  </si>
  <si>
    <t>Acorde al reporte del Grupo de Planeación y Estadística: Se elaboran los informes de seguimiento a la  ejecución presupuestal de Inversión tanto para los Comités  Directivos como para el Ministerio de Trabajo. Trimestralmente se publica el informe de ejecución presupuestal en la Página Web  de la entidad.</t>
  </si>
  <si>
    <t>Al momento de remitir el reporte del componente no se ha recibido la información por parte del Grupo de Educación e Investigación para el avance de la acción</t>
  </si>
  <si>
    <t>Acorde al reporte del Grupo de Conectividad Solidaria y Prensa: se realiza seguimiento mensual  y actualización de la información publicada en la pagina web en el siguente Link:
https://www.unidadsolidaria.gov.co/index.php/Planeaci%C3%B3n-gesti%C3%B3n-y-control/Gesti%C3%B3n/gestion-de-informacion/Administraci%C3%B3n-Web</t>
  </si>
  <si>
    <t xml:space="preserve">Acorde al reporte del Grupo de Conectividad Solidaria y Prensa: se realizó una pieza  informando a la ciudadanía, sobre la gratuidad y la no necesidad de intermediarios para la gestión de peticiones, trámite y servicios ofertados por la Unidad. Se eencuentra en la pagina web siguiente link:
https://www.unidadsolidaria.gov.co/Prensa/Noticias-Unidad-Solidaria-acredita-cinco-programas-educativos </t>
  </si>
  <si>
    <t xml:space="preserve">Acorde al reporte del Grupo de Conectividad Solidaria y Prensa: se realizó una publicación por el correo electronico de la entidad para dar a conocer la existencia de la Secretaría de Transparencia
En el siguiente Link:
https://outlook.office.com/mail/inbox/id/AAQkAGJhMGVhNzQyLTI0NjctNDBkMS1hYTU2LWI1Yzc5NTkwNGJhNQAQAMPlQs9qzyZBtePIuq2c7nA%3D  </t>
  </si>
  <si>
    <t>Acorde al reporte del Grupo Gestion Administrativa:
En cumplimiento a la Ley 1712 de 2014, se realizará la publicación de las transferencias documentales primarias, en cumplimiento al   cronograma proyectado para la recepción  a partir del mes de julio de 2024.</t>
  </si>
  <si>
    <t>Acorde al reporte del Grupo de Conectividad Solidaria y Prensa: se actualiza  el esquema de publicación de información. y la frecuencia con la que se debe actualizar esta información.se encuentra en la pagina web</t>
  </si>
  <si>
    <t>Acorde al reporte del Grupo de Conectividad Solidaria y Prensa: se realizó una pieza donde se promueven  las herramientas que facilitan el acceso a la población con discapacidad se encuentra en la pagina web</t>
  </si>
  <si>
    <t xml:space="preserve">Acorde al reporte del Grupo de Atención al Ciudadano: se diseñó la campaña con el grupo de conectividad solidaria y prensa sobre  la oferta institucional y de esta manera reducir la posibilidad de configuración de posibles actos de corrupción. Pendiente su publicación. </t>
  </si>
  <si>
    <t>Grupo de Conectividad Solidaria y Prensa
Grupo de Tecnologías de la Información</t>
  </si>
  <si>
    <t>Grupo de Atención al Ciudadano
Grupo de Conectividad Solidaria y Prensa</t>
  </si>
  <si>
    <t>Grupo de Tecnologías de la Información
Grupo de Conectividad Solidaria y Prensa</t>
  </si>
  <si>
    <t>Grupo de Conectividad Solidaria y Prensa
 Grupo de Tecnologías de la Información</t>
  </si>
  <si>
    <t xml:space="preserve"> Grupo de Tecnologías de la Información
Grupo de Conectividad Solidaria y Prensa 
</t>
  </si>
  <si>
    <t xml:space="preserve">Grupo de Tecnologías de la Información
Grupo de Conectividad Solidaria y Prensa
Dirección de Desarrollo
</t>
  </si>
  <si>
    <t>Acorde a los reportes del plan de acción de la Oficina de Control Interno, se efectuaron las auditorias previstas para el corte a 30 de abril</t>
  </si>
  <si>
    <t>Desde el Grupo de Planeación y Estadistica se asesoró a cada lider  en la   construcción  del Mapa de Riesgo  y  se socializó la propuesta  con la  ciudadanía en el mes de enero de 2024, no llego ninguna observación .</t>
  </si>
  <si>
    <t xml:space="preserve">Desde el grupo de atención al ciudadano, se diseñó la Carta de trato digno a la ciudadania con el equipo de conectividad solidaria y prensa y se trabajó la campaña del Grupo de Atencion al ciudadano con la oferta institucional.
Desde el grupo de conectividad solidaria y prensa, se realizó una pieza informando a la ciudadanía sobre los canales de atención al ciudadano disponibles que se encuentra en la página web siguiente Link :
https://www.unidadsolidaria.gov.co/Prensa/Noticias-Canales-de-atencion-a-la-ciudadan%C3%Ada  </t>
  </si>
  <si>
    <t>Se trabajó con el grupo de conectividad solidaria y prensa sobre la utilización de lenguaje claro; de igual forma los profesionales de atencion al ciudadano se fortalecieron en la competencia para orientar, informar y asesorar al ciudadano con la ofeta instiucional de los planes, programas y poyectos con información en lenguaje claro</t>
  </si>
  <si>
    <t>Las piezas comunicativas para informar a la ciudadanía sobre la satisfacción ciudadana con los servicios de la Unidad, se publicará  través de las redes Sociales en el mes de mayo, por tal razón el reporte se realizará en el segundo cuatrimestre.</t>
  </si>
  <si>
    <t xml:space="preserve">% de avance de cumplimiento por componente </t>
  </si>
  <si>
    <t>Componente</t>
  </si>
  <si>
    <t>Ejecutado</t>
  </si>
  <si>
    <t>Componente 1 Riesgos</t>
  </si>
  <si>
    <t>Componente 3  Rendición de Cuentas</t>
  </si>
  <si>
    <t>Componente 4  Atención al Ciudadano</t>
  </si>
  <si>
    <t xml:space="preserve">Componente 5  Transparencia </t>
  </si>
  <si>
    <t>Integridad- Gestión de Conflict</t>
  </si>
  <si>
    <t>Si bien esta actividad se tenía programada para el segundo cuatrimestre, esta se cumplió en el primero, mediante la resolución 019 de 2024 donde se evidencia la incorporacion de la estrategia en los planes de accion del Grupo de Planeacion y Estadistica y Gestion Humana</t>
  </si>
  <si>
    <t>El seguimiento se la estrategia de gestión de conflictos de interereses, se realizó con corte a 30 de abril y se presentará en el Comité Institucional de Gestión y Desempeño,  que se adelantará en el mes de mayo.</t>
  </si>
  <si>
    <t>Número de seguimientos a la implementación de la estrategia de gestión de conflicto de intereses,  como insumo para  presentación en  Comités Institucional de Gestión y Desempeño que se adelanten.</t>
  </si>
  <si>
    <t>2 reportes incluidos en el SUIT</t>
  </si>
  <si>
    <t xml:space="preserve">
30/08/2024
20/12/2024</t>
  </si>
  <si>
    <t>Durante el primer cuatrimestre de 2024:
1. Se realizó la formulación de los planes que forman parte de la planeación estratégica, y fueron aprobados mediante resolución 019 de 2024. También se realizó seguimiento a la planeación estratégica, táctica y operativa del primer trimestre de 2024
2. Se ha realizado el seguimiento y monitoreo a indicadores del PND, PES, PEI; la medición del primer trimestre de 20204 mostró un avance en las metas institucionales del PES del 5% (un 1% más de lo esperado, que se ponderó en el 4%). 
Los resultados del seguimiento del primer trimestre fueron incluidos en la presentación preparada para Comité Directivo y remitidos desde la coordinación del grupo de planeación y estadísticas a la dirección técnica.
El Comité de Gestión y Desempeño Institucional, se tiene programado realizar en el mes de mayo de 2024; pero se tiene toda la información preparada para cuando la Alta Dirección convoque la reunión para la reunión programada.mediante agendamiento.</t>
  </si>
  <si>
    <t>Como se desprende de la lectura de Infome concluimos que desarrollan y ejecutan la formulación de la Planeación Estratégica Institucional conforme lineamientos, los cuales se pueden ven en el Plan Sectorial, Estratégico, Plan de Acción Institucional.
Realizan las mediciones de indicadores y su retroalimentación en el plan Nacional de Desarrollo, Plan Sectorial, Plan Estratégico y Plan de acción de la entidad, los cuale se pueden observar dentro del Proceso de Pensamiento y Direccionamiento Estratégico.</t>
  </si>
  <si>
    <t>Se viene trabajando en la revisión de los documentos, a fin de establecer con base en las nuevas necesidades , objetivos y nuevas metas fijadas en los procesos de la Unidad para la actual vigencia, a corte del 30 de abril se han creado ocho (8) nuevos documentos; documentos modificado, ajustados y actualizados son setenta y un (71) documentos. Igualmente se abre Acción de Mejora No.147: "Se evidencia que en los procesos del SIGOS, requieren ser revisados y actualizados, de acuerdo y de conformidad a los cambios necesarios que se requieren por la entrada en nueva vigencia y las normativas  que entran igualmente en vigencia."
Procesos en general, iniciando con los procesos de gestión Documental, Administrativa y de Servicio al Ciudadano.Gestión Financiera, Gestión Informatica; Gestión del Seguimiento y la Medición; Pensamiento y Direccionamiento Estraégico; Gstión Humana y Gestión Contractual.
Esta programado para el mes de mayo la revisión y actualización de los riesgos del proceso de gestión, fruto de lo anterior se aperturó la Acción de Mejora No. 148: "Revisión de los riesgos de los procesos de la Unidad e igualmente revisar e identificar riesgos fiscales por incorporación de éstos en la nueva guía de Admón de Riesgos versión 6; donde define y se incorpora riesgo fiscal y los puntos de control, que se complementa con la detección de los puntos de riesgo fiscal para facilitar el análisis en el marco del modelo de operación por procesos."
Se encuentra en revisión la Política de Administración de Riesgos la cual se pasará a aprobación por la Alta Dirección (Comite Institucional de Gestión y Desempeño) y por el Comite Institucional de Coordinación de Control Interno.</t>
  </si>
  <si>
    <t>Se mantiene actualizada los documentos y la Matriz de Riesgos dentro de la Gestión y Administración del Riesgo.
Se adelantaron las sensibilizaciones para todos los procesos en materia de Gestión del Riesgos.</t>
  </si>
  <si>
    <t xml:space="preserve">En el periodo del 1 de enero al 30 de abril de 2024 se realiza el acompañamiento técnico a 763 organizaciones fortalecidas y creadas en el año 2023 a través de los convenios con la Universidad Cooperativa de Colombia, Universidad Distrital, Asocooph y Unad entregando el material de aprendizaje en el marco de la prorroga de vigencia. </t>
  </si>
  <si>
    <t>Realizan la ejecución y desarrollo de las actividades descritas tanto en el control del riesgo como en el Plan de Acción.
Por favor se recomienda trener las evidencias de las acciones ejecutadas.</t>
  </si>
  <si>
    <t xml:space="preserve">Presentar ante proyecto de presupuesto para atender las necesidades de las organizaciones </t>
  </si>
  <si>
    <t xml:space="preserve">Se facilita la información relacionada con el presupuesto para atender a las necesidades de las organizaciones a la coordinación de Planeación y estadística para la debida construcción del anteproyecto de presupuesto, así como el apoyo en la justificación. </t>
  </si>
  <si>
    <t>Observamos que ejecutan el plan de acción con base en el control establecido. Para controlar el riesgo y disminuir la probabilidad de ocurrencia del riesgo identificado; presentando el anteproyecto de presupuesto de inversión.
Por favor se recomienda trener las evidencias de las acciones ejecutadas.</t>
  </si>
  <si>
    <t>Se ejerce la debida supervisión a los contratistas 87 contratistas y el tramité de seguimiento y cierre de los 4 cooperantes que tievieron prorroga de tiempo extendida a la vigencia de 2024  cooperantes, se ingresan al sistema Secoop los debidos informes de supervisión de los procesos contractuales.</t>
  </si>
  <si>
    <t>Adelantan las acciones pertinentesde conformidad con el plan de acción programado, al solicitar informes técnicos con evidencias y seguimientos. Por favor se recomienda trener las evidencias de las acciones ejecutadas.</t>
  </si>
  <si>
    <t xml:space="preserve">Con corte a 30 de abril se apoyó y gestionó la actualizaó el Proyecto de Asociatividad Solidaria para la Paz a nivel Nacional  vigencia 2024. Asi mismo se apoyó, asesoró y gestionó ante Mintrabajo y DNP la actualización de 4 proyectos con programación 2025, los cuales fueron  fueron viabiliados por Mintrabajo y se encuentran en DNP para Registro.
</t>
  </si>
  <si>
    <t>Desarrollan y ejecutan las actividades de control del riesgo identificado.</t>
  </si>
  <si>
    <t>Se ha venido acompañando y asesorando a los gestores de Proyecto en el registro de avances de la ejecución de cada uno de los proyectos en la Plataforma PIIP, de igual forma se compartió un formato diseñado por el Ministerio de Trabajo para el registro mensual de la ejecución de presupuesto y metas.
Se gestionó ante el DNP asesorías y capacitaciones tanto a los gestores como a los formuladores en cuanto a la planeación del horizonte de cada uno de los proyectos y regisitro de los avances mensuales en la PIIP.</t>
  </si>
  <si>
    <t>El plan Estadístico y las fichas se encuentran actualizadas. Sin embargo se realizará una revisión a las fichas de cada operación estadística para ver que variables se pueden actualizar.</t>
  </si>
  <si>
    <t>Se realiza la actualización de los reportes de las operaciones estadísticas internas y externas, se lleva a cabo la verificación y validación de los datos, y se procede a ejecutar los boletines de las operaciones estadísticas internas, incluyendo cooperantes, PQRS, contratos y convenios, con fecha de corte del 31 de marzo de 2024. Además, se generan los reportes de estadísticas externas del registro ESALES, se crea la serie histórica y se elaboran tablas de salida (matrículas activas, nuevas y renovadas). Posteriormente, se envían a los grupos correspondientes para su validación.
Se revisa y verifica la consistencia de la información  de las operaciones estadísticas que se generan, de tal forma que cumpla con los criterios de calidad estadística.</t>
  </si>
  <si>
    <t xml:space="preserve">Las bases de datos y estadísticas que contienen información sensible se encuentran resguardadas con usuarios restringidos para garantizar su seguridad. Adicionalmente, se firma  el documento de    acuerdo de confidencialidad para garantizar que la información sensible de las bases de datos de las operaciones estadísticas se mantengan seguros. </t>
  </si>
  <si>
    <t>El 19 de febrero se remitio solicitud con propuesta, al grupo de conectividad solidaria y prensa, para socializar internamente el proceso; el 20 de febrero se remitió por correo electrónico pieza para socialización interna relacionada con el procedimiento de investigaciones. Con base en ello se realizó campaña de divulgación por correo electrónico a los servidores públicos de la Unidad, durante el mes de febrero.</t>
  </si>
  <si>
    <t>Ejecutan las actividades de control, descritas en el Plan de Acción,  determinan y hacen referencia del mejoramiento del procedimiento de Investigaciones, como también realizan socialización del procedimiento la ejecución de la actividad de control:"Mejorar el procedimiento de investigación incluyendo el visto bueno del grupo de educación e investigación en el anteproyecto de investigación, y socializarlo".</t>
  </si>
  <si>
    <t xml:space="preserve">En el periodo se recibieron 3 solicitudes de certificación:
Uno en enero de reexpedición de certificado, para esto se verifico que cumplieran con los requisitos de reexpedición.
El segundo se recibio en marzo, respecto de una solicitud de certificación para 8 personas, para la cual se verifico que cumplieran los requisitos que la Unidad Solidaria tiene para tal fin, realizando una verificación del 100% de las personas relacionadas en la solicitud.
La tercer solicitud fue en abril, en el marco del Formar para Servir (FxS) se expidieron 78 certificados, de los cuales se realizó la verificación del 100% de las personas que hacían parte de la solicitud. </t>
  </si>
  <si>
    <t>Desarrollan y ejecutan las actividades de control del riesgo identificado, dando de esta forma cumplimiento y verificación del control del riesgo.</t>
  </si>
  <si>
    <r>
      <rPr>
        <b/>
        <sz val="11"/>
        <color theme="1"/>
        <rFont val="Arial Narrow"/>
        <family val="2"/>
      </rPr>
      <t>Acción 1:</t>
    </r>
    <r>
      <rPr>
        <sz val="11"/>
        <color theme="1"/>
        <rFont val="Arial Narrow"/>
        <family val="2"/>
      </rPr>
      <t xml:space="preserve">
* El 19 de febrero se remitio solicitud con propuesta, al grupo de conectividad solidaria y prensa, para socializar internamente el proceso; el 19 y 20 de febrero se remitieron por correo electrónico piezas para socialización interna. Con base en ello se realizó campaña de divulgación por correo electrónico a los servidores públicos de la Unidad, durante el mes de febrero.
* Durante el periodo, se reealizó un proceso formativo virtual sincrónico de 5 semanas, por parte del Grupo de Educación e Investigación, durante los meses de febrero y marzo, respecto de nuestro Sistema de Educación para la Asociatividad Solidaria -SEAS.
* En los meses de marzo y abril, se han realizado mesas de trabajo sobre la realización de procesos formativos con los gestores territoriales, lideres de región y coordinadores de región del área misional, así: Región Pacífico; Región Surcolombiana; Región Suroccidente; Región Oriente; Región Nororiente y Región Magdalena Medio.
</t>
    </r>
    <r>
      <rPr>
        <b/>
        <sz val="11"/>
        <color theme="1"/>
        <rFont val="Arial Narrow"/>
        <family val="2"/>
      </rPr>
      <t>Acción2:</t>
    </r>
    <r>
      <rPr>
        <sz val="11"/>
        <color theme="1"/>
        <rFont val="Arial Narrow"/>
        <family val="2"/>
      </rPr>
      <t xml:space="preserve">
Durante el cuatrenio, se adelantaron mesas de trabajo con el Ministerio de Educación, la Vicepresidencia de la República y el Ministerio de la Igualdad, para concretar criterios de formación para los programas Jóvenes Guardianes de la Naturaleza, Jóvenes en Paz y la creación del Centro de Interes Gestión para la Participación Solidaria - GPS.</t>
    </r>
  </si>
  <si>
    <r>
      <rPr>
        <b/>
        <sz val="11"/>
        <color theme="1"/>
        <rFont val="Arial Narrow"/>
        <family val="2"/>
      </rPr>
      <t>Acción 1:</t>
    </r>
    <r>
      <rPr>
        <sz val="11"/>
        <color theme="1"/>
        <rFont val="Arial Narrow"/>
        <family val="2"/>
      </rPr>
      <t xml:space="preserve">
Durante el cuatrenio, se realizaron mesas de trabajo con la Oficina Asesora jurídica, sobre el trámite de acreditación y los tiempos de gestión de los diferentes procedimientos.
</t>
    </r>
    <r>
      <rPr>
        <b/>
        <sz val="11"/>
        <color theme="1"/>
        <rFont val="Arial Narrow"/>
        <family val="2"/>
      </rPr>
      <t>Acción 2:</t>
    </r>
    <r>
      <rPr>
        <sz val="11"/>
        <color theme="1"/>
        <rFont val="Arial Narrow"/>
        <family val="2"/>
      </rPr>
      <t xml:space="preserve">
Durante el cuatrenio, se estructuró una propuesta de actualización al trámite de acreditación, de la cual se encuentra surtiendo la etapa de participación ciudadana.</t>
    </r>
  </si>
  <si>
    <t>A 30 de abril de 2024,  El Grupo de Gestión Humana, han validado, cargue de la información en el aplicativo SIGEP de ingresos y egresos de la planta de personal de la entidad.</t>
  </si>
  <si>
    <t>Desarrollan y ejecutan el control y el plan de acción del control a fin de reducir la probabilidad de ocurrencia del riesgo.</t>
  </si>
  <si>
    <t>A 30 de abril de 2024,  se han revisado, validado, tramitado con la actualización del Aplicativo NOVASOFT -  vigencia 2024, las siguientes nóminas.: 
Nómina Enero
Nómina Febrero
Nómina Retroactivo (Decreto no. 0301 del 5 de marzo de 2024)
Nómina Marzo
Nómina Abril</t>
  </si>
  <si>
    <t>Observamos que ejecutan el plan de acción con base en el control establecido. Para controlar el riesgo y disminuir la probabilidad de ocurrencia del riesgo identificado.</t>
  </si>
  <si>
    <t>Al 30 de abril de 2024, la Unidad Solidaria, ha tramitado y reportado a la ARL Positiva, las siguientes novedades:
Accidentes de Trabajo: Cero (0)
Afiliaciones de servidores públicos (Planta de Personal) y contratistas
Aplicativo ALISSTA, ausentismos e incapacidades</t>
  </si>
  <si>
    <t>Se debe hacer claridad  de los estandares mínimos, definiendos cuales son. Por favor no vemos evaluación de los estandares mínímos  de SST, tal como describe en el plan de acción para verificar los estanderes mínimos a que hace referencia; como tambien los valores minimos aceptables.</t>
  </si>
  <si>
    <t>A 30 de abril de 2024, el Grupo de Gestión Humana, han revisado, cargado en el Aplicativo CETIL - Ministerio de Hacienda:
Certificaciones Electrónicas de Tiempos Laborados - CETIL: Veintisiete  (27)
Confirmaciones Oficina Bonos Pensionales  del Ministerio de Hacienda y Crédito Público:  Veintisiete  (27)</t>
  </si>
  <si>
    <t>Con base en el control del riesgo y el plan de acción fijado, observamos que desarollan y ejecutan las acciones establecidas.</t>
  </si>
  <si>
    <t xml:space="preserve">Al 30 de abril de 2024,  el Grupo de Gestión Humana, ha realizado los roles de gestión administrativa y verificado el procedimiento de Viáticos y Gastos de Viaje  - SIIF - (Rubros de Funcionamiento e Inversión)  Planta y Contratistas: Ciento sesenta y dos (162)
</t>
  </si>
  <si>
    <t>Ejecutan y desarrollan el control y la actividad de control de riesgos.</t>
  </si>
  <si>
    <t>Durante el periodo evaluado cada una de las publicaciones, tanto en la página web como en las diferentes redes sociales tuvieron un punto de control por parte del líder del proceso, que se establece a través del correo electrónico institucional y mensajes vía WhatsApp.</t>
  </si>
  <si>
    <t>Ejecutan las actividades de control conforme al plan de acción.
Recomendamos tener los soportes o evidencias de la ejecución de las acciones o  actividades adelantadas.</t>
  </si>
  <si>
    <t>Durante el periodo evaluado el líder del proceso convocó a reuniones semanales y una cada mes para verificar la información que se produce para ser difundida. (de la reunión mensual se realiza acta que se guarda en la carpeta compartida de grupo).</t>
  </si>
  <si>
    <t>Se realizó toma fisica de inventario general a 31 de marzo de 2024, información actualizada y entregada al Grupo de Gestión Financiera el 9 de abril de 2024.</t>
  </si>
  <si>
    <t>Se  programan las salida de recursos financieros de Caja Menor de Gastos Generales  con base en las necesidades estimadas o solicitudes de recursos por los diferentes conceptos.</t>
  </si>
  <si>
    <t>En el marco Plan Institucional de Gestión Ambiental se proyectaron capacitaciónes para socializar y seguir implementado las buenas practicas ambientales en pro del cuidado y buen uso de los recursos naturales.</t>
  </si>
  <si>
    <t>Si bien es cierto que se programó la actividad mediante mesa de trabajo con el Grupo de Gestión Humana, la fecha debio reprogramarse para el mes de mayo 24 de la presente vigencia. Se observa problema con los agendamientos que se solicitan a través del Grupo de Gestión Humana, encargados de fomentar dichas actividades y agendarlas finalmente.</t>
  </si>
  <si>
    <t>Para realizar control de visitantes en el Edificio Colombiana de Capitalización Seguros Patria donde esta ubicada la Unidad Solidaria,  la empresa de vigilancia FORTOX cuenta con un aplicativo "MITRA",  para registrar visitantes el cual ayuda a minimizar los riesgos, asi mismo en días no laborales cuando hay necesidad deingreso al edificio a funcionarios o contratistas se debe envíar correo electrónico para  autorizacion y  en  bitacora se registra elementos ingresados como portatil y demas.</t>
  </si>
  <si>
    <t>Conforme a lo información suministrada y en desarrollo de la ejecución del control y de la actividad descrita en el Plan de Acción, el control establecido es adecuado para mitigar el riesgo.</t>
  </si>
  <si>
    <t xml:space="preserve"> Se aplicaron  los instrumentos archivisticos en cumplimiento a la normatividad vigente y politicas de archivo de la Unidad, asi mismo se proyectó cronógrama de capacitación dirigida a funcionarios y contratista para la implementación y actualizacion  de los mismos.
</t>
  </si>
  <si>
    <t>En la actualidad se cumple con los linamientos teniendo en cuenta las herramientas existentes, una vez se realice la adquisicion del software de contenidos empresariales se actualizarán  acorde a la necesidad.</t>
  </si>
  <si>
    <t>Se proyectó cronograma para realizar  seguimiento a la implementación de los instrumentos archivisticos con el fin de validar y verificar la adecuada aplicación de estos.</t>
  </si>
  <si>
    <t xml:space="preserve">La entidad aplica las politicas de archivo  implementadas para salvaguardar los expedientes y documentos que hacen parte del archivo central y de gestión, este abarca   estrictas medidas y controles para limitar el ingreso, asi mismo se cuenta con acceso  biometrico,  personal responsable y autorizado por cada dependencia para el manejo de la información. </t>
  </si>
  <si>
    <t>Establecer los perfiles de administrador, edición y solo lectura de acuerdo con el rol que tienen en el área.</t>
  </si>
  <si>
    <t>La entidad cuenta con dos equipos de computos que están programados para   que diariamente realicen  copias de seguridad de la información producida en las carpetas compartidas por cada  dependencia que conforma la estructura organica de la Unidad, cada grupo tiene funcionarios responsables para  alimentar los archivos y demas documentos que hacen de dicha carpeta.</t>
  </si>
  <si>
    <t>En la Unidad se aplica la normatividad vigente a traves de los instrumentos archivisticos, para los archivos de gestión se aplican las Tablas de Retención Documental las cuales se estan actualizando, a partir de un cambio en su estructura orgánico-funcional en la vigencia 2022, para ello se realizó mesa técnica con Subdirección Nacional  para definición de temas como: Adquisición de Software, capacitación a los lideres,  Definición de lista de chequeo para los documentos que hacen parte del expediente de los convenios.. Así como también, se solicitó el insumo índice de información clasificada y reservada. Lo anterior para definir la metodología utilizada en la actualización de las Tablas Retención Documental del Archivo General de la Nación, partiendo de una breve reseña histórica de la entidad hasta la valoración de sus series y subseries documentales.</t>
  </si>
  <si>
    <t>Se da respuesta a las PQRSD recibidas en el area de Gestión Administrativa y se envia copia de éstas a las areas interesadas, especialmente  atención al ciudadadano y a Subdirección para alimentar la matriz de seguimiento que estas areas llevan como control</t>
  </si>
  <si>
    <t>30 de abril de 2.024
30 de junio de 2.024
31 de agosto de 2.024
31 de diciembre de 2.024</t>
  </si>
  <si>
    <t>El tecnico de presupuesto y la Coordinadora Financiera  reciben los estudios por parte de las areas encargadas y verifican la disponiblidad presupuestal,los codigos y nombres de rubros  de acuerdo a los rubros que se deben afectar con base en el objeto contractual.</t>
  </si>
  <si>
    <t>La profesional de apoyo al area contable continua revisando uno a uno de los auxiliares al cierre contable de cada mes para identificar cuentas con saldo contrario o valores que su registro no corresponda y adicionalmente revisa la informacion reportada por los demas grupos encargados de suministrar la informacion para el cierre contable de cada mes y  realiza registros manuales en SIIF Nacion con el fin de revelar la informacion correcta en los estados financieros.</t>
  </si>
  <si>
    <t>Se revisa y concilia la informacion exogena para la presentacion de medios magneticos nacionales ante la DIAN cruzando todos los saldos con contabilidad, archivo de NOMINAS 2024, DEDUCCIONES 2024 Y REGISTRO RETENCIONES, y se consolida los impuestos presentados mensualmente y bimensual para no presentar errores.</t>
  </si>
  <si>
    <t>La profesional especializada encargada de las funciones de tesoreria continua exportando un listado de OPNP del SIIF Nacion una vez realizadas para verificar que todas queden pago beneficiario final o traspaso a pagaduria según corresponda.</t>
  </si>
  <si>
    <t>la funcionaria encargada de tesoreria una vez realiza uno a uno los pagos de traspaso a pagaduria , revisa saldo de bancos para que haya sido acreditado correctamente sin generar diferencias en bancos.</t>
  </si>
  <si>
    <t>La tesorera de la entidad continua haciendo seguimiento a la ejecucion de PAC semanal, con el fn de que los supervisores tengan conocimiento de la disponibilidad que van teniendo semanalmente y puedan radicar los pagos dentro de los plazos establecidos, ocn el fin de que la entidad cumpla con el indicador de IMPANUT.</t>
  </si>
  <si>
    <t>Al 30 de abril se han realizado las contrataciones de:
- Firewall: Se contrató las actualizaciones aautomaticas del dsipositivo de protección perimetral, para la vigencia 2024, para proteger a la entidad en ataques informaticos.
- Soporte Aplicativo SIIA: Se contrato el tecnico para brindar soporte, mantenimiento y realizar mejoras al aplicativo de acreditacion de la entidad.
- Soporte Aplicativo Portal Web: Se contrato el tecnico para brindar soporte, mantenimiento y realizar mejoras al aplicativo de Portal Web de la entidad.</t>
  </si>
  <si>
    <t>Fallas Tecnológicas</t>
  </si>
  <si>
    <t>Se elaboraron estudios y enviaron a la Oficina Asesora Juridica para revision, aprobacion e inicio del proceso de selección para contratar el mantenimiento de hardware y software de la Unidad Solidaria.
Se ha llevado a cabo el mantenimiento de software y los requerimientos realizados con respecto al hardware por medio del aplicativo de mesa de ayuda.</t>
  </si>
  <si>
    <t>Ejecutan las actividades de control conforme al plan de acción de acuerdo a la actividad definida..
Recomendamos tener los soportes o evidencias de la ejecución de las acciones o  actividades adelantadas.</t>
  </si>
  <si>
    <t>Se controla la instalacion y ejecución de software no autorizado por medio del Firewall, dispositivo que audita el trafico de archivos y evita descarga de tipo ejecutable.
Tambien con la consola de antivirus se realiza seguimiento a los usuarios por medio de alertas de instalaciones de software.</t>
  </si>
  <si>
    <t>Ejecutan las actividades de control conforme al plan de acción de acuerdo a la actividad definida.
No hacen mención a la actividad de actualización y seguimiento de la actualización y seguimiento al mapa de riesgos de Seguridad Digital.
Recomendamos tener los soportes o evidencias de la ejecución de las acciones o  actividades adelantadas.</t>
  </si>
  <si>
    <t>Se tiene programado iniciar la actualizacion de los roles de administrador con el inicio del contrato de mantenimiento preventivo y correctivo de la infraestructura de la Unidad Solidaria</t>
  </si>
  <si>
    <t>Se espera informe para la proxima fecha de monitoreo y seguimiento con corte a 30 de junio.</t>
  </si>
  <si>
    <t>La Oficina Asesora Juriodica revisó a cortre del 30 de abril de  2024 que lo procesos contractuales aperturados estuviesen desde su objeto, duración y valor registrados como necesidad en el plan anual de adquisisciones. En cada expediente reposa el respectivo soporte</t>
  </si>
  <si>
    <t>Desarrollan las actividades de control y ejecutan igualmente el Plan de Acción del control</t>
  </si>
  <si>
    <t>La Oficina Asesora Jurídica, revisó con corte al 30 de abril  de 2024,, los estudios de los procesos contractuales, de acuerdo a las necesidaes que establecieron cada dependencia de la unidad teneindo en cuenta la necesidad a suplir con la contratción.</t>
  </si>
  <si>
    <t>Desarrollan y ejecutan el plan de acción que desarrolla las actividades del control.</t>
  </si>
  <si>
    <t xml:space="preserve">La Oficina Asesora Jurídica, revisó con corte al 30 de abril  de 2024 ,que los contratos suscritos y perfeccionados se encontraran en su ejecución técnica, financiera, administrativa, contable y jurídica conforme a los productos esperados para cada período. Lo anterior, antes de efectuar cada pagos. </t>
  </si>
  <si>
    <t>Ejecutan las actividades  descritas en el Plan de Acción que desarrollan el control establecido.</t>
  </si>
  <si>
    <t xml:space="preserve">La Oficina Asesora Jurídica, consulta en el aplicativo de la Procuraduria si el contratista se encuentra inmerso en inhabilidades o imcompatibilidades </t>
  </si>
  <si>
    <t>La Oficina Asesora Jurídica, verifica y valida que estre diligenciado la declaración de no estar Incurso en la causal de conflicto de intereses</t>
  </si>
  <si>
    <t xml:space="preserve">La Oficina Asesora Jurídica, valida y verifica las hojas de vida de los apoderados judiciales </t>
  </si>
  <si>
    <t>La Oficina Asesora Jurídica, designa  a los apoderados judicales, para que acompañen a laos procesos judicales en sus diferentes etapas</t>
  </si>
  <si>
    <t>Revisado y verificado el Procedimiento de "Producto o Servicio No Conforme, a la fecha se encuentra ajustado en cuanto a sus caracteristicas y criterios establecidos para la conformidad del producto o servicio ; esperamos la actualización, ajuste y modificaciones a la revisión de nuevos productos y servicios, como también a las modificaciones y ajustes de las caracteristicas de los productos o servicios.</t>
  </si>
  <si>
    <t>Se ejecutó el control y plan de acción conforme a la actividad diseñada para tales efectos.</t>
  </si>
  <si>
    <t>Teniendo en cuenta la caracterización y demás documentos del Proceso de Fomento de las Organizaciones solidarias, no se conocen los documentos definitivos.. Reiteramos que,  una vez se definan los nuevos productos, o se ajusten y modifiquen las caracteristicas y criterios nuevos, se actualizará el procedimiento de Producto o Servicio no Conforme..</t>
  </si>
  <si>
    <t>Se ejecutó el control y plan de acción. No obstante deben definir los nuevos productos o avalar los existentes ajustados y/o modificados desde el área de DDOS.</t>
  </si>
  <si>
    <t>Periodicamente se realiza la verificación de documentos que se encuentren actualizados y con la última versión aprobada. Y con base en las necesidades existentes en cada proceso de la Unidad Solidaria, los líderes de proceso con acompañamiento de la Dirección de Investigación y Planeación adelantas los ajustes y modificaciones pertinentes. Dicha verificación se viene realizando periodicamente de forma mensual.</t>
  </si>
  <si>
    <t xml:space="preserve">Se adelantaron Acciones de mejora en la vigencia 2023, quedando pendiente solo una Acción de Mejora No.146. A  la fecha de cierre del presente informe a abril 30 de 2024 se cerro la Acción de Mejora No.146: "	Necesidad de actualización de la Entidad en el cumplimiento de la gestión documental y  realizando la articulación con la gestión administrativa. la integralidad con el MIPG SIGOS"
En marzo de la presente vigencia se abrieron dos (02) Acciones de Mejora que se encuentran abiertas, la No.147 y la No.148. No presentan grado de avance.
Acciones de mejora cerradas: No.146, presenta avance del 100%.
</t>
  </si>
  <si>
    <t>Con corte a abril de 2024 no se han emitido informes de evaluación independiente.  Las auditorias estan proyectadas para iniciar en el mes de mayo.</t>
  </si>
  <si>
    <t>Observamos que la ejecución y desarrollo del control como de la actividad definida en el plan de acción se reprogramo para el siguiente mes. Seguimiento y monitoreo que se realizará en el proximo corte a 30 de junio.</t>
  </si>
  <si>
    <t xml:space="preserve">Hacer seguimiento a la implementación de la estrategia de gestión de conflicto de intereses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</si>
</sst>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dd/mm/yyyy;@"/>
    <numFmt numFmtId="165" formatCode="_-* #,##0_-;\-* #,##0_-;_-* &quot;-&quot;??_-;_-@_-"/>
    <numFmt numFmtId="166" formatCode="0.000%"/>
    <numFmt numFmtId="167" formatCode="0.0%"/>
  </numFmts>
  <fonts count="67" x14ac:knownFonts="1">
    <font>
      <sz val="11"/>
      <color theme="1"/>
      <name val="Calibri"/>
      <family val="2"/>
      <scheme val="minor"/>
    </font>
    <font>
      <sz val="11"/>
      <color theme="1"/>
      <name val="Calibri"/>
      <family val="2"/>
      <scheme val="minor"/>
    </font>
    <font>
      <sz val="11"/>
      <color theme="1"/>
      <name val="Arial"/>
      <family val="2"/>
    </font>
    <font>
      <b/>
      <sz val="14"/>
      <color theme="0"/>
      <name val="Arial"/>
      <family val="2"/>
    </font>
    <font>
      <b/>
      <sz val="14"/>
      <color rgb="FF000000"/>
      <name val="Arial"/>
      <family val="2"/>
    </font>
    <font>
      <b/>
      <sz val="11"/>
      <color theme="1"/>
      <name val="Arial"/>
      <family val="2"/>
    </font>
    <font>
      <b/>
      <sz val="9"/>
      <color theme="1"/>
      <name val="Arial"/>
      <family val="2"/>
    </font>
    <font>
      <b/>
      <i/>
      <sz val="10"/>
      <color rgb="FF000000"/>
      <name val="Arial Narrow"/>
      <family val="2"/>
    </font>
    <font>
      <b/>
      <i/>
      <sz val="10"/>
      <name val="Arial Narrow"/>
      <family val="2"/>
    </font>
    <font>
      <i/>
      <sz val="10"/>
      <name val="Arial Narrow"/>
      <family val="2"/>
    </font>
    <font>
      <sz val="10"/>
      <color theme="1"/>
      <name val="Arial Narrow"/>
      <family val="2"/>
    </font>
    <font>
      <u/>
      <sz val="11"/>
      <color theme="10"/>
      <name val="Calibri"/>
      <family val="2"/>
      <scheme val="minor"/>
    </font>
    <font>
      <sz val="10"/>
      <name val="Arial"/>
      <family val="2"/>
    </font>
    <font>
      <b/>
      <sz val="11"/>
      <color theme="1"/>
      <name val="Calibri Light"/>
      <family val="2"/>
      <scheme val="major"/>
    </font>
    <font>
      <b/>
      <sz val="16"/>
      <color indexed="8"/>
      <name val="Arial Narrow"/>
      <family val="2"/>
    </font>
    <font>
      <b/>
      <sz val="11"/>
      <color indexed="8"/>
      <name val="Arial Narrow"/>
      <family val="2"/>
    </font>
    <font>
      <sz val="11"/>
      <name val="Arial Narrow"/>
      <family val="2"/>
    </font>
    <font>
      <b/>
      <sz val="11"/>
      <name val="Arial Narrow"/>
      <family val="2"/>
    </font>
    <font>
      <sz val="11"/>
      <color theme="1"/>
      <name val="Arial Narrow"/>
      <family val="2"/>
    </font>
    <font>
      <sz val="12"/>
      <color rgb="FF0070C0"/>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sz val="12"/>
      <name val="Arial Narrow"/>
      <family val="2"/>
    </font>
    <font>
      <b/>
      <sz val="16"/>
      <color theme="1"/>
      <name val="Arial Narrow"/>
      <family val="2"/>
    </font>
    <font>
      <b/>
      <i/>
      <sz val="10"/>
      <color theme="1"/>
      <name val="Arial Narrow"/>
      <family val="2"/>
    </font>
    <font>
      <b/>
      <sz val="10"/>
      <color theme="1"/>
      <name val="Arial Narrow"/>
      <family val="2"/>
    </font>
    <font>
      <i/>
      <sz val="10"/>
      <color theme="1"/>
      <name val="Arial Narrow"/>
      <family val="2"/>
    </font>
    <font>
      <b/>
      <sz val="12"/>
      <color rgb="FF000000"/>
      <name val="Arial Narrow"/>
      <family val="2"/>
    </font>
    <font>
      <b/>
      <sz val="10"/>
      <color rgb="FF000000"/>
      <name val="Arial Narrow"/>
      <family val="2"/>
    </font>
    <font>
      <i/>
      <sz val="10"/>
      <color rgb="FF000000"/>
      <name val="Arial Narrow"/>
      <family val="2"/>
    </font>
    <font>
      <sz val="11"/>
      <name val="Calibri"/>
      <family val="2"/>
      <scheme val="minor"/>
    </font>
    <font>
      <sz val="11"/>
      <color theme="4"/>
      <name val="Calibri"/>
      <family val="2"/>
      <scheme val="minor"/>
    </font>
    <font>
      <b/>
      <sz val="16"/>
      <color rgb="FF3366CC"/>
      <name val="Calibri"/>
      <family val="2"/>
      <scheme val="minor"/>
    </font>
    <font>
      <b/>
      <sz val="11"/>
      <color rgb="FF0070C0"/>
      <name val="Arial Narrow"/>
      <family val="2"/>
    </font>
    <font>
      <sz val="9"/>
      <color theme="1"/>
      <name val="Calibri"/>
      <family val="2"/>
      <scheme val="minor"/>
    </font>
    <font>
      <sz val="10"/>
      <name val="Arial Narrow"/>
      <family val="2"/>
    </font>
    <font>
      <b/>
      <i/>
      <sz val="11"/>
      <color theme="1"/>
      <name val="Arial Narrow"/>
      <family val="2"/>
    </font>
    <font>
      <b/>
      <sz val="11"/>
      <color theme="1"/>
      <name val="Arial Narrow"/>
      <family val="2"/>
    </font>
    <font>
      <sz val="11"/>
      <color indexed="8"/>
      <name val="Arial Narrow"/>
      <family val="2"/>
    </font>
    <font>
      <b/>
      <sz val="11"/>
      <color indexed="21"/>
      <name val="Arial Narrow"/>
      <family val="2"/>
    </font>
    <font>
      <b/>
      <sz val="11"/>
      <color rgb="FF00B050"/>
      <name val="Arial Narrow"/>
      <family val="2"/>
    </font>
    <font>
      <sz val="24"/>
      <color theme="1"/>
      <name val="Calibri"/>
      <family val="2"/>
      <scheme val="minor"/>
    </font>
    <font>
      <b/>
      <sz val="14"/>
      <color theme="1"/>
      <name val="Arial Narrow"/>
      <family val="2"/>
    </font>
    <font>
      <sz val="10"/>
      <color rgb="FFFF0000"/>
      <name val="Arial Narrow"/>
      <family val="2"/>
    </font>
    <font>
      <sz val="11"/>
      <color rgb="FF000000"/>
      <name val="Arial Narrow"/>
      <family val="2"/>
    </font>
    <font>
      <sz val="11"/>
      <color rgb="FFFF0000"/>
      <name val="Arial Narrow"/>
      <family val="2"/>
    </font>
    <font>
      <sz val="10"/>
      <color rgb="FF000000"/>
      <name val="Arial Narrow"/>
      <family val="2"/>
    </font>
    <font>
      <sz val="12"/>
      <color rgb="FF000000"/>
      <name val="Arial Narrow"/>
      <family val="2"/>
    </font>
    <font>
      <sz val="11"/>
      <color rgb="FFFFFFFF"/>
      <name val="Arial Narrow"/>
      <family val="2"/>
    </font>
    <font>
      <b/>
      <sz val="14"/>
      <name val="Arial"/>
      <family val="2"/>
    </font>
    <font>
      <b/>
      <sz val="11"/>
      <color theme="1"/>
      <name val="Calibri"/>
      <family val="2"/>
      <scheme val="minor"/>
    </font>
    <font>
      <b/>
      <sz val="10"/>
      <name val="Arial Narrow"/>
      <family val="2"/>
    </font>
    <font>
      <i/>
      <sz val="11"/>
      <color theme="1"/>
      <name val="Arial Narrow"/>
      <family val="2"/>
    </font>
    <font>
      <i/>
      <sz val="11"/>
      <color theme="1"/>
      <name val="Arial"/>
      <family val="2"/>
    </font>
    <font>
      <sz val="11"/>
      <color theme="10"/>
      <name val="Calibri"/>
      <family val="2"/>
      <scheme val="minor"/>
    </font>
    <font>
      <b/>
      <sz val="26"/>
      <color rgb="FF3366CC"/>
      <name val="Calibri"/>
      <family val="2"/>
      <scheme val="minor"/>
    </font>
    <font>
      <b/>
      <sz val="18"/>
      <color theme="4" tint="-0.499984740745262"/>
      <name val="Calibri"/>
      <family val="2"/>
      <scheme val="minor"/>
    </font>
    <font>
      <b/>
      <sz val="26"/>
      <color theme="4" tint="-0.499984740745262"/>
      <name val="Calibri"/>
      <family val="2"/>
    </font>
    <font>
      <i/>
      <sz val="10"/>
      <color rgb="FF0070C0"/>
      <name val="Arial Narrow"/>
      <family val="2"/>
    </font>
    <font>
      <b/>
      <sz val="10"/>
      <color theme="1"/>
      <name val="Arial"/>
      <family val="2"/>
    </font>
    <font>
      <sz val="10"/>
      <color rgb="FFF4740A"/>
      <name val="Arial Narrow"/>
      <family val="2"/>
    </font>
    <font>
      <u/>
      <sz val="10"/>
      <color theme="10"/>
      <name val="Calibri"/>
      <family val="2"/>
      <scheme val="minor"/>
    </font>
    <font>
      <b/>
      <sz val="11"/>
      <color theme="0" tint="-0.499984740745262"/>
      <name val="Arial Narrow"/>
      <family val="2"/>
    </font>
    <font>
      <sz val="9"/>
      <color theme="1"/>
      <name val="Calibri Light"/>
      <family val="2"/>
      <scheme val="major"/>
    </font>
    <font>
      <sz val="11"/>
      <color theme="0"/>
      <name val="Calibri"/>
      <family val="2"/>
      <scheme val="minor"/>
    </font>
  </fonts>
  <fills count="23">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FF00"/>
        <bgColor indexed="64"/>
      </patternFill>
    </fill>
    <fill>
      <patternFill patternType="solid">
        <fgColor rgb="FFFFC000"/>
        <bgColor indexed="64"/>
      </patternFill>
    </fill>
    <fill>
      <patternFill patternType="solid">
        <fgColor rgb="FFC00000"/>
        <bgColor indexed="64"/>
      </patternFill>
    </fill>
    <fill>
      <patternFill patternType="solid">
        <fgColor rgb="FF29FF8A"/>
        <bgColor indexed="64"/>
      </patternFill>
    </fill>
    <fill>
      <patternFill patternType="solid">
        <fgColor theme="0"/>
        <bgColor rgb="FF000000"/>
      </patternFill>
    </fill>
    <fill>
      <patternFill patternType="solid">
        <fgColor theme="8" tint="0.79998168889431442"/>
        <bgColor indexed="64"/>
      </patternFill>
    </fill>
    <fill>
      <patternFill patternType="solid">
        <fgColor theme="4" tint="-0.249977111117893"/>
        <bgColor indexed="64"/>
      </patternFill>
    </fill>
  </fills>
  <borders count="10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theme="0"/>
      </left>
      <right/>
      <top/>
      <bottom/>
      <diagonal/>
    </border>
    <border>
      <left/>
      <right/>
      <top style="medium">
        <color indexed="64"/>
      </top>
      <bottom style="thin">
        <color indexed="64"/>
      </bottom>
      <diagonal/>
    </border>
    <border>
      <left/>
      <right style="medium">
        <color theme="0"/>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right/>
      <top style="dotted">
        <color rgb="FFF79646"/>
      </top>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thin">
        <color indexed="64"/>
      </left>
      <right style="dotted">
        <color theme="9"/>
      </right>
      <top style="thin">
        <color indexed="64"/>
      </top>
      <bottom style="dotted">
        <color theme="9"/>
      </bottom>
      <diagonal/>
    </border>
    <border>
      <left style="dotted">
        <color theme="9"/>
      </left>
      <right style="dotted">
        <color theme="9"/>
      </right>
      <top style="thin">
        <color indexed="64"/>
      </top>
      <bottom style="dotted">
        <color theme="9"/>
      </bottom>
      <diagonal/>
    </border>
    <border>
      <left style="medium">
        <color indexed="64"/>
      </left>
      <right style="thin">
        <color indexed="64"/>
      </right>
      <top style="thin">
        <color indexed="64"/>
      </top>
      <bottom/>
      <diagonal/>
    </border>
    <border>
      <left/>
      <right/>
      <top/>
      <bottom style="thin">
        <color indexed="64"/>
      </bottom>
      <diagonal/>
    </border>
    <border>
      <left style="dotted">
        <color theme="9"/>
      </left>
      <right/>
      <top style="thin">
        <color indexed="64"/>
      </top>
      <bottom style="dotted">
        <color theme="9"/>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theme="9" tint="-0.24994659260841701"/>
      </left>
      <right style="dotted">
        <color theme="9" tint="-0.24994659260841701"/>
      </right>
      <top/>
      <bottom style="dotted">
        <color theme="9" tint="-0.24994659260841701"/>
      </bottom>
      <diagonal/>
    </border>
    <border>
      <left style="hair">
        <color theme="9"/>
      </left>
      <right style="hair">
        <color theme="9"/>
      </right>
      <top style="hair">
        <color theme="9"/>
      </top>
      <bottom style="hair">
        <color theme="9"/>
      </bottom>
      <diagonal/>
    </border>
    <border>
      <left/>
      <right style="dott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dashed">
        <color rgb="FFE26B0A"/>
      </left>
      <right style="dashed">
        <color rgb="FFE26B0A"/>
      </right>
      <top style="dashed">
        <color rgb="FFE26B0A"/>
      </top>
      <bottom style="dashed">
        <color rgb="FFE26B0A"/>
      </bottom>
      <diagonal/>
    </border>
  </borders>
  <cellStyleXfs count="10">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75">
    <xf numFmtId="0" fontId="0" fillId="0" borderId="0" xfId="0"/>
    <xf numFmtId="0" fontId="2" fillId="0" borderId="0" xfId="0" applyFont="1"/>
    <xf numFmtId="0" fontId="18" fillId="0" borderId="0" xfId="0" applyFont="1"/>
    <xf numFmtId="0" fontId="9" fillId="0" borderId="10" xfId="0" applyFont="1" applyBorder="1" applyAlignment="1">
      <alignment vertical="center" wrapText="1"/>
    </xf>
    <xf numFmtId="0" fontId="28" fillId="0" borderId="10" xfId="0" applyFont="1" applyBorder="1" applyAlignment="1">
      <alignment horizontal="center" vertical="center" wrapText="1"/>
    </xf>
    <xf numFmtId="0" fontId="28"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28" fillId="5" borderId="10"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5" borderId="10" xfId="0" applyFont="1" applyFill="1" applyBorder="1" applyAlignment="1">
      <alignment vertical="center" wrapText="1"/>
    </xf>
    <xf numFmtId="9" fontId="28" fillId="5" borderId="10" xfId="0" applyNumberFormat="1" applyFont="1" applyFill="1" applyBorder="1" applyAlignment="1">
      <alignment horizontal="center" vertical="center" wrapText="1"/>
    </xf>
    <xf numFmtId="0" fontId="28"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28" fillId="5" borderId="10" xfId="0" applyFont="1" applyFill="1" applyBorder="1" applyAlignment="1">
      <alignment horizontal="justify" vertical="center" wrapText="1"/>
    </xf>
    <xf numFmtId="0" fontId="28" fillId="0" borderId="10" xfId="0" applyFont="1" applyBorder="1" applyAlignment="1">
      <alignment vertical="center" wrapText="1"/>
    </xf>
    <xf numFmtId="0" fontId="18" fillId="5" borderId="10" xfId="0" applyFont="1" applyFill="1" applyBorder="1" applyAlignment="1">
      <alignment horizontal="center" vertical="center"/>
    </xf>
    <xf numFmtId="9" fontId="18" fillId="5" borderId="10" xfId="1" applyFont="1" applyFill="1" applyBorder="1" applyAlignment="1">
      <alignment horizontal="left" vertical="center" wrapText="1"/>
    </xf>
    <xf numFmtId="0" fontId="18" fillId="0" borderId="10" xfId="0" applyFont="1" applyBorder="1" applyAlignment="1">
      <alignment horizontal="left" vertical="center" wrapText="1"/>
    </xf>
    <xf numFmtId="0" fontId="16" fillId="0" borderId="0" xfId="0" applyFont="1"/>
    <xf numFmtId="0" fontId="26" fillId="6" borderId="10" xfId="0" applyFont="1" applyFill="1" applyBorder="1" applyAlignment="1">
      <alignment horizontal="center" vertical="center"/>
    </xf>
    <xf numFmtId="0" fontId="0" fillId="5" borderId="0" xfId="0" applyFill="1"/>
    <xf numFmtId="0" fontId="0" fillId="5" borderId="10" xfId="0" applyFill="1" applyBorder="1" applyAlignment="1">
      <alignment horizontal="center" vertical="center"/>
    </xf>
    <xf numFmtId="0" fontId="0" fillId="5" borderId="10" xfId="0" applyFill="1" applyBorder="1"/>
    <xf numFmtId="1" fontId="28" fillId="0" borderId="10" xfId="0" applyNumberFormat="1" applyFont="1" applyBorder="1" applyAlignment="1">
      <alignment horizontal="center" vertical="center"/>
    </xf>
    <xf numFmtId="0" fontId="28" fillId="0" borderId="10" xfId="0" applyFont="1" applyBorder="1" applyAlignment="1">
      <alignment horizontal="left" vertical="center" wrapText="1"/>
    </xf>
    <xf numFmtId="1" fontId="28" fillId="0" borderId="10" xfId="0" applyNumberFormat="1" applyFont="1" applyBorder="1" applyAlignment="1">
      <alignment horizontal="center" vertical="center" wrapText="1"/>
    </xf>
    <xf numFmtId="0" fontId="28" fillId="5" borderId="10" xfId="0" applyFont="1" applyFill="1" applyBorder="1" applyAlignment="1">
      <alignment horizontal="left" vertical="center" wrapText="1"/>
    </xf>
    <xf numFmtId="1" fontId="9" fillId="5" borderId="10" xfId="0" applyNumberFormat="1" applyFont="1" applyFill="1" applyBorder="1" applyAlignment="1">
      <alignment horizontal="center" vertical="center" wrapText="1"/>
    </xf>
    <xf numFmtId="14" fontId="0" fillId="0" borderId="0" xfId="0" applyNumberFormat="1"/>
    <xf numFmtId="0" fontId="32" fillId="0" borderId="0" xfId="0" applyFont="1"/>
    <xf numFmtId="9" fontId="0" fillId="0" borderId="0" xfId="0" applyNumberFormat="1" applyAlignment="1">
      <alignment horizontal="center" vertical="center"/>
    </xf>
    <xf numFmtId="1" fontId="0" fillId="5" borderId="10" xfId="0" applyNumberFormat="1" applyFill="1" applyBorder="1" applyAlignment="1">
      <alignment horizontal="center" vertical="center"/>
    </xf>
    <xf numFmtId="0" fontId="0" fillId="0" borderId="27" xfId="0" applyBorder="1"/>
    <xf numFmtId="0" fontId="0" fillId="0" borderId="28" xfId="0" applyBorder="1"/>
    <xf numFmtId="0" fontId="33" fillId="0" borderId="28" xfId="0" applyFont="1" applyBorder="1"/>
    <xf numFmtId="41" fontId="33" fillId="0" borderId="28" xfId="4" applyFont="1" applyFill="1" applyBorder="1"/>
    <xf numFmtId="41" fontId="33" fillId="0" borderId="29" xfId="4" applyFont="1" applyFill="1" applyBorder="1"/>
    <xf numFmtId="0" fontId="0" fillId="0" borderId="30" xfId="0" applyBorder="1"/>
    <xf numFmtId="0" fontId="0" fillId="0" borderId="31" xfId="0" applyBorder="1"/>
    <xf numFmtId="0" fontId="33" fillId="0" borderId="31" xfId="0" applyFont="1" applyBorder="1"/>
    <xf numFmtId="41" fontId="33" fillId="0" borderId="31" xfId="4" applyFont="1" applyFill="1" applyBorder="1"/>
    <xf numFmtId="41" fontId="33" fillId="0" borderId="32" xfId="4" applyFont="1" applyFill="1" applyBorder="1"/>
    <xf numFmtId="41" fontId="34" fillId="0" borderId="31" xfId="4" applyFont="1" applyFill="1" applyBorder="1" applyAlignment="1">
      <alignment horizontal="center" vertical="center"/>
    </xf>
    <xf numFmtId="41" fontId="0" fillId="0" borderId="31" xfId="4" applyFont="1" applyFill="1" applyBorder="1" applyAlignment="1" applyProtection="1">
      <alignment wrapText="1"/>
      <protection hidden="1"/>
    </xf>
    <xf numFmtId="41" fontId="0" fillId="0" borderId="31" xfId="4" applyFont="1" applyFill="1" applyBorder="1" applyProtection="1">
      <protection hidden="1"/>
    </xf>
    <xf numFmtId="41" fontId="0" fillId="0" borderId="32" xfId="4" applyFont="1" applyFill="1" applyBorder="1" applyProtection="1">
      <protection hidden="1"/>
    </xf>
    <xf numFmtId="41" fontId="0" fillId="0" borderId="31" xfId="4" applyFont="1" applyFill="1" applyBorder="1"/>
    <xf numFmtId="0" fontId="0" fillId="0" borderId="0" xfId="0" applyAlignment="1">
      <alignment wrapText="1"/>
    </xf>
    <xf numFmtId="0" fontId="0" fillId="0" borderId="32" xfId="0" applyBorder="1"/>
    <xf numFmtId="0" fontId="0" fillId="0" borderId="33" xfId="0" applyBorder="1"/>
    <xf numFmtId="0" fontId="0" fillId="0" borderId="34" xfId="0" applyBorder="1"/>
    <xf numFmtId="0" fontId="0" fillId="0" borderId="35" xfId="0" applyBorder="1"/>
    <xf numFmtId="0" fontId="36" fillId="0" borderId="36" xfId="0" applyFont="1" applyBorder="1"/>
    <xf numFmtId="0" fontId="36" fillId="0" borderId="0" xfId="0" applyFont="1"/>
    <xf numFmtId="0" fontId="18" fillId="5" borderId="0" xfId="3" applyFont="1" applyFill="1"/>
    <xf numFmtId="0" fontId="16" fillId="5" borderId="0" xfId="3" applyFont="1" applyFill="1"/>
    <xf numFmtId="0" fontId="16" fillId="5" borderId="4" xfId="3" applyFont="1" applyFill="1" applyBorder="1"/>
    <xf numFmtId="0" fontId="15" fillId="5" borderId="0" xfId="3" applyFont="1" applyFill="1" applyAlignment="1">
      <alignment vertical="center" wrapText="1"/>
    </xf>
    <xf numFmtId="0" fontId="40" fillId="5" borderId="4" xfId="3" applyFont="1" applyFill="1" applyBorder="1" applyAlignment="1">
      <alignment horizontal="justify" vertical="top" wrapText="1"/>
    </xf>
    <xf numFmtId="0" fontId="15" fillId="5" borderId="10" xfId="3" applyFont="1" applyFill="1" applyBorder="1" applyAlignment="1">
      <alignment horizontal="center" vertical="center" wrapText="1"/>
    </xf>
    <xf numFmtId="0" fontId="16" fillId="5" borderId="7" xfId="3" applyFont="1" applyFill="1" applyBorder="1"/>
    <xf numFmtId="0" fontId="15" fillId="5" borderId="4" xfId="3" applyFont="1" applyFill="1" applyBorder="1" applyAlignment="1">
      <alignment horizontal="justify" vertical="top" wrapText="1"/>
    </xf>
    <xf numFmtId="0" fontId="15" fillId="5" borderId="0" xfId="3" applyFont="1" applyFill="1" applyAlignment="1">
      <alignment horizontal="left" vertical="center" wrapText="1"/>
    </xf>
    <xf numFmtId="0" fontId="17" fillId="5" borderId="10" xfId="3" applyFont="1" applyFill="1" applyBorder="1" applyAlignment="1">
      <alignment horizontal="center" vertical="center" wrapText="1"/>
    </xf>
    <xf numFmtId="0" fontId="15" fillId="5" borderId="4" xfId="3" applyFont="1" applyFill="1" applyBorder="1" applyAlignment="1">
      <alignment horizontal="left" vertical="center" wrapText="1"/>
    </xf>
    <xf numFmtId="0" fontId="19" fillId="5" borderId="22" xfId="3" applyFont="1" applyFill="1" applyBorder="1" applyAlignment="1" applyProtection="1">
      <alignment horizontal="center" vertical="center" wrapText="1"/>
      <protection locked="0"/>
    </xf>
    <xf numFmtId="0" fontId="42" fillId="5" borderId="0" xfId="3" applyFont="1" applyFill="1" applyAlignment="1">
      <alignment vertical="center" wrapText="1"/>
    </xf>
    <xf numFmtId="0" fontId="40" fillId="5" borderId="0" xfId="3" applyFont="1" applyFill="1" applyAlignment="1">
      <alignment vertical="top" wrapText="1"/>
    </xf>
    <xf numFmtId="0" fontId="15" fillId="5" borderId="0" xfId="3" applyFont="1" applyFill="1" applyAlignment="1">
      <alignment horizontal="right" vertical="top" wrapText="1"/>
    </xf>
    <xf numFmtId="0" fontId="15" fillId="5" borderId="7" xfId="3" applyFont="1" applyFill="1" applyBorder="1" applyAlignment="1">
      <alignment horizontal="right" vertical="top" wrapText="1"/>
    </xf>
    <xf numFmtId="0" fontId="15" fillId="5" borderId="4" xfId="3" applyFont="1" applyFill="1" applyBorder="1" applyAlignment="1">
      <alignment vertical="center" wrapText="1"/>
    </xf>
    <xf numFmtId="0" fontId="40" fillId="5" borderId="0" xfId="3" applyFont="1" applyFill="1" applyAlignment="1" applyProtection="1">
      <alignment horizontal="center" vertical="top" wrapText="1"/>
      <protection locked="0"/>
    </xf>
    <xf numFmtId="0" fontId="17" fillId="5" borderId="15" xfId="3" applyFont="1" applyFill="1" applyBorder="1" applyAlignment="1">
      <alignment horizontal="left"/>
    </xf>
    <xf numFmtId="0" fontId="17" fillId="5" borderId="16" xfId="3" applyFont="1" applyFill="1" applyBorder="1" applyAlignment="1">
      <alignment horizontal="left"/>
    </xf>
    <xf numFmtId="0" fontId="15" fillId="5" borderId="16" xfId="3" applyFont="1" applyFill="1" applyBorder="1" applyAlignment="1">
      <alignment horizontal="left" vertical="top" wrapText="1"/>
    </xf>
    <xf numFmtId="0" fontId="16" fillId="5" borderId="16" xfId="3" applyFont="1" applyFill="1" applyBorder="1"/>
    <xf numFmtId="0" fontId="16" fillId="5" borderId="17" xfId="3" applyFont="1" applyFill="1" applyBorder="1"/>
    <xf numFmtId="0" fontId="17" fillId="5" borderId="0" xfId="3" applyFont="1" applyFill="1" applyAlignment="1">
      <alignment horizontal="left" vertical="center" wrapText="1"/>
    </xf>
    <xf numFmtId="0" fontId="40" fillId="5" borderId="0" xfId="3" applyFont="1" applyFill="1" applyAlignment="1">
      <alignment horizontal="justify" vertical="top" wrapText="1"/>
    </xf>
    <xf numFmtId="0" fontId="40" fillId="5" borderId="0" xfId="3" applyFont="1" applyFill="1" applyAlignment="1">
      <alignment horizontal="left" vertical="top" wrapText="1"/>
    </xf>
    <xf numFmtId="0" fontId="40" fillId="5" borderId="0" xfId="3" applyFont="1" applyFill="1" applyAlignment="1">
      <alignment horizontal="center" vertical="top" wrapText="1"/>
    </xf>
    <xf numFmtId="0" fontId="40" fillId="5" borderId="7" xfId="3" applyFont="1" applyFill="1" applyBorder="1" applyAlignment="1">
      <alignment horizontal="center" vertical="top" wrapText="1"/>
    </xf>
    <xf numFmtId="0" fontId="17" fillId="5" borderId="0" xfId="3" applyFont="1" applyFill="1"/>
    <xf numFmtId="14" fontId="16" fillId="5" borderId="0" xfId="3" applyNumberFormat="1" applyFont="1" applyFill="1" applyAlignment="1">
      <alignment horizontal="left"/>
    </xf>
    <xf numFmtId="0" fontId="16" fillId="5" borderId="15" xfId="3" applyFont="1" applyFill="1" applyBorder="1"/>
    <xf numFmtId="0" fontId="17" fillId="3" borderId="11" xfId="3" applyFont="1" applyFill="1" applyBorder="1" applyAlignment="1">
      <alignment horizontal="center" vertical="center" wrapText="1"/>
    </xf>
    <xf numFmtId="0" fontId="17" fillId="3" borderId="21" xfId="3" applyFont="1" applyFill="1" applyBorder="1" applyAlignment="1">
      <alignment horizontal="center" vertical="center" wrapText="1"/>
    </xf>
    <xf numFmtId="0" fontId="16" fillId="5" borderId="1" xfId="3" applyFont="1" applyFill="1" applyBorder="1"/>
    <xf numFmtId="0" fontId="15" fillId="5" borderId="14" xfId="3" applyFont="1" applyFill="1" applyBorder="1" applyAlignment="1">
      <alignment vertical="center" wrapText="1"/>
    </xf>
    <xf numFmtId="0" fontId="17" fillId="5" borderId="14" xfId="3" applyFont="1" applyFill="1" applyBorder="1" applyAlignment="1">
      <alignment horizontal="center" vertical="center" wrapText="1"/>
    </xf>
    <xf numFmtId="0" fontId="16" fillId="5" borderId="14" xfId="3" applyFont="1" applyFill="1" applyBorder="1"/>
    <xf numFmtId="0" fontId="15" fillId="5" borderId="16" xfId="3" applyFont="1" applyFill="1" applyBorder="1" applyAlignment="1">
      <alignment horizontal="center" vertical="top" wrapText="1"/>
    </xf>
    <xf numFmtId="0" fontId="15" fillId="5" borderId="16" xfId="3" applyFont="1" applyFill="1" applyBorder="1" applyAlignment="1">
      <alignment horizontal="justify" vertical="top" wrapText="1"/>
    </xf>
    <xf numFmtId="0" fontId="0" fillId="0" borderId="36" xfId="0" applyBorder="1"/>
    <xf numFmtId="41" fontId="33" fillId="0" borderId="38" xfId="4" applyFont="1" applyFill="1" applyBorder="1"/>
    <xf numFmtId="0" fontId="0" fillId="0" borderId="38" xfId="0" applyBorder="1"/>
    <xf numFmtId="0" fontId="33" fillId="0" borderId="0" xfId="0" applyFont="1"/>
    <xf numFmtId="0" fontId="28" fillId="0" borderId="10" xfId="0" applyFont="1" applyBorder="1" applyAlignment="1">
      <alignment horizontal="justify" vertical="top" wrapText="1"/>
    </xf>
    <xf numFmtId="0" fontId="28" fillId="5" borderId="10" xfId="0" applyFont="1" applyFill="1" applyBorder="1" applyAlignment="1">
      <alignment horizontal="justify" vertical="top" wrapText="1"/>
    </xf>
    <xf numFmtId="0" fontId="9" fillId="5" borderId="10" xfId="0" applyFont="1" applyFill="1" applyBorder="1" applyAlignment="1">
      <alignment horizontal="justify" vertical="top" wrapText="1"/>
    </xf>
    <xf numFmtId="0" fontId="8" fillId="0" borderId="10" xfId="0" applyFont="1" applyBorder="1" applyAlignment="1">
      <alignment horizontal="center" vertical="center" wrapText="1"/>
    </xf>
    <xf numFmtId="0" fontId="10" fillId="0" borderId="10" xfId="0" applyFont="1" applyBorder="1" applyAlignment="1">
      <alignment horizontal="center" vertical="center"/>
    </xf>
    <xf numFmtId="0" fontId="8" fillId="5" borderId="10" xfId="0" applyFont="1" applyFill="1" applyBorder="1" applyAlignment="1">
      <alignment horizontal="center" vertical="center"/>
    </xf>
    <xf numFmtId="0" fontId="8"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9" fillId="5" borderId="10" xfId="0" applyFont="1" applyFill="1" applyBorder="1" applyAlignment="1">
      <alignment horizontal="left" vertical="center" wrapText="1"/>
    </xf>
    <xf numFmtId="0" fontId="18" fillId="0" borderId="10" xfId="0" applyFont="1" applyBorder="1" applyAlignment="1">
      <alignment horizontal="justify" vertical="center" wrapText="1"/>
    </xf>
    <xf numFmtId="1" fontId="16" fillId="0" borderId="10" xfId="0" applyNumberFormat="1" applyFont="1" applyBorder="1" applyAlignment="1">
      <alignment horizontal="center" vertical="center" wrapText="1"/>
    </xf>
    <xf numFmtId="0" fontId="9" fillId="5" borderId="10" xfId="0" applyFont="1" applyFill="1" applyBorder="1" applyAlignment="1">
      <alignment horizontal="justify" vertical="center" wrapText="1"/>
    </xf>
    <xf numFmtId="0" fontId="18" fillId="5" borderId="0" xfId="0" applyFont="1" applyFill="1"/>
    <xf numFmtId="0" fontId="24" fillId="9" borderId="23" xfId="0" applyFont="1" applyFill="1" applyBorder="1" applyAlignment="1">
      <alignment horizontal="justify" vertical="center" wrapText="1"/>
    </xf>
    <xf numFmtId="0" fontId="49" fillId="9" borderId="23" xfId="0" applyFont="1" applyFill="1" applyBorder="1" applyAlignment="1">
      <alignment horizontal="justify" vertical="center" wrapText="1"/>
    </xf>
    <xf numFmtId="0" fontId="49" fillId="9" borderId="23" xfId="0" applyFont="1" applyFill="1" applyBorder="1" applyAlignment="1">
      <alignment vertical="center" wrapText="1"/>
    </xf>
    <xf numFmtId="14" fontId="49" fillId="9" borderId="23" xfId="0" applyNumberFormat="1" applyFont="1" applyFill="1" applyBorder="1" applyAlignment="1">
      <alignment vertical="center" wrapText="1"/>
    </xf>
    <xf numFmtId="14" fontId="49" fillId="9" borderId="39" xfId="0" applyNumberFormat="1" applyFont="1" applyFill="1" applyBorder="1" applyAlignment="1">
      <alignment vertical="center" wrapText="1"/>
    </xf>
    <xf numFmtId="0" fontId="49" fillId="9" borderId="10" xfId="0" applyFont="1" applyFill="1" applyBorder="1" applyAlignment="1">
      <alignment vertical="center" wrapText="1"/>
    </xf>
    <xf numFmtId="0" fontId="46" fillId="9" borderId="8" xfId="0" applyFont="1" applyFill="1" applyBorder="1" applyAlignment="1">
      <alignment vertical="center"/>
    </xf>
    <xf numFmtId="0" fontId="46" fillId="9" borderId="10" xfId="0" applyFont="1" applyFill="1" applyBorder="1" applyAlignment="1">
      <alignment vertical="center" wrapText="1"/>
    </xf>
    <xf numFmtId="165" fontId="10" fillId="5" borderId="10" xfId="5" applyNumberFormat="1" applyFont="1" applyFill="1" applyBorder="1" applyAlignment="1">
      <alignment horizontal="center" vertical="center"/>
    </xf>
    <xf numFmtId="0" fontId="16" fillId="0" borderId="10" xfId="0" applyFont="1" applyBorder="1" applyAlignment="1">
      <alignment horizontal="left" vertical="center" wrapText="1"/>
    </xf>
    <xf numFmtId="0" fontId="27" fillId="6" borderId="10"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1" fillId="6" borderId="10" xfId="0" applyFont="1" applyFill="1" applyBorder="1" applyAlignment="1">
      <alignment vertical="center" wrapText="1"/>
    </xf>
    <xf numFmtId="0" fontId="31" fillId="6" borderId="10" xfId="0" applyFont="1" applyFill="1" applyBorder="1" applyAlignment="1">
      <alignment horizontal="center" vertical="center" wrapText="1"/>
    </xf>
    <xf numFmtId="0" fontId="31" fillId="6" borderId="10" xfId="0" applyFont="1" applyFill="1" applyBorder="1" applyAlignment="1">
      <alignment horizontal="center" vertical="center"/>
    </xf>
    <xf numFmtId="9" fontId="0" fillId="5" borderId="10" xfId="1" applyFont="1" applyFill="1" applyBorder="1" applyAlignment="1">
      <alignment horizontal="center" vertical="center"/>
    </xf>
    <xf numFmtId="0" fontId="28" fillId="0" borderId="10" xfId="0" applyFont="1" applyBorder="1" applyAlignment="1">
      <alignment wrapText="1"/>
    </xf>
    <xf numFmtId="0" fontId="28" fillId="0" borderId="10" xfId="0" applyFont="1" applyBorder="1" applyAlignment="1">
      <alignment vertical="center"/>
    </xf>
    <xf numFmtId="0" fontId="18" fillId="0" borderId="10" xfId="0" applyFont="1" applyBorder="1"/>
    <xf numFmtId="9" fontId="10" fillId="5" borderId="10" xfId="1" applyFont="1" applyFill="1" applyBorder="1" applyAlignment="1">
      <alignment horizontal="center" vertical="center"/>
    </xf>
    <xf numFmtId="9" fontId="10" fillId="5" borderId="10" xfId="0" applyNumberFormat="1" applyFont="1" applyFill="1" applyBorder="1" applyAlignment="1">
      <alignment horizontal="center" vertical="center"/>
    </xf>
    <xf numFmtId="1" fontId="10" fillId="5" borderId="10" xfId="1" applyNumberFormat="1" applyFont="1" applyFill="1" applyBorder="1" applyAlignment="1">
      <alignment horizontal="center" vertical="center"/>
    </xf>
    <xf numFmtId="0" fontId="10" fillId="5" borderId="10" xfId="0" applyFont="1" applyFill="1" applyBorder="1" applyAlignment="1">
      <alignment horizontal="center" vertical="center"/>
    </xf>
    <xf numFmtId="0" fontId="18" fillId="0" borderId="10" xfId="0" applyFont="1" applyBorder="1" applyAlignment="1">
      <alignment vertical="center" wrapText="1"/>
    </xf>
    <xf numFmtId="0" fontId="27" fillId="0" borderId="10" xfId="0" applyFont="1" applyBorder="1" applyAlignment="1">
      <alignment horizontal="center" vertical="center" wrapText="1"/>
    </xf>
    <xf numFmtId="9"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9" fontId="18" fillId="5" borderId="10" xfId="0" applyNumberFormat="1" applyFont="1" applyFill="1" applyBorder="1" applyAlignment="1">
      <alignment horizontal="center" vertical="center" wrapText="1"/>
    </xf>
    <xf numFmtId="0" fontId="53" fillId="0" borderId="10" xfId="0" applyFont="1" applyBorder="1" applyAlignment="1">
      <alignment horizontal="center" vertical="center" wrapText="1"/>
    </xf>
    <xf numFmtId="9" fontId="10" fillId="0" borderId="10" xfId="1" applyFont="1" applyFill="1" applyBorder="1" applyAlignment="1">
      <alignment horizontal="center" vertical="center"/>
    </xf>
    <xf numFmtId="0" fontId="16" fillId="0" borderId="10" xfId="0" applyFont="1" applyBorder="1" applyAlignment="1">
      <alignment vertical="center" wrapText="1"/>
    </xf>
    <xf numFmtId="9" fontId="18" fillId="0" borderId="10" xfId="0" applyNumberFormat="1" applyFont="1" applyBorder="1" applyAlignment="1">
      <alignment horizontal="center" vertical="center"/>
    </xf>
    <xf numFmtId="14" fontId="28" fillId="0" borderId="18" xfId="0" applyNumberFormat="1" applyFont="1" applyBorder="1" applyAlignment="1">
      <alignment horizontal="center" vertical="center"/>
    </xf>
    <xf numFmtId="9" fontId="10" fillId="5" borderId="23" xfId="1" applyFont="1" applyFill="1" applyBorder="1" applyAlignment="1">
      <alignment horizontal="center" vertical="center"/>
    </xf>
    <xf numFmtId="1" fontId="10" fillId="5" borderId="23" xfId="1" applyNumberFormat="1" applyFont="1" applyFill="1" applyBorder="1" applyAlignment="1">
      <alignment horizontal="center" vertical="center"/>
    </xf>
    <xf numFmtId="9" fontId="10" fillId="5" borderId="40" xfId="1" applyFont="1" applyFill="1" applyBorder="1" applyAlignment="1">
      <alignment horizontal="center" vertical="center"/>
    </xf>
    <xf numFmtId="0" fontId="54" fillId="0" borderId="40" xfId="0" applyFont="1" applyBorder="1" applyAlignment="1">
      <alignment horizontal="center" vertical="center" wrapText="1"/>
    </xf>
    <xf numFmtId="14" fontId="28" fillId="5" borderId="18" xfId="0" applyNumberFormat="1" applyFont="1" applyFill="1" applyBorder="1" applyAlignment="1">
      <alignment horizontal="center" vertical="center" wrapText="1"/>
    </xf>
    <xf numFmtId="9" fontId="10" fillId="5" borderId="8" xfId="1" applyFont="1" applyFill="1" applyBorder="1" applyAlignment="1">
      <alignment horizontal="center" vertical="center"/>
    </xf>
    <xf numFmtId="14" fontId="28" fillId="0" borderId="18" xfId="0" applyNumberFormat="1" applyFont="1" applyBorder="1" applyAlignment="1">
      <alignment horizontal="center" vertical="center" wrapText="1"/>
    </xf>
    <xf numFmtId="1" fontId="10" fillId="5" borderId="8" xfId="1" applyNumberFormat="1" applyFont="1" applyFill="1" applyBorder="1" applyAlignment="1">
      <alignment horizontal="center" vertical="center"/>
    </xf>
    <xf numFmtId="0" fontId="0" fillId="0" borderId="8" xfId="0" applyBorder="1"/>
    <xf numFmtId="0" fontId="28" fillId="5" borderId="18" xfId="0" applyFont="1" applyFill="1" applyBorder="1" applyAlignment="1">
      <alignment horizontal="center" vertical="center" wrapText="1"/>
    </xf>
    <xf numFmtId="1" fontId="10" fillId="5" borderId="41" xfId="1" applyNumberFormat="1" applyFont="1" applyFill="1" applyBorder="1" applyAlignment="1">
      <alignment horizontal="center" vertical="center"/>
    </xf>
    <xf numFmtId="1" fontId="10" fillId="5" borderId="42" xfId="1" applyNumberFormat="1" applyFont="1" applyFill="1" applyBorder="1" applyAlignment="1">
      <alignment horizontal="center" vertical="center"/>
    </xf>
    <xf numFmtId="0" fontId="26" fillId="8" borderId="10" xfId="0" applyFont="1" applyFill="1" applyBorder="1" applyAlignment="1">
      <alignment horizontal="center" vertical="center"/>
    </xf>
    <xf numFmtId="0" fontId="41" fillId="5" borderId="0" xfId="3" applyFont="1" applyFill="1" applyAlignment="1">
      <alignment horizontal="center" vertical="center" wrapText="1"/>
    </xf>
    <xf numFmtId="0" fontId="15" fillId="5" borderId="0" xfId="3" applyFont="1" applyFill="1" applyAlignment="1">
      <alignment horizontal="right" vertical="center" wrapText="1"/>
    </xf>
    <xf numFmtId="0" fontId="15" fillId="5" borderId="0" xfId="3" applyFont="1" applyFill="1" applyAlignment="1">
      <alignment horizontal="left" vertical="top" wrapText="1"/>
    </xf>
    <xf numFmtId="0" fontId="15" fillId="5" borderId="0" xfId="3" applyFont="1" applyFill="1" applyAlignment="1">
      <alignment horizontal="center" vertical="center" wrapText="1"/>
    </xf>
    <xf numFmtId="0" fontId="18" fillId="0" borderId="23" xfId="0" applyFont="1" applyBorder="1" applyAlignment="1">
      <alignment horizontal="left" vertical="center" wrapText="1"/>
    </xf>
    <xf numFmtId="9" fontId="46" fillId="10" borderId="10" xfId="0" applyNumberFormat="1" applyFont="1" applyFill="1" applyBorder="1" applyAlignment="1">
      <alignment horizontal="center" vertical="center"/>
    </xf>
    <xf numFmtId="0" fontId="46" fillId="9" borderId="10"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46" xfId="0" applyFont="1" applyFill="1" applyBorder="1" applyAlignment="1">
      <alignment horizontal="center" vertical="center"/>
    </xf>
    <xf numFmtId="0" fontId="0" fillId="5" borderId="8" xfId="0" applyFill="1" applyBorder="1" applyAlignment="1">
      <alignment horizontal="center" vertical="center"/>
    </xf>
    <xf numFmtId="1" fontId="0" fillId="5" borderId="8" xfId="0" applyNumberFormat="1" applyFill="1" applyBorder="1" applyAlignment="1">
      <alignment horizontal="center" vertical="center"/>
    </xf>
    <xf numFmtId="1" fontId="0" fillId="5" borderId="41" xfId="0" applyNumberFormat="1" applyFill="1" applyBorder="1" applyAlignment="1">
      <alignment horizontal="center" vertical="center"/>
    </xf>
    <xf numFmtId="1" fontId="0" fillId="5" borderId="42" xfId="0" applyNumberFormat="1" applyFill="1" applyBorder="1" applyAlignment="1">
      <alignment horizontal="center" vertical="center"/>
    </xf>
    <xf numFmtId="0" fontId="0" fillId="5" borderId="46" xfId="0" applyFill="1" applyBorder="1"/>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42" xfId="0" applyFill="1" applyBorder="1"/>
    <xf numFmtId="0" fontId="0" fillId="5" borderId="48" xfId="0" applyFill="1" applyBorder="1"/>
    <xf numFmtId="0" fontId="39" fillId="8" borderId="41" xfId="0" applyFont="1" applyFill="1" applyBorder="1" applyAlignment="1">
      <alignment horizontal="center"/>
    </xf>
    <xf numFmtId="0" fontId="39" fillId="8" borderId="42" xfId="0" applyFont="1" applyFill="1" applyBorder="1" applyAlignment="1">
      <alignment horizontal="center"/>
    </xf>
    <xf numFmtId="0" fontId="18" fillId="8" borderId="2" xfId="0" applyFont="1" applyFill="1" applyBorder="1"/>
    <xf numFmtId="0" fontId="18" fillId="8" borderId="2" xfId="0" applyFont="1" applyFill="1" applyBorder="1" applyAlignment="1">
      <alignment horizontal="center"/>
    </xf>
    <xf numFmtId="0" fontId="18" fillId="8" borderId="2" xfId="0" applyFont="1" applyFill="1" applyBorder="1" applyAlignment="1">
      <alignment horizont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9" fontId="18" fillId="5" borderId="8" xfId="1" applyFont="1" applyFill="1" applyBorder="1" applyAlignment="1">
      <alignment horizontal="center" vertical="center"/>
    </xf>
    <xf numFmtId="1" fontId="18" fillId="5" borderId="8" xfId="1" applyNumberFormat="1" applyFont="1" applyFill="1" applyBorder="1" applyAlignment="1">
      <alignment horizontal="center" vertical="center"/>
    </xf>
    <xf numFmtId="0" fontId="18" fillId="0" borderId="8" xfId="0" applyFont="1" applyBorder="1"/>
    <xf numFmtId="0" fontId="18" fillId="5" borderId="8" xfId="0" applyFont="1" applyFill="1" applyBorder="1" applyAlignment="1">
      <alignment horizontal="center" vertical="center"/>
    </xf>
    <xf numFmtId="0" fontId="18" fillId="5" borderId="41" xfId="0" applyFont="1" applyFill="1" applyBorder="1" applyAlignment="1">
      <alignment horizontal="center" vertical="center"/>
    </xf>
    <xf numFmtId="0" fontId="16" fillId="5" borderId="42" xfId="0" applyFont="1" applyFill="1" applyBorder="1" applyAlignment="1">
      <alignment horizontal="center" vertical="center"/>
    </xf>
    <xf numFmtId="9" fontId="18" fillId="5" borderId="39" xfId="1" applyFont="1" applyFill="1" applyBorder="1" applyAlignment="1">
      <alignment horizontal="left" vertical="center" wrapText="1"/>
    </xf>
    <xf numFmtId="9" fontId="18" fillId="5" borderId="46" xfId="1" applyFont="1" applyFill="1" applyBorder="1" applyAlignment="1">
      <alignment horizontal="left" vertical="center" wrapText="1"/>
    </xf>
    <xf numFmtId="9" fontId="18" fillId="5" borderId="46" xfId="1" applyFont="1" applyFill="1" applyBorder="1" applyAlignment="1">
      <alignment horizontal="center" vertical="center" wrapText="1"/>
    </xf>
    <xf numFmtId="0" fontId="18" fillId="5" borderId="42" xfId="0" applyFont="1" applyFill="1" applyBorder="1" applyAlignment="1">
      <alignment horizontal="center" vertical="center"/>
    </xf>
    <xf numFmtId="9" fontId="18" fillId="5" borderId="42" xfId="1" applyFont="1" applyFill="1" applyBorder="1" applyAlignment="1">
      <alignment horizontal="left" vertical="center" wrapText="1"/>
    </xf>
    <xf numFmtId="9" fontId="18" fillId="5" borderId="48" xfId="1" applyFont="1" applyFill="1" applyBorder="1" applyAlignment="1">
      <alignment horizontal="center" vertical="center" wrapText="1"/>
    </xf>
    <xf numFmtId="0" fontId="10" fillId="0" borderId="8" xfId="0" applyFont="1" applyBorder="1" applyAlignment="1">
      <alignment horizontal="center" vertical="center"/>
    </xf>
    <xf numFmtId="0" fontId="10" fillId="0" borderId="42" xfId="0" applyFont="1" applyBorder="1" applyAlignment="1">
      <alignment horizontal="center" vertical="center"/>
    </xf>
    <xf numFmtId="9" fontId="10" fillId="0" borderId="8" xfId="1" applyFont="1" applyBorder="1" applyAlignment="1">
      <alignment horizontal="center" vertical="center"/>
    </xf>
    <xf numFmtId="0" fontId="2" fillId="0" borderId="46" xfId="0" applyFont="1" applyBorder="1"/>
    <xf numFmtId="0" fontId="2" fillId="0" borderId="48" xfId="0" applyFont="1" applyBorder="1"/>
    <xf numFmtId="165" fontId="10" fillId="5" borderId="23" xfId="5" applyNumberFormat="1" applyFont="1" applyFill="1" applyBorder="1" applyAlignment="1">
      <alignment horizontal="center" vertical="center"/>
    </xf>
    <xf numFmtId="0" fontId="10" fillId="0" borderId="23" xfId="0" applyFont="1" applyBorder="1" applyAlignment="1">
      <alignment horizontal="center" vertical="center"/>
    </xf>
    <xf numFmtId="0" fontId="2" fillId="0" borderId="39" xfId="0" applyFont="1" applyBorder="1"/>
    <xf numFmtId="1" fontId="10" fillId="5" borderId="43" xfId="1" applyNumberFormat="1" applyFont="1" applyFill="1" applyBorder="1" applyAlignment="1">
      <alignment horizontal="center" vertical="center"/>
    </xf>
    <xf numFmtId="1" fontId="10" fillId="5" borderId="44" xfId="1" applyNumberFormat="1" applyFont="1" applyFill="1" applyBorder="1" applyAlignment="1">
      <alignment horizontal="center" vertical="center"/>
    </xf>
    <xf numFmtId="9" fontId="10" fillId="5" borderId="12" xfId="1" applyFont="1" applyFill="1" applyBorder="1" applyAlignment="1">
      <alignment horizontal="center" vertical="center"/>
    </xf>
    <xf numFmtId="0" fontId="54" fillId="0" borderId="12" xfId="0" applyFont="1" applyBorder="1" applyAlignment="1">
      <alignment horizontal="center" vertical="center" wrapText="1"/>
    </xf>
    <xf numFmtId="0" fontId="55" fillId="0" borderId="45" xfId="0" applyFont="1" applyBorder="1" applyAlignment="1">
      <alignment horizontal="center" vertical="center" wrapText="1"/>
    </xf>
    <xf numFmtId="1" fontId="10" fillId="5" borderId="22" xfId="1" applyNumberFormat="1" applyFont="1" applyFill="1" applyBorder="1" applyAlignment="1">
      <alignment horizontal="center" vertical="center"/>
    </xf>
    <xf numFmtId="0" fontId="54" fillId="0" borderId="55" xfId="0" applyFont="1" applyBorder="1" applyAlignment="1">
      <alignment horizontal="center" vertical="center" wrapText="1"/>
    </xf>
    <xf numFmtId="1" fontId="10" fillId="5" borderId="60" xfId="1" applyNumberFormat="1" applyFont="1" applyFill="1" applyBorder="1" applyAlignment="1">
      <alignment horizontal="center" vertical="center"/>
    </xf>
    <xf numFmtId="9" fontId="10" fillId="5" borderId="62" xfId="1" applyFont="1" applyFill="1" applyBorder="1" applyAlignment="1">
      <alignment horizontal="center" vertical="center"/>
    </xf>
    <xf numFmtId="0" fontId="54" fillId="0" borderId="62" xfId="0" applyFont="1" applyBorder="1" applyAlignment="1">
      <alignment horizontal="center" vertical="center" wrapText="1"/>
    </xf>
    <xf numFmtId="0" fontId="54" fillId="0" borderId="17" xfId="0" applyFont="1" applyBorder="1" applyAlignment="1">
      <alignment horizontal="center" vertical="center" wrapText="1"/>
    </xf>
    <xf numFmtId="0" fontId="16" fillId="5" borderId="44" xfId="0" applyFont="1" applyFill="1" applyBorder="1" applyAlignment="1">
      <alignment horizontal="center" vertical="center"/>
    </xf>
    <xf numFmtId="0" fontId="18" fillId="5" borderId="43" xfId="0" applyFont="1" applyFill="1" applyBorder="1" applyAlignment="1">
      <alignment horizontal="center" vertical="center"/>
    </xf>
    <xf numFmtId="0" fontId="16" fillId="5" borderId="10" xfId="0" applyFont="1" applyFill="1" applyBorder="1" applyAlignment="1">
      <alignment horizontal="center" vertical="center"/>
    </xf>
    <xf numFmtId="9" fontId="16" fillId="5" borderId="10" xfId="1" applyFont="1" applyFill="1" applyBorder="1" applyAlignment="1">
      <alignment horizontal="center" vertical="center"/>
    </xf>
    <xf numFmtId="1" fontId="16" fillId="5" borderId="10" xfId="1" applyNumberFormat="1" applyFont="1" applyFill="1" applyBorder="1" applyAlignment="1">
      <alignment horizontal="center" vertical="center"/>
    </xf>
    <xf numFmtId="1" fontId="18" fillId="5" borderId="10" xfId="0" applyNumberFormat="1" applyFont="1" applyFill="1" applyBorder="1" applyAlignment="1">
      <alignment horizontal="center" vertical="center"/>
    </xf>
    <xf numFmtId="9" fontId="18" fillId="5" borderId="0" xfId="1" applyFont="1" applyFill="1" applyBorder="1" applyAlignment="1">
      <alignment horizontal="center" vertical="center" wrapText="1"/>
    </xf>
    <xf numFmtId="9" fontId="18" fillId="5" borderId="0" xfId="0" applyNumberFormat="1" applyFont="1" applyFill="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xf>
    <xf numFmtId="0" fontId="18" fillId="5" borderId="63" xfId="0" applyFont="1" applyFill="1" applyBorder="1" applyAlignment="1">
      <alignment horizontal="left" vertical="center"/>
    </xf>
    <xf numFmtId="0" fontId="18" fillId="5" borderId="64" xfId="0" applyFont="1" applyFill="1" applyBorder="1" applyAlignment="1">
      <alignment horizontal="center" vertical="center"/>
    </xf>
    <xf numFmtId="0" fontId="18" fillId="5" borderId="64" xfId="0" applyFont="1" applyFill="1" applyBorder="1"/>
    <xf numFmtId="0" fontId="18" fillId="5" borderId="65" xfId="0" applyFont="1" applyFill="1" applyBorder="1"/>
    <xf numFmtId="0" fontId="39" fillId="11" borderId="70" xfId="0" applyFont="1" applyFill="1" applyBorder="1" applyAlignment="1">
      <alignment horizontal="center" vertical="center" textRotation="90" wrapText="1"/>
    </xf>
    <xf numFmtId="0" fontId="39" fillId="11" borderId="70" xfId="0" applyFont="1" applyFill="1" applyBorder="1" applyAlignment="1">
      <alignment horizontal="center" vertical="center" textRotation="90"/>
    </xf>
    <xf numFmtId="0" fontId="39" fillId="0" borderId="0" xfId="0" applyFont="1" applyAlignment="1">
      <alignment horizontal="center" vertical="center"/>
    </xf>
    <xf numFmtId="0" fontId="39" fillId="11" borderId="0" xfId="0" applyFont="1" applyFill="1" applyAlignment="1">
      <alignment horizontal="center" vertical="center"/>
    </xf>
    <xf numFmtId="0" fontId="18" fillId="0" borderId="69" xfId="0" applyFont="1" applyBorder="1" applyAlignment="1">
      <alignment horizontal="center" vertical="center"/>
    </xf>
    <xf numFmtId="0" fontId="10" fillId="0" borderId="69" xfId="0" applyFont="1" applyBorder="1" applyAlignment="1">
      <alignment horizontal="justify" vertical="center" wrapText="1"/>
    </xf>
    <xf numFmtId="0" fontId="10" fillId="0" borderId="69" xfId="0" applyFont="1" applyBorder="1" applyAlignment="1">
      <alignment horizontal="center" vertical="center" wrapText="1"/>
    </xf>
    <xf numFmtId="0" fontId="18" fillId="0" borderId="69" xfId="0" applyFont="1" applyBorder="1" applyAlignment="1">
      <alignment horizontal="center" vertical="center" wrapText="1"/>
    </xf>
    <xf numFmtId="0" fontId="46" fillId="5" borderId="75" xfId="0" applyFont="1" applyFill="1" applyBorder="1" applyAlignment="1">
      <alignment horizontal="center" vertical="center" wrapText="1" readingOrder="1"/>
    </xf>
    <xf numFmtId="9" fontId="18" fillId="5" borderId="70" xfId="1" applyFont="1" applyFill="1" applyBorder="1" applyAlignment="1">
      <alignment horizontal="center" vertical="center" wrapText="1"/>
    </xf>
    <xf numFmtId="0" fontId="24" fillId="5" borderId="76" xfId="0" applyFont="1" applyFill="1" applyBorder="1" applyAlignment="1">
      <alignment horizontal="center" vertical="center" wrapText="1" readingOrder="1"/>
    </xf>
    <xf numFmtId="0" fontId="16" fillId="5" borderId="69" xfId="0" applyFont="1" applyFill="1" applyBorder="1" applyAlignment="1">
      <alignment horizontal="center" vertical="center" wrapText="1"/>
    </xf>
    <xf numFmtId="0" fontId="18" fillId="0" borderId="70" xfId="0" applyFont="1" applyBorder="1" applyAlignment="1">
      <alignment horizontal="center" vertical="center"/>
    </xf>
    <xf numFmtId="0" fontId="10" fillId="0" borderId="70" xfId="0" applyFont="1" applyBorder="1" applyAlignment="1">
      <alignment horizontal="justify" vertical="center" wrapText="1"/>
    </xf>
    <xf numFmtId="9" fontId="18" fillId="0" borderId="70" xfId="1" applyFont="1" applyBorder="1" applyAlignment="1">
      <alignment horizontal="center" vertical="center"/>
    </xf>
    <xf numFmtId="0" fontId="18" fillId="0" borderId="70" xfId="0" applyFont="1" applyBorder="1" applyAlignment="1">
      <alignment horizontal="center" vertical="center" textRotation="90"/>
    </xf>
    <xf numFmtId="10" fontId="18" fillId="5" borderId="70" xfId="1" applyNumberFormat="1" applyFont="1" applyFill="1" applyBorder="1" applyAlignment="1">
      <alignment horizontal="center" vertical="center" wrapText="1"/>
    </xf>
    <xf numFmtId="9" fontId="18" fillId="5" borderId="70" xfId="1" applyFont="1" applyFill="1" applyBorder="1" applyAlignment="1">
      <alignment horizontal="center" vertical="center"/>
    </xf>
    <xf numFmtId="0" fontId="18" fillId="0" borderId="69" xfId="0" applyFont="1" applyBorder="1" applyAlignment="1">
      <alignment horizontal="center" vertical="center" textRotation="90"/>
    </xf>
    <xf numFmtId="0" fontId="37" fillId="0" borderId="70" xfId="0" applyFont="1" applyBorder="1" applyAlignment="1">
      <alignment horizontal="justify" vertical="center" wrapText="1"/>
    </xf>
    <xf numFmtId="0" fontId="10" fillId="0" borderId="70"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0" xfId="0" applyFont="1" applyAlignment="1">
      <alignment vertical="center"/>
    </xf>
    <xf numFmtId="9" fontId="18" fillId="5" borderId="70" xfId="0" applyNumberFormat="1" applyFont="1" applyFill="1" applyBorder="1" applyAlignment="1">
      <alignment horizontal="center" vertical="center"/>
    </xf>
    <xf numFmtId="0" fontId="10" fillId="0" borderId="69" xfId="0" applyFont="1" applyBorder="1" applyAlignment="1">
      <alignment horizontal="center" vertical="center" textRotation="90"/>
    </xf>
    <xf numFmtId="0" fontId="37" fillId="0" borderId="70" xfId="0" applyFont="1" applyBorder="1" applyAlignment="1">
      <alignment horizontal="center" vertical="center" wrapText="1"/>
    </xf>
    <xf numFmtId="0" fontId="18" fillId="5" borderId="70" xfId="0" applyFont="1" applyFill="1" applyBorder="1" applyAlignment="1">
      <alignment horizontal="center" vertical="center"/>
    </xf>
    <xf numFmtId="0" fontId="18" fillId="0" borderId="70" xfId="0" applyFont="1" applyBorder="1" applyAlignment="1" applyProtection="1">
      <alignment horizontal="justify" vertical="center" wrapText="1"/>
      <protection locked="0"/>
    </xf>
    <xf numFmtId="0" fontId="10" fillId="5" borderId="69" xfId="0" applyFont="1" applyFill="1" applyBorder="1" applyAlignment="1" applyProtection="1">
      <alignment horizontal="justify" vertical="center" wrapText="1"/>
      <protection locked="0"/>
    </xf>
    <xf numFmtId="0" fontId="18" fillId="0" borderId="70" xfId="0" applyFont="1" applyBorder="1" applyAlignment="1" applyProtection="1">
      <alignment horizontal="center" vertical="center" wrapText="1"/>
      <protection locked="0"/>
    </xf>
    <xf numFmtId="9" fontId="18" fillId="5" borderId="70" xfId="1" applyFont="1" applyFill="1" applyBorder="1" applyAlignment="1" applyProtection="1">
      <alignment horizontal="center" vertical="center" wrapText="1"/>
      <protection locked="0"/>
    </xf>
    <xf numFmtId="0" fontId="10" fillId="0" borderId="70" xfId="0" applyFont="1" applyBorder="1" applyAlignment="1" applyProtection="1">
      <alignment horizontal="justify" vertical="center" wrapText="1"/>
      <protection locked="0"/>
    </xf>
    <xf numFmtId="9" fontId="18" fillId="5" borderId="70" xfId="0" applyNumberFormat="1" applyFont="1" applyFill="1" applyBorder="1" applyAlignment="1">
      <alignment horizontal="center" vertical="center" wrapText="1"/>
    </xf>
    <xf numFmtId="14" fontId="18" fillId="0" borderId="70" xfId="0" applyNumberFormat="1" applyFont="1" applyBorder="1" applyAlignment="1">
      <alignment horizontal="left" vertical="center" wrapText="1"/>
    </xf>
    <xf numFmtId="0" fontId="37" fillId="0" borderId="70" xfId="0" applyFont="1" applyBorder="1" applyAlignment="1" applyProtection="1">
      <alignment horizontal="justify" vertical="center" wrapText="1"/>
      <protection locked="0"/>
    </xf>
    <xf numFmtId="0" fontId="18" fillId="0" borderId="70" xfId="0" applyFont="1" applyBorder="1" applyAlignment="1">
      <alignment horizontal="justify" vertical="center" wrapText="1"/>
    </xf>
    <xf numFmtId="0" fontId="18" fillId="5" borderId="70" xfId="0" applyFont="1" applyFill="1" applyBorder="1" applyAlignment="1" applyProtection="1">
      <alignment horizontal="center" vertical="center" wrapText="1"/>
      <protection locked="0"/>
    </xf>
    <xf numFmtId="0" fontId="16" fillId="0" borderId="70" xfId="0" applyFont="1" applyBorder="1" applyAlignment="1">
      <alignment horizontal="center" vertical="center" wrapText="1"/>
    </xf>
    <xf numFmtId="0" fontId="16" fillId="0" borderId="70" xfId="0" applyFont="1" applyBorder="1" applyAlignment="1">
      <alignment horizontal="justify" vertical="center" wrapText="1"/>
    </xf>
    <xf numFmtId="0" fontId="10" fillId="5" borderId="70" xfId="0" applyFont="1" applyFill="1" applyBorder="1" applyAlignment="1">
      <alignment horizontal="justify" vertical="center" wrapText="1"/>
    </xf>
    <xf numFmtId="0" fontId="45" fillId="5" borderId="70" xfId="0" applyFont="1" applyFill="1" applyBorder="1" applyAlignment="1">
      <alignment horizontal="justify" vertical="center" wrapText="1"/>
    </xf>
    <xf numFmtId="9" fontId="18" fillId="0" borderId="70" xfId="0" applyNumberFormat="1" applyFont="1" applyBorder="1" applyAlignment="1">
      <alignment horizontal="center" vertical="center" wrapText="1"/>
    </xf>
    <xf numFmtId="9" fontId="16" fillId="5" borderId="76" xfId="1" applyFont="1" applyFill="1" applyBorder="1" applyAlignment="1">
      <alignment horizontal="center" vertical="center" wrapText="1" readingOrder="1"/>
    </xf>
    <xf numFmtId="0" fontId="18" fillId="0" borderId="0" xfId="0" applyFont="1" applyAlignment="1">
      <alignment horizontal="justify" vertical="center" wrapText="1"/>
    </xf>
    <xf numFmtId="14" fontId="18" fillId="0" borderId="70" xfId="0" applyNumberFormat="1" applyFont="1" applyBorder="1" applyAlignment="1">
      <alignment horizontal="center" vertical="center" wrapText="1"/>
    </xf>
    <xf numFmtId="0" fontId="46" fillId="5" borderId="72" xfId="0" applyFont="1" applyFill="1" applyBorder="1" applyAlignment="1">
      <alignment horizontal="center" vertical="center" wrapText="1" readingOrder="1"/>
    </xf>
    <xf numFmtId="0" fontId="45" fillId="0" borderId="70" xfId="0" applyFont="1" applyBorder="1" applyAlignment="1">
      <alignment horizontal="justify" vertical="center" wrapText="1"/>
    </xf>
    <xf numFmtId="0" fontId="10" fillId="0" borderId="70" xfId="0" applyFont="1" applyBorder="1" applyAlignment="1">
      <alignment horizontal="justify" vertical="top" wrapText="1"/>
    </xf>
    <xf numFmtId="9" fontId="18" fillId="0" borderId="70" xfId="1" applyFont="1" applyBorder="1" applyAlignment="1">
      <alignment horizontal="center" vertical="center" wrapText="1"/>
    </xf>
    <xf numFmtId="10" fontId="10" fillId="5" borderId="70" xfId="1" applyNumberFormat="1" applyFont="1" applyFill="1" applyBorder="1" applyAlignment="1">
      <alignment horizontal="center" vertical="center" wrapText="1"/>
    </xf>
    <xf numFmtId="9" fontId="10" fillId="5" borderId="70" xfId="1" applyFont="1" applyFill="1" applyBorder="1" applyAlignment="1">
      <alignment horizontal="center" vertical="center" wrapText="1"/>
    </xf>
    <xf numFmtId="0" fontId="18" fillId="5" borderId="70" xfId="0" applyFont="1" applyFill="1" applyBorder="1" applyAlignment="1">
      <alignment horizontal="center" vertical="center" wrapText="1"/>
    </xf>
    <xf numFmtId="0" fontId="18" fillId="0" borderId="71" xfId="0" applyFont="1" applyBorder="1" applyAlignment="1">
      <alignment horizontal="center" vertical="center"/>
    </xf>
    <xf numFmtId="0" fontId="45" fillId="0" borderId="70" xfId="0" applyFont="1" applyBorder="1" applyAlignment="1">
      <alignment horizontal="justify" vertical="top" wrapText="1"/>
    </xf>
    <xf numFmtId="0" fontId="18" fillId="0" borderId="69" xfId="0" applyFont="1" applyBorder="1" applyAlignment="1">
      <alignment horizontal="justify" vertical="center" wrapText="1"/>
    </xf>
    <xf numFmtId="0" fontId="10" fillId="5" borderId="69" xfId="0" applyFont="1" applyFill="1" applyBorder="1" applyAlignment="1">
      <alignment horizontal="justify" vertical="center" wrapText="1"/>
    </xf>
    <xf numFmtId="0" fontId="45" fillId="5" borderId="69" xfId="0" applyFont="1" applyFill="1" applyBorder="1" applyAlignment="1">
      <alignment horizontal="justify" vertical="center" wrapText="1"/>
    </xf>
    <xf numFmtId="9" fontId="18" fillId="5" borderId="69" xfId="1" applyFont="1" applyFill="1" applyBorder="1" applyAlignment="1">
      <alignment horizontal="center" vertical="center" wrapText="1"/>
    </xf>
    <xf numFmtId="9" fontId="18" fillId="0" borderId="70" xfId="1" applyFont="1" applyBorder="1" applyAlignment="1">
      <alignment horizontal="center" vertical="center" textRotation="90"/>
    </xf>
    <xf numFmtId="0" fontId="56" fillId="0" borderId="70" xfId="2" quotePrefix="1" applyFont="1" applyBorder="1" applyAlignment="1">
      <alignment horizontal="justify" vertical="center" wrapText="1"/>
    </xf>
    <xf numFmtId="0" fontId="18" fillId="0" borderId="0" xfId="0" applyFont="1" applyAlignment="1">
      <alignment wrapText="1"/>
    </xf>
    <xf numFmtId="0" fontId="16" fillId="0" borderId="69" xfId="0" applyFont="1" applyBorder="1" applyAlignment="1">
      <alignment horizontal="justify" vertical="center" wrapText="1"/>
    </xf>
    <xf numFmtId="0" fontId="18" fillId="0" borderId="70" xfId="0" applyFont="1" applyBorder="1" applyAlignment="1">
      <alignment horizontal="justify" vertical="top" wrapText="1"/>
    </xf>
    <xf numFmtId="0" fontId="16" fillId="0" borderId="69" xfId="0" applyFont="1" applyBorder="1" applyAlignment="1">
      <alignment horizontal="center" vertical="center" wrapText="1"/>
    </xf>
    <xf numFmtId="10" fontId="16" fillId="5" borderId="66" xfId="1" applyNumberFormat="1" applyFont="1" applyFill="1" applyBorder="1" applyAlignment="1">
      <alignment horizontal="center" vertical="center" wrapText="1" readingOrder="1"/>
    </xf>
    <xf numFmtId="9" fontId="10" fillId="5" borderId="70" xfId="1" applyFont="1" applyFill="1" applyBorder="1" applyAlignment="1">
      <alignment horizontal="center" vertical="center"/>
    </xf>
    <xf numFmtId="9" fontId="10" fillId="5" borderId="70" xfId="0" applyNumberFormat="1" applyFont="1" applyFill="1" applyBorder="1" applyAlignment="1">
      <alignment horizontal="center" vertical="center"/>
    </xf>
    <xf numFmtId="9" fontId="37" fillId="5" borderId="76" xfId="1" applyFont="1" applyFill="1" applyBorder="1" applyAlignment="1">
      <alignment horizontal="center" vertical="center" wrapText="1" readingOrder="1"/>
    </xf>
    <xf numFmtId="0" fontId="11" fillId="0" borderId="0" xfId="2" applyBorder="1" applyAlignment="1">
      <alignment vertical="center"/>
    </xf>
    <xf numFmtId="0" fontId="11" fillId="0" borderId="81" xfId="2" applyBorder="1" applyAlignment="1">
      <alignment vertical="center"/>
    </xf>
    <xf numFmtId="0" fontId="18" fillId="13" borderId="0" xfId="0" applyFont="1" applyFill="1" applyAlignment="1">
      <alignment horizontal="center" vertical="center"/>
    </xf>
    <xf numFmtId="0" fontId="39" fillId="0" borderId="10" xfId="0" applyFont="1" applyBorder="1" applyAlignment="1">
      <alignment horizontal="center" vertical="center" wrapText="1"/>
    </xf>
    <xf numFmtId="0" fontId="39" fillId="0" borderId="10" xfId="0" applyFont="1" applyBorder="1"/>
    <xf numFmtId="0" fontId="46" fillId="14" borderId="10" xfId="0" applyFont="1" applyFill="1" applyBorder="1" applyAlignment="1">
      <alignment horizontal="center" vertical="center" wrapText="1" readingOrder="1"/>
    </xf>
    <xf numFmtId="9" fontId="18" fillId="0" borderId="10" xfId="1" applyFont="1" applyBorder="1"/>
    <xf numFmtId="0" fontId="46" fillId="14" borderId="75" xfId="0" applyFont="1" applyFill="1" applyBorder="1" applyAlignment="1">
      <alignment horizontal="center" vertical="center" wrapText="1" readingOrder="1"/>
    </xf>
    <xf numFmtId="0" fontId="18" fillId="14" borderId="10" xfId="0" applyFont="1" applyFill="1" applyBorder="1"/>
    <xf numFmtId="0" fontId="46" fillId="15" borderId="10" xfId="0" applyFont="1" applyFill="1" applyBorder="1" applyAlignment="1">
      <alignment horizontal="center" vertical="center" wrapText="1" readingOrder="1"/>
    </xf>
    <xf numFmtId="0" fontId="46" fillId="16" borderId="76" xfId="0" applyFont="1" applyFill="1" applyBorder="1" applyAlignment="1">
      <alignment horizontal="center" vertical="center" wrapText="1" readingOrder="1"/>
    </xf>
    <xf numFmtId="0" fontId="18" fillId="13" borderId="10" xfId="0" applyFont="1" applyFill="1" applyBorder="1"/>
    <xf numFmtId="0" fontId="18" fillId="0" borderId="10" xfId="0" applyFont="1" applyBorder="1" applyAlignment="1">
      <alignment vertical="center"/>
    </xf>
    <xf numFmtId="0" fontId="46" fillId="13" borderId="10" xfId="0" applyFont="1" applyFill="1" applyBorder="1" applyAlignment="1">
      <alignment horizontal="center" vertical="center" wrapText="1" readingOrder="1"/>
    </xf>
    <xf numFmtId="0" fontId="46" fillId="13" borderId="76" xfId="0" applyFont="1" applyFill="1" applyBorder="1" applyAlignment="1">
      <alignment horizontal="center" vertical="center" wrapText="1" readingOrder="1"/>
    </xf>
    <xf numFmtId="0" fontId="18" fillId="17" borderId="10" xfId="0" applyFont="1" applyFill="1" applyBorder="1"/>
    <xf numFmtId="0" fontId="46" fillId="17" borderId="10" xfId="0" applyFont="1" applyFill="1" applyBorder="1" applyAlignment="1">
      <alignment horizontal="center" vertical="center" wrapText="1" readingOrder="1"/>
    </xf>
    <xf numFmtId="0" fontId="46" fillId="17" borderId="76" xfId="0" applyFont="1" applyFill="1" applyBorder="1" applyAlignment="1">
      <alignment horizontal="center" vertical="center" wrapText="1" readingOrder="1"/>
    </xf>
    <xf numFmtId="0" fontId="18" fillId="12" borderId="10" xfId="0" applyFont="1" applyFill="1" applyBorder="1"/>
    <xf numFmtId="0" fontId="50" fillId="12" borderId="10" xfId="0" applyFont="1" applyFill="1" applyBorder="1" applyAlignment="1">
      <alignment horizontal="center" vertical="center" wrapText="1" readingOrder="1"/>
    </xf>
    <xf numFmtId="0" fontId="50" fillId="12" borderId="76" xfId="0" applyFont="1" applyFill="1" applyBorder="1" applyAlignment="1">
      <alignment horizontal="center" vertical="center" wrapText="1" readingOrder="1"/>
    </xf>
    <xf numFmtId="15" fontId="10" fillId="0" borderId="70" xfId="0" applyNumberFormat="1" applyFont="1" applyBorder="1" applyAlignment="1">
      <alignment horizontal="center" vertical="center" wrapText="1"/>
    </xf>
    <xf numFmtId="14" fontId="10" fillId="0" borderId="70" xfId="0" applyNumberFormat="1" applyFont="1" applyBorder="1" applyAlignment="1">
      <alignment horizontal="center" vertical="center" wrapText="1"/>
    </xf>
    <xf numFmtId="0" fontId="10" fillId="5" borderId="70" xfId="0" applyFont="1" applyFill="1" applyBorder="1" applyAlignment="1">
      <alignment horizontal="center" vertical="center" wrapText="1"/>
    </xf>
    <xf numFmtId="0" fontId="18" fillId="0" borderId="70" xfId="0" applyFont="1" applyBorder="1" applyAlignment="1">
      <alignment horizontal="center" wrapText="1"/>
    </xf>
    <xf numFmtId="166" fontId="18" fillId="0" borderId="70" xfId="1" applyNumberFormat="1" applyFont="1" applyBorder="1" applyAlignment="1">
      <alignment horizontal="center" vertical="center" wrapText="1"/>
    </xf>
    <xf numFmtId="167" fontId="18" fillId="0" borderId="70" xfId="1" applyNumberFormat="1" applyFont="1" applyBorder="1" applyAlignment="1">
      <alignment horizontal="center" vertical="center" wrapText="1"/>
    </xf>
    <xf numFmtId="0" fontId="49" fillId="5" borderId="76" xfId="0" applyFont="1" applyFill="1" applyBorder="1" applyAlignment="1">
      <alignment horizontal="center" vertical="center" wrapText="1" readingOrder="1"/>
    </xf>
    <xf numFmtId="9" fontId="18" fillId="0" borderId="0" xfId="1" applyFont="1"/>
    <xf numFmtId="0" fontId="39" fillId="0" borderId="10" xfId="0" applyFont="1" applyBorder="1" applyAlignment="1">
      <alignment horizontal="center" vertical="center"/>
    </xf>
    <xf numFmtId="0" fontId="18" fillId="0" borderId="0" xfId="0" applyFont="1" applyAlignment="1">
      <alignment horizontal="left" vertical="center"/>
    </xf>
    <xf numFmtId="0" fontId="44" fillId="0" borderId="0" xfId="0" applyFont="1" applyAlignment="1">
      <alignment horizontal="left" vertical="center"/>
    </xf>
    <xf numFmtId="0" fontId="10" fillId="0" borderId="69" xfId="0" applyFont="1" applyBorder="1" applyAlignment="1">
      <alignment horizontal="justify" vertical="top" wrapText="1"/>
    </xf>
    <xf numFmtId="0" fontId="31" fillId="5" borderId="10" xfId="0" applyFont="1" applyFill="1" applyBorder="1" applyAlignment="1">
      <alignment horizontal="justify" vertical="center" wrapText="1"/>
    </xf>
    <xf numFmtId="0" fontId="10" fillId="0" borderId="43" xfId="0" applyFont="1" applyBorder="1" applyAlignment="1">
      <alignment horizontal="center" vertical="center"/>
    </xf>
    <xf numFmtId="0" fontId="10" fillId="0" borderId="44" xfId="0" applyFont="1" applyBorder="1" applyAlignment="1">
      <alignment horizontal="center" vertical="center"/>
    </xf>
    <xf numFmtId="9" fontId="10" fillId="0" borderId="10" xfId="1" applyFont="1" applyBorder="1" applyAlignment="1">
      <alignment horizontal="center" vertical="center"/>
    </xf>
    <xf numFmtId="0" fontId="10" fillId="0" borderId="23" xfId="0" applyFont="1" applyBorder="1" applyAlignment="1">
      <alignment vertical="top" wrapText="1"/>
    </xf>
    <xf numFmtId="0" fontId="10" fillId="5" borderId="8" xfId="0" applyFont="1" applyFill="1" applyBorder="1" applyAlignment="1">
      <alignment horizontal="center" vertical="center"/>
    </xf>
    <xf numFmtId="0" fontId="10" fillId="0" borderId="10" xfId="0" applyFont="1" applyBorder="1" applyAlignment="1">
      <alignment vertical="top" wrapText="1"/>
    </xf>
    <xf numFmtId="0" fontId="9" fillId="20" borderId="10" xfId="0" applyFont="1" applyFill="1" applyBorder="1" applyAlignment="1">
      <alignment horizontal="justify" vertical="center" wrapText="1"/>
    </xf>
    <xf numFmtId="0" fontId="9" fillId="20" borderId="10" xfId="0" applyFont="1" applyFill="1" applyBorder="1" applyAlignment="1">
      <alignment horizontal="center" vertical="center" wrapText="1"/>
    </xf>
    <xf numFmtId="0" fontId="37" fillId="0" borderId="8" xfId="0" applyFont="1" applyBorder="1" applyAlignment="1">
      <alignment horizontal="center" vertical="center"/>
    </xf>
    <xf numFmtId="0" fontId="37"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10" fillId="0" borderId="42" xfId="0" applyFont="1" applyBorder="1" applyAlignment="1">
      <alignment vertical="top" wrapText="1"/>
    </xf>
    <xf numFmtId="0" fontId="24" fillId="20" borderId="23" xfId="0" applyFont="1" applyFill="1" applyBorder="1" applyAlignment="1">
      <alignment vertical="center" wrapText="1"/>
    </xf>
    <xf numFmtId="9" fontId="18" fillId="0" borderId="69" xfId="0" applyNumberFormat="1" applyFont="1" applyBorder="1" applyAlignment="1">
      <alignment horizontal="center" vertical="center" wrapText="1"/>
    </xf>
    <xf numFmtId="0" fontId="46" fillId="5" borderId="71" xfId="0" applyFont="1" applyFill="1" applyBorder="1" applyAlignment="1">
      <alignment horizontal="center" vertical="center" wrapText="1" readingOrder="1"/>
    </xf>
    <xf numFmtId="0" fontId="24" fillId="5" borderId="79" xfId="0" applyFont="1" applyFill="1" applyBorder="1" applyAlignment="1">
      <alignment horizontal="center" vertical="center" wrapText="1" readingOrder="1"/>
    </xf>
    <xf numFmtId="14" fontId="18" fillId="0" borderId="69" xfId="0" applyNumberFormat="1" applyFont="1" applyBorder="1" applyAlignment="1">
      <alignment horizontal="center" vertical="center" wrapText="1"/>
    </xf>
    <xf numFmtId="0" fontId="0" fillId="13" borderId="0" xfId="0" applyFill="1"/>
    <xf numFmtId="1" fontId="10" fillId="0" borderId="8" xfId="1" applyNumberFormat="1" applyFont="1" applyFill="1" applyBorder="1" applyAlignment="1">
      <alignment horizontal="center" vertical="center"/>
    </xf>
    <xf numFmtId="1" fontId="10" fillId="0" borderId="10" xfId="1" applyNumberFormat="1" applyFont="1" applyFill="1" applyBorder="1" applyAlignment="1">
      <alignment horizontal="center" vertical="center"/>
    </xf>
    <xf numFmtId="1" fontId="10" fillId="0" borderId="22" xfId="1" applyNumberFormat="1" applyFont="1" applyFill="1" applyBorder="1" applyAlignment="1">
      <alignment horizontal="center" vertical="center"/>
    </xf>
    <xf numFmtId="1" fontId="10" fillId="0" borderId="23" xfId="1" applyNumberFormat="1" applyFont="1" applyFill="1" applyBorder="1" applyAlignment="1">
      <alignment horizontal="center" vertical="center"/>
    </xf>
    <xf numFmtId="9" fontId="10" fillId="0" borderId="40" xfId="1" applyFont="1" applyFill="1" applyBorder="1" applyAlignment="1">
      <alignment horizontal="center" vertical="center"/>
    </xf>
    <xf numFmtId="0" fontId="9" fillId="0" borderId="10" xfId="0" applyFont="1" applyBorder="1" applyAlignment="1">
      <alignment horizontal="justify" vertical="top" wrapText="1"/>
    </xf>
    <xf numFmtId="9" fontId="28" fillId="0" borderId="10" xfId="0" applyNumberFormat="1" applyFont="1" applyBorder="1" applyAlignment="1">
      <alignment horizontal="center" vertical="center" wrapText="1"/>
    </xf>
    <xf numFmtId="0" fontId="28" fillId="0" borderId="18" xfId="0" applyFont="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61" fillId="0" borderId="0" xfId="0" applyFont="1" applyAlignment="1">
      <alignment horizontal="center" vertical="center"/>
    </xf>
    <xf numFmtId="0" fontId="18" fillId="0" borderId="87" xfId="0" applyFont="1" applyBorder="1"/>
    <xf numFmtId="0" fontId="18" fillId="0" borderId="66" xfId="0" applyFont="1" applyBorder="1" applyAlignment="1">
      <alignment horizontal="justify" vertical="center" wrapText="1"/>
    </xf>
    <xf numFmtId="0" fontId="18" fillId="0" borderId="0" xfId="0" applyFont="1" applyAlignment="1">
      <alignment horizontal="justify" vertical="top" wrapText="1"/>
    </xf>
    <xf numFmtId="0" fontId="18" fillId="0" borderId="90" xfId="0" applyFont="1" applyBorder="1" applyAlignment="1">
      <alignment horizontal="justify" vertical="center" wrapText="1"/>
    </xf>
    <xf numFmtId="0" fontId="18" fillId="0" borderId="90" xfId="0" applyFont="1" applyBorder="1" applyAlignment="1">
      <alignment horizontal="center" vertical="center" wrapText="1"/>
    </xf>
    <xf numFmtId="0" fontId="18" fillId="0" borderId="90" xfId="0" applyFont="1" applyBorder="1" applyAlignment="1">
      <alignment vertical="center"/>
    </xf>
    <xf numFmtId="0" fontId="18" fillId="0" borderId="63" xfId="0" applyFont="1" applyBorder="1" applyAlignment="1">
      <alignment horizontal="justify" vertical="center"/>
    </xf>
    <xf numFmtId="0" fontId="18" fillId="0" borderId="69" xfId="0" applyFont="1" applyBorder="1" applyAlignment="1">
      <alignment horizontal="justify" vertical="top" wrapText="1"/>
    </xf>
    <xf numFmtId="0" fontId="18" fillId="0" borderId="89" xfId="0" applyFont="1" applyBorder="1" applyAlignment="1">
      <alignment horizontal="justify" vertical="center" wrapText="1"/>
    </xf>
    <xf numFmtId="0" fontId="18" fillId="0" borderId="89" xfId="0" applyFont="1" applyBorder="1"/>
    <xf numFmtId="0" fontId="37" fillId="5" borderId="69" xfId="0" applyFont="1" applyFill="1" applyBorder="1" applyAlignment="1" applyProtection="1">
      <alignment horizontal="justify" vertical="center" wrapText="1"/>
      <protection locked="0"/>
    </xf>
    <xf numFmtId="0" fontId="18" fillId="0" borderId="63" xfId="0" applyFont="1" applyBorder="1" applyAlignment="1">
      <alignment horizontal="justify" vertical="center" wrapText="1"/>
    </xf>
    <xf numFmtId="0" fontId="18" fillId="0" borderId="91" xfId="0" applyFont="1" applyBorder="1" applyAlignment="1">
      <alignment horizontal="justify" vertical="top" wrapText="1"/>
    </xf>
    <xf numFmtId="0" fontId="18" fillId="0" borderId="92" xfId="0" applyFont="1" applyBorder="1"/>
    <xf numFmtId="0" fontId="16" fillId="5" borderId="69" xfId="0" applyFont="1" applyFill="1" applyBorder="1" applyAlignment="1" applyProtection="1">
      <alignment horizontal="justify" vertical="center" wrapText="1"/>
      <protection locked="0"/>
    </xf>
    <xf numFmtId="0" fontId="18" fillId="5" borderId="69" xfId="0" applyFont="1" applyFill="1" applyBorder="1" applyAlignment="1" applyProtection="1">
      <alignment horizontal="justify" vertical="center" wrapText="1"/>
      <protection locked="0"/>
    </xf>
    <xf numFmtId="0" fontId="18" fillId="0" borderId="90" xfId="0" applyFont="1" applyBorder="1" applyAlignment="1">
      <alignment vertical="center" wrapText="1"/>
    </xf>
    <xf numFmtId="0" fontId="18" fillId="0" borderId="89" xfId="0" applyFont="1" applyBorder="1" applyAlignment="1">
      <alignment horizontal="justify" vertical="top" wrapText="1"/>
    </xf>
    <xf numFmtId="0" fontId="18" fillId="0" borderId="70" xfId="0" applyFont="1" applyBorder="1" applyAlignment="1">
      <alignment horizontal="left" vertical="center" wrapText="1"/>
    </xf>
    <xf numFmtId="0" fontId="18" fillId="0" borderId="63" xfId="0" applyFont="1" applyBorder="1" applyAlignment="1">
      <alignment horizontal="left" vertical="center" wrapText="1"/>
    </xf>
    <xf numFmtId="0" fontId="18" fillId="0" borderId="63" xfId="0" applyFont="1" applyBorder="1" applyAlignment="1">
      <alignment horizontal="justify" vertical="top" wrapText="1"/>
    </xf>
    <xf numFmtId="0" fontId="46" fillId="5" borderId="93" xfId="0" applyFont="1" applyFill="1" applyBorder="1" applyAlignment="1">
      <alignment horizontal="center" vertical="center" wrapText="1" readingOrder="1"/>
    </xf>
    <xf numFmtId="0" fontId="46" fillId="5" borderId="94" xfId="0" applyFont="1" applyFill="1" applyBorder="1" applyAlignment="1">
      <alignment horizontal="center" vertical="center" wrapText="1" readingOrder="1"/>
    </xf>
    <xf numFmtId="0" fontId="18" fillId="0" borderId="89" xfId="0" applyFont="1" applyBorder="1" applyAlignment="1">
      <alignment vertical="center" wrapText="1"/>
    </xf>
    <xf numFmtId="0" fontId="46" fillId="5" borderId="0" xfId="0" applyFont="1" applyFill="1" applyAlignment="1">
      <alignment horizontal="center" vertical="center" wrapText="1" readingOrder="1"/>
    </xf>
    <xf numFmtId="0" fontId="46" fillId="5" borderId="70" xfId="0" applyFont="1" applyFill="1" applyBorder="1" applyAlignment="1">
      <alignment horizontal="center" vertical="center" wrapText="1" readingOrder="1"/>
    </xf>
    <xf numFmtId="0" fontId="18" fillId="5" borderId="70" xfId="0" applyFont="1" applyFill="1" applyBorder="1" applyAlignment="1">
      <alignment horizontal="justify" vertical="center" wrapText="1"/>
    </xf>
    <xf numFmtId="0" fontId="18" fillId="5" borderId="89" xfId="0" applyFont="1" applyFill="1" applyBorder="1" applyAlignment="1">
      <alignment horizontal="justify" vertical="center" wrapText="1"/>
    </xf>
    <xf numFmtId="0" fontId="18" fillId="0" borderId="70" xfId="0" applyFont="1" applyBorder="1" applyAlignment="1">
      <alignment horizontal="justify" vertical="center"/>
    </xf>
    <xf numFmtId="0" fontId="18" fillId="0" borderId="95" xfId="0" applyFont="1" applyBorder="1" applyAlignment="1">
      <alignment horizontal="center" vertical="center"/>
    </xf>
    <xf numFmtId="0" fontId="18" fillId="0" borderId="95" xfId="0" applyFont="1" applyBorder="1" applyAlignment="1">
      <alignment horizontal="center" vertical="center" wrapText="1"/>
    </xf>
    <xf numFmtId="0" fontId="16" fillId="5" borderId="95" xfId="0" applyFont="1" applyFill="1" applyBorder="1" applyAlignment="1">
      <alignment horizontal="center" vertical="center" wrapText="1"/>
    </xf>
    <xf numFmtId="0" fontId="63" fillId="0" borderId="0" xfId="2" applyFont="1" applyBorder="1" applyAlignment="1">
      <alignment vertical="center"/>
    </xf>
    <xf numFmtId="0" fontId="18" fillId="0" borderId="63" xfId="0" applyFont="1" applyBorder="1" applyAlignment="1">
      <alignment horizontal="center" vertical="center" wrapText="1"/>
    </xf>
    <xf numFmtId="0" fontId="18" fillId="0" borderId="89" xfId="0" applyFont="1" applyBorder="1" applyAlignment="1">
      <alignment horizontal="center" vertical="center" wrapText="1"/>
    </xf>
    <xf numFmtId="0" fontId="39" fillId="0" borderId="10" xfId="0" applyFont="1" applyBorder="1" applyAlignment="1">
      <alignment vertical="center"/>
    </xf>
    <xf numFmtId="0" fontId="18" fillId="5" borderId="70" xfId="0" applyFont="1" applyFill="1" applyBorder="1"/>
    <xf numFmtId="0" fontId="18" fillId="5" borderId="70" xfId="0" applyFont="1" applyFill="1" applyBorder="1" applyAlignment="1">
      <alignment horizontal="center"/>
    </xf>
    <xf numFmtId="9" fontId="18" fillId="0" borderId="69" xfId="1" applyFont="1" applyBorder="1" applyAlignment="1">
      <alignment horizontal="center" vertical="center" wrapText="1"/>
    </xf>
    <xf numFmtId="0" fontId="18" fillId="0" borderId="10" xfId="0" applyFont="1" applyBorder="1" applyAlignment="1">
      <alignment horizontal="center" vertical="center"/>
    </xf>
    <xf numFmtId="0" fontId="65" fillId="5" borderId="10" xfId="0" applyFont="1" applyFill="1" applyBorder="1" applyAlignment="1">
      <alignment horizontal="justify" vertical="center"/>
    </xf>
    <xf numFmtId="0" fontId="0" fillId="21" borderId="10" xfId="0" applyFill="1" applyBorder="1" applyAlignment="1">
      <alignment horizontal="center" vertical="center"/>
    </xf>
    <xf numFmtId="1" fontId="0" fillId="21" borderId="10" xfId="1" applyNumberFormat="1" applyFont="1" applyFill="1" applyBorder="1" applyAlignment="1">
      <alignment horizontal="center" vertical="center"/>
    </xf>
    <xf numFmtId="1" fontId="0" fillId="21" borderId="42" xfId="1" applyNumberFormat="1" applyFont="1" applyFill="1" applyBorder="1" applyAlignment="1">
      <alignment horizontal="center" vertical="center"/>
    </xf>
    <xf numFmtId="9" fontId="0" fillId="21" borderId="10" xfId="0" applyNumberFormat="1" applyFill="1" applyBorder="1" applyAlignment="1">
      <alignment horizontal="center" vertical="center"/>
    </xf>
    <xf numFmtId="9" fontId="0" fillId="21" borderId="10" xfId="1" applyFont="1" applyFill="1" applyBorder="1" applyAlignment="1">
      <alignment horizontal="center" vertical="center"/>
    </xf>
    <xf numFmtId="0" fontId="0" fillId="21" borderId="46" xfId="0" applyFill="1" applyBorder="1" applyAlignment="1">
      <alignment horizontal="center" vertical="center"/>
    </xf>
    <xf numFmtId="9" fontId="0" fillId="21" borderId="46" xfId="0" applyNumberFormat="1" applyFill="1" applyBorder="1" applyAlignment="1">
      <alignment horizontal="center" vertical="center"/>
    </xf>
    <xf numFmtId="1" fontId="0" fillId="21" borderId="46" xfId="1" applyNumberFormat="1" applyFont="1" applyFill="1" applyBorder="1" applyAlignment="1">
      <alignment horizontal="center" vertical="center"/>
    </xf>
    <xf numFmtId="9" fontId="0" fillId="21" borderId="46" xfId="1" applyFont="1" applyFill="1" applyBorder="1" applyAlignment="1">
      <alignment horizontal="center" vertical="center"/>
    </xf>
    <xf numFmtId="1" fontId="0" fillId="21" borderId="48" xfId="1" applyNumberFormat="1" applyFont="1" applyFill="1" applyBorder="1" applyAlignment="1">
      <alignment horizontal="center" vertical="center"/>
    </xf>
    <xf numFmtId="0" fontId="7" fillId="21" borderId="10" xfId="0" applyFont="1" applyFill="1" applyBorder="1" applyAlignment="1">
      <alignment horizontal="center" vertical="center"/>
    </xf>
    <xf numFmtId="0" fontId="7" fillId="21" borderId="10" xfId="0" applyFont="1" applyFill="1" applyBorder="1" applyAlignment="1">
      <alignment horizontal="center" vertical="center" wrapText="1"/>
    </xf>
    <xf numFmtId="0" fontId="7" fillId="21" borderId="8" xfId="0" applyFont="1" applyFill="1" applyBorder="1" applyAlignment="1">
      <alignment horizontal="center" vertical="center"/>
    </xf>
    <xf numFmtId="0" fontId="7" fillId="21" borderId="46" xfId="0" applyFont="1" applyFill="1" applyBorder="1" applyAlignment="1">
      <alignment horizontal="center" vertical="center" wrapText="1"/>
    </xf>
    <xf numFmtId="0" fontId="7" fillId="21" borderId="8" xfId="0" applyFont="1" applyFill="1" applyBorder="1" applyAlignment="1">
      <alignment horizontal="center" vertical="center" wrapText="1"/>
    </xf>
    <xf numFmtId="14" fontId="31" fillId="5" borderId="46" xfId="0" applyNumberFormat="1" applyFont="1" applyFill="1" applyBorder="1" applyAlignment="1">
      <alignment horizontal="center" vertical="center"/>
    </xf>
    <xf numFmtId="0" fontId="31" fillId="5" borderId="46" xfId="0" applyFont="1" applyFill="1" applyBorder="1" applyAlignment="1">
      <alignment horizontal="center" vertical="center" wrapText="1"/>
    </xf>
    <xf numFmtId="0" fontId="31" fillId="5" borderId="46" xfId="0" applyFont="1" applyFill="1" applyBorder="1" applyAlignment="1">
      <alignment horizontal="center" vertical="center"/>
    </xf>
    <xf numFmtId="14" fontId="31" fillId="5" borderId="46" xfId="0" applyNumberFormat="1" applyFont="1" applyFill="1" applyBorder="1" applyAlignment="1">
      <alignment horizontal="center" vertical="center" wrapText="1"/>
    </xf>
    <xf numFmtId="0" fontId="30" fillId="6" borderId="42" xfId="0" applyFont="1" applyFill="1" applyBorder="1" applyAlignment="1">
      <alignment horizontal="center" vertical="center" wrapText="1"/>
    </xf>
    <xf numFmtId="0" fontId="48" fillId="5" borderId="42" xfId="0" applyFont="1" applyFill="1" applyBorder="1" applyAlignment="1">
      <alignment horizontal="justify" vertical="center" wrapText="1"/>
    </xf>
    <xf numFmtId="0" fontId="31" fillId="6" borderId="42" xfId="0" applyFont="1" applyFill="1" applyBorder="1" applyAlignment="1">
      <alignment vertical="center" wrapText="1"/>
    </xf>
    <xf numFmtId="14" fontId="31" fillId="5" borderId="48" xfId="0" applyNumberFormat="1" applyFont="1" applyFill="1" applyBorder="1" applyAlignment="1">
      <alignment horizontal="center" vertical="center" wrapText="1"/>
    </xf>
    <xf numFmtId="9" fontId="0" fillId="5" borderId="10" xfId="0" applyNumberFormat="1" applyFill="1" applyBorder="1" applyAlignment="1">
      <alignment horizontal="center" vertical="center"/>
    </xf>
    <xf numFmtId="9" fontId="0" fillId="5" borderId="42" xfId="0" applyNumberFormat="1" applyFill="1" applyBorder="1" applyAlignment="1">
      <alignment horizontal="center" vertical="center"/>
    </xf>
    <xf numFmtId="9" fontId="0" fillId="0" borderId="10" xfId="0" applyNumberFormat="1" applyBorder="1" applyAlignment="1">
      <alignment horizontal="center" vertical="center"/>
    </xf>
    <xf numFmtId="0" fontId="18" fillId="5" borderId="10" xfId="0" applyFont="1" applyFill="1" applyBorder="1" applyAlignment="1">
      <alignment horizontal="left" vertical="center" wrapText="1"/>
    </xf>
    <xf numFmtId="0" fontId="26" fillId="21" borderId="11" xfId="0" applyFont="1" applyFill="1" applyBorder="1" applyAlignment="1">
      <alignment horizontal="center" vertical="center"/>
    </xf>
    <xf numFmtId="0" fontId="26" fillId="21" borderId="11" xfId="0" applyFont="1" applyFill="1" applyBorder="1" applyAlignment="1">
      <alignment horizontal="center" vertical="center" wrapText="1"/>
    </xf>
    <xf numFmtId="0" fontId="53" fillId="21" borderId="41" xfId="0" applyFont="1" applyFill="1" applyBorder="1" applyAlignment="1">
      <alignment horizontal="center" vertical="center"/>
    </xf>
    <xf numFmtId="0" fontId="53" fillId="21" borderId="42" xfId="0" applyFont="1" applyFill="1" applyBorder="1" applyAlignment="1">
      <alignment horizontal="center" vertical="center"/>
    </xf>
    <xf numFmtId="0" fontId="18" fillId="21" borderId="44" xfId="0" applyFont="1" applyFill="1" applyBorder="1" applyAlignment="1">
      <alignment horizontal="center" vertical="center"/>
    </xf>
    <xf numFmtId="1" fontId="18" fillId="21" borderId="10" xfId="1" applyNumberFormat="1" applyFont="1" applyFill="1" applyBorder="1" applyAlignment="1">
      <alignment horizontal="center" vertical="center"/>
    </xf>
    <xf numFmtId="0" fontId="18" fillId="21" borderId="10" xfId="0" applyFont="1" applyFill="1" applyBorder="1" applyAlignment="1">
      <alignment horizontal="center" vertical="center"/>
    </xf>
    <xf numFmtId="9" fontId="18" fillId="21" borderId="10" xfId="1" applyFont="1" applyFill="1" applyBorder="1" applyAlignment="1">
      <alignment horizontal="center" vertical="center"/>
    </xf>
    <xf numFmtId="0" fontId="18" fillId="21" borderId="10" xfId="0" applyFont="1" applyFill="1" applyBorder="1"/>
    <xf numFmtId="0" fontId="18" fillId="21" borderId="42" xfId="0" applyFont="1" applyFill="1" applyBorder="1" applyAlignment="1">
      <alignment horizontal="center" vertical="center"/>
    </xf>
    <xf numFmtId="0" fontId="16" fillId="21" borderId="44" xfId="0" applyFont="1" applyFill="1" applyBorder="1" applyAlignment="1">
      <alignment horizontal="center" vertical="center"/>
    </xf>
    <xf numFmtId="9" fontId="16" fillId="21" borderId="10" xfId="1" applyFont="1" applyFill="1" applyBorder="1" applyAlignment="1">
      <alignment horizontal="center" vertical="center"/>
    </xf>
    <xf numFmtId="1" fontId="16" fillId="21" borderId="10" xfId="1" applyNumberFormat="1" applyFont="1" applyFill="1" applyBorder="1" applyAlignment="1">
      <alignment horizontal="center" vertical="center"/>
    </xf>
    <xf numFmtId="0" fontId="16" fillId="21" borderId="10" xfId="0" applyFont="1" applyFill="1" applyBorder="1" applyAlignment="1">
      <alignment horizontal="center" vertical="center"/>
    </xf>
    <xf numFmtId="0" fontId="16" fillId="21" borderId="42" xfId="0" applyFont="1" applyFill="1" applyBorder="1" applyAlignment="1">
      <alignment horizontal="center" vertical="center"/>
    </xf>
    <xf numFmtId="0" fontId="26" fillId="21" borderId="86" xfId="0" applyFont="1" applyFill="1" applyBorder="1" applyAlignment="1">
      <alignment horizontal="center" vertical="center"/>
    </xf>
    <xf numFmtId="0" fontId="26" fillId="21" borderId="96" xfId="0" applyFont="1" applyFill="1" applyBorder="1" applyAlignment="1">
      <alignment horizontal="center" vertical="center" wrapText="1"/>
    </xf>
    <xf numFmtId="0" fontId="28" fillId="5" borderId="46"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0" fontId="28" fillId="0" borderId="46" xfId="0" applyFont="1" applyBorder="1" applyAlignment="1">
      <alignment horizontal="center" vertical="center" wrapText="1"/>
    </xf>
    <xf numFmtId="0" fontId="27" fillId="5" borderId="42" xfId="0" applyFont="1" applyFill="1" applyBorder="1" applyAlignment="1">
      <alignment horizontal="center" vertical="center" wrapText="1"/>
    </xf>
    <xf numFmtId="0" fontId="28" fillId="5" borderId="42" xfId="0" applyFont="1" applyFill="1" applyBorder="1" applyAlignment="1">
      <alignment horizontal="justify" vertical="center" wrapText="1"/>
    </xf>
    <xf numFmtId="0" fontId="28" fillId="5" borderId="42" xfId="0" applyFont="1" applyFill="1" applyBorder="1" applyAlignment="1">
      <alignment vertical="center" wrapText="1"/>
    </xf>
    <xf numFmtId="0" fontId="28" fillId="5" borderId="42" xfId="0" applyFont="1" applyFill="1" applyBorder="1" applyAlignment="1">
      <alignment horizontal="center" vertical="center" wrapText="1"/>
    </xf>
    <xf numFmtId="14" fontId="28" fillId="5" borderId="48" xfId="0" applyNumberFormat="1" applyFont="1" applyFill="1" applyBorder="1" applyAlignment="1">
      <alignment horizontal="center" vertical="center" wrapText="1"/>
    </xf>
    <xf numFmtId="0" fontId="18" fillId="21" borderId="20" xfId="0" applyFont="1" applyFill="1" applyBorder="1" applyAlignment="1">
      <alignment horizontal="center" vertical="center"/>
    </xf>
    <xf numFmtId="1" fontId="16" fillId="21" borderId="18" xfId="0" applyNumberFormat="1" applyFont="1" applyFill="1" applyBorder="1" applyAlignment="1">
      <alignment horizontal="center" vertical="center"/>
    </xf>
    <xf numFmtId="0" fontId="18" fillId="21" borderId="18" xfId="0" applyFont="1" applyFill="1" applyBorder="1" applyAlignment="1">
      <alignment horizontal="center" vertical="center"/>
    </xf>
    <xf numFmtId="9" fontId="16" fillId="21" borderId="18" xfId="0" applyNumberFormat="1" applyFont="1" applyFill="1" applyBorder="1" applyAlignment="1">
      <alignment horizontal="center" vertical="center"/>
    </xf>
    <xf numFmtId="0" fontId="18" fillId="21" borderId="59" xfId="0" applyFont="1" applyFill="1" applyBorder="1" applyAlignment="1">
      <alignment horizontal="center" vertical="center"/>
    </xf>
    <xf numFmtId="0" fontId="18" fillId="5" borderId="44" xfId="0" applyFont="1" applyFill="1" applyBorder="1" applyAlignment="1">
      <alignment horizontal="center" vertical="center"/>
    </xf>
    <xf numFmtId="0" fontId="27" fillId="21" borderId="59" xfId="0" applyFont="1" applyFill="1" applyBorder="1" applyAlignment="1">
      <alignment horizontal="center" vertical="center"/>
    </xf>
    <xf numFmtId="0" fontId="18" fillId="0" borderId="8" xfId="0" applyFont="1" applyBorder="1" applyAlignment="1">
      <alignment horizontal="center" vertical="center"/>
    </xf>
    <xf numFmtId="0" fontId="18" fillId="5" borderId="8" xfId="1" applyNumberFormat="1" applyFont="1" applyFill="1" applyBorder="1" applyAlignment="1">
      <alignment horizontal="center" vertical="center"/>
    </xf>
    <xf numFmtId="0" fontId="6" fillId="21" borderId="11" xfId="0" applyFont="1" applyFill="1" applyBorder="1" applyAlignment="1">
      <alignment horizontal="left" vertical="center" indent="1"/>
    </xf>
    <xf numFmtId="0" fontId="6" fillId="21" borderId="11" xfId="0" applyFont="1" applyFill="1" applyBorder="1" applyAlignment="1">
      <alignment horizontal="center" vertical="center"/>
    </xf>
    <xf numFmtId="0" fontId="6" fillId="21" borderId="11" xfId="0" applyFont="1" applyFill="1" applyBorder="1" applyAlignment="1">
      <alignment horizontal="center" vertical="center" wrapText="1"/>
    </xf>
    <xf numFmtId="0" fontId="5" fillId="21" borderId="86" xfId="0" applyFont="1" applyFill="1" applyBorder="1" applyAlignment="1">
      <alignment horizontal="center" vertical="center"/>
    </xf>
    <xf numFmtId="0" fontId="6" fillId="21" borderId="96" xfId="0" applyFont="1" applyFill="1" applyBorder="1" applyAlignment="1">
      <alignment horizontal="center" vertical="center" wrapText="1"/>
    </xf>
    <xf numFmtId="14" fontId="9" fillId="0" borderId="46" xfId="0" applyNumberFormat="1" applyFont="1" applyBorder="1" applyAlignment="1">
      <alignment horizontal="center" vertical="center" wrapText="1"/>
    </xf>
    <xf numFmtId="0" fontId="9" fillId="5" borderId="46" xfId="0" applyFont="1" applyFill="1" applyBorder="1" applyAlignment="1">
      <alignment horizontal="center" vertical="center" wrapText="1"/>
    </xf>
    <xf numFmtId="0" fontId="8" fillId="21" borderId="8" xfId="0" applyFont="1" applyFill="1" applyBorder="1" applyAlignment="1">
      <alignment vertical="center" wrapText="1"/>
    </xf>
    <xf numFmtId="14" fontId="9" fillId="20" borderId="46" xfId="0" applyNumberFormat="1" applyFont="1" applyFill="1" applyBorder="1" applyAlignment="1">
      <alignment horizontal="center" vertical="center" wrapText="1"/>
    </xf>
    <xf numFmtId="0" fontId="8" fillId="5" borderId="42" xfId="0" applyFont="1" applyFill="1" applyBorder="1" applyAlignment="1">
      <alignment horizontal="center" vertical="center" wrapText="1"/>
    </xf>
    <xf numFmtId="0" fontId="9" fillId="5" borderId="42" xfId="0" applyFont="1" applyFill="1" applyBorder="1" applyAlignment="1">
      <alignment horizontal="justify" vertical="center" wrapText="1"/>
    </xf>
    <xf numFmtId="0" fontId="9" fillId="5" borderId="42"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0" fillId="0" borderId="40" xfId="0" applyFont="1" applyBorder="1" applyAlignment="1">
      <alignment vertical="top" wrapText="1"/>
    </xf>
    <xf numFmtId="0" fontId="10" fillId="0" borderId="9" xfId="0" applyFont="1" applyBorder="1" applyAlignment="1">
      <alignment vertical="top" wrapText="1"/>
    </xf>
    <xf numFmtId="0" fontId="10" fillId="0" borderId="8" xfId="1" applyNumberFormat="1" applyFont="1" applyBorder="1" applyAlignment="1">
      <alignment horizontal="center" vertical="center"/>
    </xf>
    <xf numFmtId="0" fontId="10" fillId="0" borderId="41" xfId="0" applyFont="1" applyBorder="1" applyAlignment="1">
      <alignment horizontal="center" vertical="center"/>
    </xf>
    <xf numFmtId="0" fontId="53" fillId="21" borderId="41" xfId="0" applyFont="1" applyFill="1" applyBorder="1" applyAlignment="1">
      <alignment vertical="center"/>
    </xf>
    <xf numFmtId="0" fontId="53" fillId="21" borderId="42" xfId="0" applyFont="1" applyFill="1" applyBorder="1" applyAlignment="1">
      <alignment vertical="center"/>
    </xf>
    <xf numFmtId="0" fontId="27" fillId="21" borderId="48" xfId="0" applyFont="1" applyFill="1" applyBorder="1" applyAlignment="1">
      <alignment vertical="center"/>
    </xf>
    <xf numFmtId="0" fontId="10" fillId="21" borderId="44" xfId="0" applyFont="1" applyFill="1" applyBorder="1" applyAlignment="1">
      <alignment horizontal="center" vertical="center"/>
    </xf>
    <xf numFmtId="0" fontId="10" fillId="21" borderId="10" xfId="0" applyFont="1" applyFill="1" applyBorder="1" applyAlignment="1">
      <alignment horizontal="center" vertical="center"/>
    </xf>
    <xf numFmtId="9" fontId="10" fillId="21" borderId="10" xfId="0" applyNumberFormat="1" applyFont="1" applyFill="1" applyBorder="1" applyAlignment="1">
      <alignment horizontal="center" vertical="center"/>
    </xf>
    <xf numFmtId="0" fontId="10" fillId="21" borderId="42" xfId="0" applyFont="1" applyFill="1" applyBorder="1" applyAlignment="1">
      <alignment horizontal="center" vertical="center"/>
    </xf>
    <xf numFmtId="0" fontId="10" fillId="21" borderId="39" xfId="0" applyFont="1" applyFill="1" applyBorder="1" applyAlignment="1">
      <alignment horizontal="center" vertical="center"/>
    </xf>
    <xf numFmtId="0" fontId="10" fillId="21" borderId="46" xfId="0" applyFont="1" applyFill="1" applyBorder="1" applyAlignment="1">
      <alignment horizontal="center" vertical="center"/>
    </xf>
    <xf numFmtId="9" fontId="10" fillId="21" borderId="46" xfId="0" applyNumberFormat="1" applyFont="1" applyFill="1" applyBorder="1" applyAlignment="1">
      <alignment horizontal="center" vertical="center"/>
    </xf>
    <xf numFmtId="0" fontId="10" fillId="21" borderId="48" xfId="0" applyFont="1" applyFill="1" applyBorder="1" applyAlignment="1">
      <alignment horizontal="center" vertical="center"/>
    </xf>
    <xf numFmtId="0" fontId="26" fillId="21" borderId="10" xfId="0" applyFont="1" applyFill="1" applyBorder="1" applyAlignment="1">
      <alignment horizontal="center" vertical="center"/>
    </xf>
    <xf numFmtId="0" fontId="26" fillId="21" borderId="10" xfId="0" applyFont="1" applyFill="1" applyBorder="1" applyAlignment="1">
      <alignment horizontal="center" vertical="center" wrapText="1"/>
    </xf>
    <xf numFmtId="0" fontId="26" fillId="21" borderId="18" xfId="0" applyFont="1" applyFill="1" applyBorder="1" applyAlignment="1">
      <alignment horizontal="center" vertical="center" wrapText="1"/>
    </xf>
    <xf numFmtId="0" fontId="26" fillId="21" borderId="10" xfId="0" applyFont="1" applyFill="1" applyBorder="1" applyAlignment="1">
      <alignment horizontal="left" vertical="center" wrapText="1"/>
    </xf>
    <xf numFmtId="0" fontId="27" fillId="21" borderId="41" xfId="0" applyFont="1" applyFill="1" applyBorder="1"/>
    <xf numFmtId="0" fontId="27" fillId="21" borderId="42" xfId="0" applyFont="1" applyFill="1" applyBorder="1"/>
    <xf numFmtId="0" fontId="27" fillId="21" borderId="48" xfId="0" applyFont="1" applyFill="1" applyBorder="1"/>
    <xf numFmtId="9" fontId="10" fillId="21" borderId="23" xfId="1" applyFont="1" applyFill="1" applyBorder="1" applyAlignment="1">
      <alignment horizontal="center" vertical="center"/>
    </xf>
    <xf numFmtId="9" fontId="10" fillId="21" borderId="10" xfId="1" applyFont="1" applyFill="1" applyBorder="1" applyAlignment="1">
      <alignment horizontal="center" vertical="center"/>
    </xf>
    <xf numFmtId="1" fontId="10" fillId="21" borderId="10" xfId="1" applyNumberFormat="1" applyFont="1" applyFill="1" applyBorder="1" applyAlignment="1">
      <alignment horizontal="center" vertical="center"/>
    </xf>
    <xf numFmtId="1" fontId="10" fillId="21" borderId="42" xfId="1" applyNumberFormat="1" applyFont="1" applyFill="1" applyBorder="1" applyAlignment="1">
      <alignment horizontal="center" vertical="center"/>
    </xf>
    <xf numFmtId="1" fontId="10" fillId="21" borderId="23" xfId="1" applyNumberFormat="1" applyFont="1" applyFill="1" applyBorder="1" applyAlignment="1">
      <alignment horizontal="center" vertical="center"/>
    </xf>
    <xf numFmtId="9" fontId="10" fillId="21" borderId="42" xfId="1" applyFont="1" applyFill="1" applyBorder="1" applyAlignment="1">
      <alignment horizontal="center" vertical="center"/>
    </xf>
    <xf numFmtId="9" fontId="10" fillId="21" borderId="39" xfId="1" applyFont="1" applyFill="1" applyBorder="1" applyAlignment="1">
      <alignment horizontal="center" vertical="center"/>
    </xf>
    <xf numFmtId="9" fontId="10" fillId="21" borderId="46" xfId="1" applyFont="1" applyFill="1" applyBorder="1" applyAlignment="1">
      <alignment horizontal="center" vertical="center"/>
    </xf>
    <xf numFmtId="1" fontId="10" fillId="21" borderId="46" xfId="1" applyNumberFormat="1" applyFont="1" applyFill="1" applyBorder="1" applyAlignment="1">
      <alignment horizontal="center" vertical="center"/>
    </xf>
    <xf numFmtId="9" fontId="10" fillId="21" borderId="48" xfId="1" applyFont="1" applyFill="1" applyBorder="1" applyAlignment="1">
      <alignment horizontal="center" vertical="center"/>
    </xf>
    <xf numFmtId="1" fontId="10" fillId="5" borderId="47" xfId="1" applyNumberFormat="1" applyFont="1" applyFill="1" applyBorder="1" applyAlignment="1">
      <alignment horizontal="center" vertical="center"/>
    </xf>
    <xf numFmtId="9" fontId="10" fillId="5" borderId="10" xfId="5" applyNumberFormat="1" applyFont="1" applyFill="1" applyBorder="1" applyAlignment="1">
      <alignment horizontal="center" vertical="center"/>
    </xf>
    <xf numFmtId="0" fontId="18" fillId="0" borderId="39" xfId="0" applyFont="1" applyBorder="1"/>
    <xf numFmtId="0" fontId="18" fillId="0" borderId="46" xfId="0" applyFont="1" applyBorder="1"/>
    <xf numFmtId="0" fontId="18" fillId="0" borderId="10" xfId="0" applyFont="1" applyBorder="1" applyAlignment="1">
      <alignment wrapText="1"/>
    </xf>
    <xf numFmtId="0" fontId="18" fillId="0" borderId="48" xfId="0" applyFont="1" applyBorder="1"/>
    <xf numFmtId="0" fontId="27" fillId="21" borderId="41" xfId="0" applyFont="1" applyFill="1" applyBorder="1" applyAlignment="1">
      <alignment vertical="center"/>
    </xf>
    <xf numFmtId="0" fontId="27" fillId="21" borderId="42" xfId="0" applyFont="1" applyFill="1" applyBorder="1" applyAlignment="1">
      <alignment vertical="center"/>
    </xf>
    <xf numFmtId="165" fontId="10" fillId="21" borderId="23" xfId="5" applyNumberFormat="1" applyFont="1" applyFill="1" applyBorder="1" applyAlignment="1">
      <alignment horizontal="center" vertical="center"/>
    </xf>
    <xf numFmtId="165" fontId="10" fillId="21" borderId="10" xfId="5" applyNumberFormat="1" applyFont="1" applyFill="1" applyBorder="1" applyAlignment="1">
      <alignment horizontal="center" vertical="center"/>
    </xf>
    <xf numFmtId="165" fontId="10" fillId="5" borderId="10" xfId="1" applyNumberFormat="1" applyFont="1" applyFill="1" applyBorder="1" applyAlignment="1">
      <alignment horizontal="center" vertical="center"/>
    </xf>
    <xf numFmtId="43" fontId="10" fillId="5" borderId="23" xfId="5" applyFont="1" applyFill="1" applyBorder="1" applyAlignment="1">
      <alignment horizontal="center" vertical="center"/>
    </xf>
    <xf numFmtId="165" fontId="10" fillId="5" borderId="10" xfId="0" applyNumberFormat="1" applyFont="1" applyFill="1" applyBorder="1" applyAlignment="1">
      <alignment horizontal="center" vertical="center"/>
    </xf>
    <xf numFmtId="0" fontId="65" fillId="5" borderId="42" xfId="0" applyFont="1" applyFill="1" applyBorder="1" applyAlignment="1">
      <alignment horizontal="justify" vertical="center"/>
    </xf>
    <xf numFmtId="9" fontId="18" fillId="5" borderId="10" xfId="1" applyFont="1" applyFill="1" applyBorder="1" applyAlignment="1">
      <alignment horizontal="center" vertical="center"/>
    </xf>
    <xf numFmtId="9" fontId="18" fillId="5" borderId="10" xfId="0" applyNumberFormat="1" applyFont="1" applyFill="1" applyBorder="1" applyAlignment="1">
      <alignment horizontal="center" vertical="center"/>
    </xf>
    <xf numFmtId="0" fontId="48" fillId="9" borderId="40" xfId="0" applyFont="1" applyFill="1" applyBorder="1" applyAlignment="1">
      <alignment vertical="center" wrapText="1"/>
    </xf>
    <xf numFmtId="0" fontId="48" fillId="20" borderId="9" xfId="0" applyFont="1" applyFill="1" applyBorder="1" applyAlignment="1">
      <alignment vertical="center" wrapText="1"/>
    </xf>
    <xf numFmtId="0" fontId="48" fillId="20" borderId="97" xfId="0" applyFont="1" applyFill="1" applyBorder="1" applyAlignment="1">
      <alignment vertical="center" wrapText="1"/>
    </xf>
    <xf numFmtId="0" fontId="48" fillId="9" borderId="9" xfId="0" applyFont="1" applyFill="1" applyBorder="1" applyAlignment="1">
      <alignment vertical="center" wrapText="1"/>
    </xf>
    <xf numFmtId="0" fontId="48" fillId="5" borderId="97" xfId="0" applyFont="1" applyFill="1" applyBorder="1" applyAlignment="1">
      <alignment vertical="center" wrapText="1"/>
    </xf>
    <xf numFmtId="9" fontId="10" fillId="5" borderId="54" xfId="1" applyFont="1" applyFill="1" applyBorder="1" applyAlignment="1">
      <alignment horizontal="left" vertical="center" wrapText="1"/>
    </xf>
    <xf numFmtId="9" fontId="18" fillId="5" borderId="42" xfId="0" applyNumberFormat="1" applyFont="1" applyFill="1" applyBorder="1" applyAlignment="1">
      <alignment horizontal="center" vertical="center"/>
    </xf>
    <xf numFmtId="9" fontId="10" fillId="0" borderId="23" xfId="1" applyFont="1" applyBorder="1" applyAlignment="1">
      <alignment horizontal="center" vertical="center"/>
    </xf>
    <xf numFmtId="0" fontId="10" fillId="0" borderId="54" xfId="0" applyFont="1" applyBorder="1" applyAlignment="1">
      <alignment vertical="top" wrapText="1"/>
    </xf>
    <xf numFmtId="9" fontId="10" fillId="0" borderId="42" xfId="1" applyFont="1" applyBorder="1" applyAlignment="1">
      <alignment horizontal="center" vertical="center"/>
    </xf>
    <xf numFmtId="0" fontId="10" fillId="0" borderId="22" xfId="0" applyFont="1" applyBorder="1" applyAlignment="1">
      <alignment horizontal="center" vertical="center"/>
    </xf>
    <xf numFmtId="0" fontId="18" fillId="0" borderId="23" xfId="0" applyFont="1" applyBorder="1"/>
    <xf numFmtId="165" fontId="10" fillId="5" borderId="22" xfId="1" applyNumberFormat="1" applyFont="1" applyFill="1" applyBorder="1" applyAlignment="1">
      <alignment horizontal="center" vertical="center"/>
    </xf>
    <xf numFmtId="165" fontId="10" fillId="5" borderId="8" xfId="5" applyNumberFormat="1" applyFont="1" applyFill="1" applyBorder="1" applyAlignment="1">
      <alignment horizontal="center" vertical="center"/>
    </xf>
    <xf numFmtId="165" fontId="10" fillId="5" borderId="8" xfId="1" applyNumberFormat="1" applyFont="1" applyFill="1" applyBorder="1" applyAlignment="1">
      <alignment horizontal="center" vertical="center"/>
    </xf>
    <xf numFmtId="165" fontId="10" fillId="5" borderId="41" xfId="5" applyNumberFormat="1" applyFont="1" applyFill="1" applyBorder="1" applyAlignment="1">
      <alignment horizontal="center" vertical="center"/>
    </xf>
    <xf numFmtId="165" fontId="10" fillId="5" borderId="42" xfId="0" applyNumberFormat="1" applyFont="1" applyFill="1" applyBorder="1" applyAlignment="1">
      <alignment horizontal="center" vertical="center"/>
    </xf>
    <xf numFmtId="9" fontId="10" fillId="5" borderId="42" xfId="0" applyNumberFormat="1" applyFont="1" applyFill="1" applyBorder="1" applyAlignment="1">
      <alignment horizontal="center" vertical="center"/>
    </xf>
    <xf numFmtId="43" fontId="10" fillId="5" borderId="22" xfId="5" applyFont="1" applyFill="1" applyBorder="1" applyAlignment="1">
      <alignment horizontal="center" vertical="center"/>
    </xf>
    <xf numFmtId="165" fontId="10" fillId="21" borderId="39" xfId="5" applyNumberFormat="1" applyFont="1" applyFill="1" applyBorder="1" applyAlignment="1">
      <alignment horizontal="center" vertical="center"/>
    </xf>
    <xf numFmtId="1" fontId="10" fillId="21" borderId="48" xfId="1" applyNumberFormat="1" applyFont="1" applyFill="1" applyBorder="1" applyAlignment="1">
      <alignment horizontal="center" vertical="center"/>
    </xf>
    <xf numFmtId="14" fontId="18" fillId="0" borderId="46" xfId="0" applyNumberFormat="1" applyFont="1" applyBorder="1" applyAlignment="1">
      <alignment horizontal="center" vertical="center" wrapText="1"/>
    </xf>
    <xf numFmtId="14" fontId="16" fillId="0" borderId="46" xfId="0" applyNumberFormat="1" applyFont="1" applyBorder="1" applyAlignment="1">
      <alignment horizontal="center" vertical="center" wrapText="1"/>
    </xf>
    <xf numFmtId="0" fontId="27" fillId="0" borderId="42" xfId="0" applyFont="1" applyBorder="1" applyAlignment="1">
      <alignment horizontal="center" vertical="center" wrapText="1"/>
    </xf>
    <xf numFmtId="0" fontId="16" fillId="0" borderId="42" xfId="0" applyFont="1" applyBorder="1" applyAlignment="1">
      <alignment horizontal="justify" vertical="center" wrapText="1"/>
    </xf>
    <xf numFmtId="0" fontId="18" fillId="0" borderId="42" xfId="0" applyFont="1" applyBorder="1" applyAlignment="1">
      <alignment horizontal="center" vertical="center" wrapText="1"/>
    </xf>
    <xf numFmtId="0" fontId="16" fillId="0" borderId="42" xfId="0" applyFont="1" applyBorder="1" applyAlignment="1">
      <alignment horizontal="center" vertical="center" wrapText="1"/>
    </xf>
    <xf numFmtId="14" fontId="16" fillId="0" borderId="48" xfId="0" applyNumberFormat="1" applyFont="1" applyBorder="1" applyAlignment="1">
      <alignment horizontal="center" vertical="center" wrapText="1"/>
    </xf>
    <xf numFmtId="0" fontId="18" fillId="0" borderId="22" xfId="0" applyFont="1" applyBorder="1" applyAlignment="1">
      <alignment vertical="center" wrapText="1"/>
    </xf>
    <xf numFmtId="0" fontId="18" fillId="0" borderId="8" xfId="0" applyFont="1" applyBorder="1" applyAlignment="1">
      <alignment vertical="center" wrapText="1"/>
    </xf>
    <xf numFmtId="0" fontId="18" fillId="0" borderId="8" xfId="0" applyFont="1" applyBorder="1" applyAlignment="1">
      <alignment wrapText="1"/>
    </xf>
    <xf numFmtId="0" fontId="16" fillId="5" borderId="8" xfId="0" applyFont="1" applyFill="1" applyBorder="1" applyAlignment="1">
      <alignment horizontal="justify" vertical="center" wrapText="1"/>
    </xf>
    <xf numFmtId="0" fontId="16" fillId="0" borderId="8" xfId="0" applyFont="1" applyBorder="1" applyAlignment="1">
      <alignment vertical="center" wrapText="1"/>
    </xf>
    <xf numFmtId="0" fontId="46" fillId="0" borderId="8" xfId="0" applyFont="1" applyBorder="1" applyAlignment="1">
      <alignment horizontal="left" vertical="center" wrapText="1"/>
    </xf>
    <xf numFmtId="0" fontId="18" fillId="0" borderId="41" xfId="0" applyFont="1" applyBorder="1" applyAlignment="1">
      <alignment vertical="center" wrapText="1"/>
    </xf>
    <xf numFmtId="0" fontId="18" fillId="0" borderId="42" xfId="0" applyFont="1" applyBorder="1"/>
    <xf numFmtId="0" fontId="18" fillId="17" borderId="10" xfId="0" applyFont="1" applyFill="1" applyBorder="1" applyAlignment="1">
      <alignment vertical="center" wrapText="1"/>
    </xf>
    <xf numFmtId="0" fontId="18" fillId="17" borderId="10" xfId="0" applyFont="1" applyFill="1" applyBorder="1" applyAlignment="1">
      <alignment horizontal="center" vertical="center" wrapText="1"/>
    </xf>
    <xf numFmtId="0" fontId="18" fillId="5" borderId="10" xfId="0" applyFont="1" applyFill="1" applyBorder="1" applyAlignment="1">
      <alignment horizontal="justify" vertical="center" wrapText="1"/>
    </xf>
    <xf numFmtId="0" fontId="0" fillId="5" borderId="1" xfId="0" applyFill="1" applyBorder="1"/>
    <xf numFmtId="0" fontId="0" fillId="5" borderId="14" xfId="0" applyFill="1" applyBorder="1"/>
    <xf numFmtId="0" fontId="0" fillId="5" borderId="6" xfId="0" applyFill="1" applyBorder="1"/>
    <xf numFmtId="0" fontId="0" fillId="5" borderId="4" xfId="0" applyFill="1" applyBorder="1"/>
    <xf numFmtId="0" fontId="0" fillId="5" borderId="7" xfId="0" applyFill="1" applyBorder="1"/>
    <xf numFmtId="0" fontId="0" fillId="5" borderId="0" xfId="0" applyFill="1" applyAlignment="1">
      <alignment horizontal="center"/>
    </xf>
    <xf numFmtId="0" fontId="66" fillId="22" borderId="10" xfId="0" applyFont="1" applyFill="1" applyBorder="1"/>
    <xf numFmtId="0" fontId="66" fillId="22" borderId="10" xfId="0" applyFont="1" applyFill="1" applyBorder="1" applyAlignment="1">
      <alignment horizontal="center"/>
    </xf>
    <xf numFmtId="9" fontId="0" fillId="5" borderId="10" xfId="0" applyNumberFormat="1" applyFill="1" applyBorder="1" applyAlignment="1">
      <alignment horizontal="center"/>
    </xf>
    <xf numFmtId="9" fontId="66" fillId="22" borderId="0" xfId="0" applyNumberFormat="1" applyFont="1" applyFill="1" applyAlignment="1">
      <alignment horizontal="center"/>
    </xf>
    <xf numFmtId="0" fontId="0" fillId="5" borderId="15" xfId="0" applyFill="1" applyBorder="1"/>
    <xf numFmtId="0" fontId="0" fillId="5" borderId="16" xfId="0" applyFill="1" applyBorder="1"/>
    <xf numFmtId="0" fontId="0" fillId="5" borderId="16" xfId="0" applyFill="1" applyBorder="1" applyAlignment="1">
      <alignment horizontal="center"/>
    </xf>
    <xf numFmtId="0" fontId="0" fillId="5" borderId="17" xfId="0" applyFill="1" applyBorder="1"/>
    <xf numFmtId="9" fontId="0" fillId="5" borderId="0" xfId="0" applyNumberFormat="1" applyFill="1"/>
    <xf numFmtId="9" fontId="18" fillId="0" borderId="0" xfId="0" applyNumberFormat="1" applyFont="1" applyAlignment="1">
      <alignment horizontal="center"/>
    </xf>
    <xf numFmtId="9" fontId="0" fillId="0" borderId="0" xfId="0" applyNumberFormat="1"/>
    <xf numFmtId="9" fontId="18" fillId="0" borderId="0" xfId="0" applyNumberFormat="1" applyFont="1" applyAlignment="1">
      <alignment horizontal="center" vertical="center"/>
    </xf>
    <xf numFmtId="9" fontId="10" fillId="5" borderId="12" xfId="1" applyFont="1" applyFill="1" applyBorder="1" applyAlignment="1">
      <alignment horizontal="justify" vertical="top" wrapText="1"/>
    </xf>
    <xf numFmtId="9" fontId="10" fillId="5" borderId="40" xfId="1" applyFont="1" applyFill="1" applyBorder="1" applyAlignment="1">
      <alignment horizontal="justify" vertical="top" wrapText="1"/>
    </xf>
    <xf numFmtId="9" fontId="10" fillId="0" borderId="40" xfId="1" applyFont="1" applyFill="1" applyBorder="1" applyAlignment="1">
      <alignment horizontal="justify" vertical="top" wrapText="1"/>
    </xf>
    <xf numFmtId="9" fontId="10" fillId="5" borderId="62" xfId="1" applyFont="1" applyFill="1" applyBorder="1" applyAlignment="1">
      <alignment horizontal="justify" vertical="top" wrapText="1"/>
    </xf>
    <xf numFmtId="0" fontId="0" fillId="0" borderId="0" xfId="0" applyAlignment="1">
      <alignment horizontal="justify" vertical="top"/>
    </xf>
    <xf numFmtId="14" fontId="18" fillId="17" borderId="46" xfId="0" applyNumberFormat="1" applyFont="1" applyFill="1" applyBorder="1" applyAlignment="1">
      <alignment horizontal="center" vertical="center" wrapText="1"/>
    </xf>
    <xf numFmtId="9" fontId="18" fillId="17" borderId="10" xfId="0" applyNumberFormat="1" applyFont="1" applyFill="1" applyBorder="1" applyAlignment="1">
      <alignment horizontal="center" vertical="center" wrapText="1"/>
    </xf>
    <xf numFmtId="0" fontId="18" fillId="5" borderId="71" xfId="0" applyFont="1" applyFill="1" applyBorder="1" applyAlignment="1">
      <alignment horizontal="justify" vertical="top" wrapText="1"/>
    </xf>
    <xf numFmtId="0" fontId="46" fillId="0" borderId="102" xfId="0" applyFont="1" applyBorder="1" applyAlignment="1">
      <alignment horizontal="justify" vertical="center" wrapText="1"/>
    </xf>
    <xf numFmtId="0" fontId="18" fillId="0" borderId="89" xfId="0" applyFont="1" applyBorder="1" applyAlignment="1">
      <alignment vertical="top" wrapText="1"/>
    </xf>
    <xf numFmtId="0" fontId="48" fillId="5" borderId="9" xfId="0" applyFont="1" applyFill="1" applyBorder="1" applyAlignment="1">
      <alignment vertical="center" wrapText="1"/>
    </xf>
    <xf numFmtId="0" fontId="18" fillId="5" borderId="10" xfId="0" applyFont="1" applyFill="1" applyBorder="1" applyAlignment="1">
      <alignment vertical="center" wrapText="1"/>
    </xf>
    <xf numFmtId="14" fontId="18" fillId="5" borderId="46" xfId="0" applyNumberFormat="1" applyFont="1" applyFill="1" applyBorder="1" applyAlignment="1">
      <alignment horizontal="center" vertical="center" wrapText="1"/>
    </xf>
    <xf numFmtId="0" fontId="16" fillId="5" borderId="10" xfId="0" applyFont="1" applyFill="1" applyBorder="1" applyAlignment="1">
      <alignment horizontal="center" vertical="center" wrapText="1"/>
    </xf>
    <xf numFmtId="14" fontId="16" fillId="5" borderId="46" xfId="0" applyNumberFormat="1" applyFont="1" applyFill="1" applyBorder="1" applyAlignment="1">
      <alignment horizontal="center" vertical="center" wrapText="1"/>
    </xf>
    <xf numFmtId="9" fontId="0" fillId="5" borderId="8" xfId="1" applyFont="1" applyFill="1" applyBorder="1" applyAlignment="1">
      <alignment horizontal="center" vertical="center"/>
    </xf>
    <xf numFmtId="41" fontId="59" fillId="0" borderId="31" xfId="4" applyFont="1" applyFill="1" applyBorder="1" applyAlignment="1">
      <alignment horizontal="center" vertical="center" wrapText="1"/>
    </xf>
    <xf numFmtId="41" fontId="57" fillId="0" borderId="31" xfId="4" applyFont="1" applyFill="1" applyBorder="1" applyAlignment="1">
      <alignment horizontal="center" vertical="center" wrapText="1"/>
    </xf>
    <xf numFmtId="41" fontId="57" fillId="0" borderId="32" xfId="4" applyFont="1" applyFill="1" applyBorder="1" applyAlignment="1">
      <alignment horizontal="center" vertical="center" wrapText="1"/>
    </xf>
    <xf numFmtId="41" fontId="58" fillId="0" borderId="31" xfId="4" applyFont="1" applyFill="1" applyBorder="1" applyAlignment="1">
      <alignment horizontal="center" vertical="center"/>
    </xf>
    <xf numFmtId="0" fontId="35" fillId="0" borderId="31" xfId="0" applyFont="1" applyBorder="1" applyAlignment="1" applyProtection="1">
      <alignment horizontal="left" vertical="center"/>
      <protection hidden="1"/>
    </xf>
    <xf numFmtId="0" fontId="35" fillId="0" borderId="32" xfId="0" applyFont="1" applyBorder="1" applyAlignment="1" applyProtection="1">
      <alignment horizontal="left" vertical="center"/>
      <protection hidden="1"/>
    </xf>
    <xf numFmtId="0" fontId="43" fillId="0" borderId="36" xfId="0" applyFont="1"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36" xfId="0" applyBorder="1" applyAlignment="1">
      <alignment horizontal="center"/>
    </xf>
    <xf numFmtId="0" fontId="7" fillId="21" borderId="86" xfId="0" applyFont="1" applyFill="1" applyBorder="1" applyAlignment="1">
      <alignment horizontal="center" vertical="center" wrapText="1"/>
    </xf>
    <xf numFmtId="0" fontId="7" fillId="21" borderId="22" xfId="0" applyFont="1" applyFill="1" applyBorder="1" applyAlignment="1">
      <alignment horizontal="center" vertical="center" wrapText="1"/>
    </xf>
    <xf numFmtId="0" fontId="7" fillId="21" borderId="60"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9" fillId="21" borderId="8" xfId="0" applyFont="1" applyFill="1" applyBorder="1" applyAlignment="1">
      <alignment horizontal="center" vertical="center"/>
    </xf>
    <xf numFmtId="0" fontId="29" fillId="21" borderId="10" xfId="0" applyFont="1" applyFill="1" applyBorder="1" applyAlignment="1">
      <alignment horizontal="center" vertical="center"/>
    </xf>
    <xf numFmtId="0" fontId="29" fillId="21" borderId="46" xfId="0" applyFont="1" applyFill="1" applyBorder="1" applyAlignment="1">
      <alignment horizontal="center" vertical="center"/>
    </xf>
    <xf numFmtId="0" fontId="7" fillId="21" borderId="10" xfId="0" applyFont="1" applyFill="1" applyBorder="1" applyAlignment="1">
      <alignment horizontal="center" vertical="center"/>
    </xf>
    <xf numFmtId="0" fontId="29" fillId="21" borderId="43" xfId="0" applyFont="1" applyFill="1" applyBorder="1" applyAlignment="1">
      <alignment horizontal="center" vertical="center" wrapText="1"/>
    </xf>
    <xf numFmtId="0" fontId="29" fillId="21" borderId="44" xfId="0" applyFont="1" applyFill="1" applyBorder="1" applyAlignment="1">
      <alignment horizontal="center" vertical="center" wrapText="1"/>
    </xf>
    <xf numFmtId="0" fontId="29" fillId="21" borderId="45" xfId="0" applyFont="1" applyFill="1" applyBorder="1" applyAlignment="1">
      <alignment horizontal="center" vertical="center" wrapText="1"/>
    </xf>
    <xf numFmtId="0" fontId="26" fillId="8" borderId="43" xfId="0" applyFont="1" applyFill="1" applyBorder="1" applyAlignment="1">
      <alignment horizontal="center" vertical="center"/>
    </xf>
    <xf numFmtId="0" fontId="26" fillId="8" borderId="44"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2"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51" xfId="0" applyFont="1" applyFill="1" applyBorder="1" applyAlignment="1">
      <alignment horizontal="center" vertical="center"/>
    </xf>
    <xf numFmtId="0" fontId="26" fillId="8" borderId="52"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98" xfId="0" applyFont="1" applyFill="1" applyBorder="1" applyAlignment="1">
      <alignment horizontal="center" vertical="center"/>
    </xf>
    <xf numFmtId="0" fontId="26" fillId="8" borderId="100" xfId="0" applyFont="1" applyFill="1" applyBorder="1" applyAlignment="1">
      <alignment horizontal="center" vertical="center"/>
    </xf>
    <xf numFmtId="0" fontId="26" fillId="8" borderId="26" xfId="0" applyFont="1" applyFill="1" applyBorder="1" applyAlignment="1">
      <alignment horizontal="center" vertical="center"/>
    </xf>
    <xf numFmtId="0" fontId="17" fillId="5" borderId="4" xfId="3" applyFont="1" applyFill="1" applyBorder="1" applyAlignment="1">
      <alignment horizontal="left" vertical="center" wrapText="1"/>
    </xf>
    <xf numFmtId="0" fontId="17" fillId="5" borderId="0" xfId="3" applyFont="1" applyFill="1" applyAlignment="1">
      <alignment horizontal="left" vertical="center" wrapText="1"/>
    </xf>
    <xf numFmtId="0" fontId="16" fillId="5" borderId="0" xfId="3" applyFont="1" applyFill="1" applyAlignment="1">
      <alignment horizontal="left" wrapText="1"/>
    </xf>
    <xf numFmtId="0" fontId="16" fillId="5" borderId="14" xfId="3" applyFont="1" applyFill="1" applyBorder="1" applyAlignment="1">
      <alignment horizontal="center"/>
    </xf>
    <xf numFmtId="0" fontId="39" fillId="8" borderId="44" xfId="0" applyFont="1" applyFill="1" applyBorder="1" applyAlignment="1">
      <alignment horizontal="center" vertical="center" wrapText="1"/>
    </xf>
    <xf numFmtId="0" fontId="39" fillId="8" borderId="42" xfId="0"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2" xfId="3" applyFont="1" applyFill="1" applyBorder="1" applyAlignment="1">
      <alignment horizontal="center" vertical="center" wrapText="1"/>
    </xf>
    <xf numFmtId="0" fontId="11" fillId="5" borderId="10" xfId="2" applyFill="1" applyBorder="1" applyAlignment="1"/>
    <xf numFmtId="0" fontId="16" fillId="5" borderId="10" xfId="0" applyFont="1" applyFill="1" applyBorder="1"/>
    <xf numFmtId="0" fontId="15" fillId="5" borderId="0" xfId="3" applyFont="1" applyFill="1" applyAlignment="1">
      <alignment horizontal="right" vertical="center" wrapText="1"/>
    </xf>
    <xf numFmtId="0" fontId="15" fillId="5" borderId="24" xfId="3" applyFont="1" applyFill="1" applyBorder="1" applyAlignment="1">
      <alignment horizontal="right" vertical="center" wrapText="1"/>
    </xf>
    <xf numFmtId="164" fontId="40" fillId="5" borderId="18" xfId="3" applyNumberFormat="1" applyFont="1" applyFill="1" applyBorder="1" applyAlignment="1" applyProtection="1">
      <alignment horizontal="center" vertical="center" wrapText="1"/>
      <protection locked="0"/>
    </xf>
    <xf numFmtId="164" fontId="40" fillId="5" borderId="25" xfId="3" applyNumberFormat="1" applyFont="1" applyFill="1" applyBorder="1" applyAlignment="1" applyProtection="1">
      <alignment horizontal="center" vertical="center" wrapText="1"/>
      <protection locked="0"/>
    </xf>
    <xf numFmtId="0" fontId="39" fillId="8" borderId="43" xfId="0" applyFont="1" applyFill="1" applyBorder="1" applyAlignment="1">
      <alignment horizontal="center"/>
    </xf>
    <xf numFmtId="0" fontId="39" fillId="8" borderId="44" xfId="0" applyFont="1" applyFill="1" applyBorder="1" applyAlignment="1">
      <alignment horizontal="center"/>
    </xf>
    <xf numFmtId="0" fontId="14" fillId="7" borderId="4" xfId="3" applyFont="1" applyFill="1" applyBorder="1" applyAlignment="1">
      <alignment horizontal="center" vertical="center" wrapText="1"/>
    </xf>
    <xf numFmtId="0" fontId="14" fillId="7" borderId="0" xfId="3" applyFont="1" applyFill="1" applyAlignment="1">
      <alignment horizontal="center" vertical="center" wrapText="1"/>
    </xf>
    <xf numFmtId="0" fontId="17" fillId="3" borderId="5" xfId="3" applyFont="1" applyFill="1" applyBorder="1" applyAlignment="1">
      <alignment horizontal="center" vertical="center" wrapText="1"/>
    </xf>
    <xf numFmtId="0" fontId="17" fillId="3" borderId="23" xfId="3" applyFont="1" applyFill="1" applyBorder="1" applyAlignment="1">
      <alignment horizontal="center" vertical="center" wrapText="1"/>
    </xf>
    <xf numFmtId="0" fontId="17" fillId="3" borderId="11" xfId="3" applyFont="1" applyFill="1" applyBorder="1" applyAlignment="1">
      <alignment horizontal="center" vertical="center" wrapText="1"/>
    </xf>
    <xf numFmtId="0" fontId="17" fillId="3" borderId="26" xfId="3" applyFont="1" applyFill="1" applyBorder="1" applyAlignment="1">
      <alignment horizontal="center" vertical="center" wrapText="1"/>
    </xf>
    <xf numFmtId="0" fontId="39" fillId="8" borderId="45" xfId="0" applyFont="1" applyFill="1" applyBorder="1" applyAlignment="1">
      <alignment horizontal="center" vertical="center" wrapText="1"/>
    </xf>
    <xf numFmtId="0" fontId="39" fillId="8" borderId="48" xfId="0" applyFont="1" applyFill="1" applyBorder="1" applyAlignment="1">
      <alignment horizontal="center" vertical="center" wrapText="1"/>
    </xf>
    <xf numFmtId="0" fontId="39" fillId="8" borderId="44" xfId="0" applyFont="1" applyFill="1" applyBorder="1" applyAlignment="1">
      <alignment horizontal="center" vertical="center"/>
    </xf>
    <xf numFmtId="0" fontId="39" fillId="8" borderId="42" xfId="0" applyFont="1" applyFill="1" applyBorder="1" applyAlignment="1">
      <alignment horizontal="center" vertical="center"/>
    </xf>
    <xf numFmtId="0" fontId="18" fillId="5" borderId="0" xfId="0" applyFont="1" applyFill="1" applyAlignment="1">
      <alignment horizontal="center"/>
    </xf>
    <xf numFmtId="0" fontId="38" fillId="5" borderId="0" xfId="0" applyFont="1" applyFill="1" applyAlignment="1">
      <alignment horizontal="center" vertical="center" wrapText="1"/>
    </xf>
    <xf numFmtId="0" fontId="17" fillId="3" borderId="4" xfId="3" applyFont="1" applyFill="1" applyBorder="1" applyAlignment="1">
      <alignment horizontal="center" vertical="center" wrapText="1"/>
    </xf>
    <xf numFmtId="0" fontId="17" fillId="3" borderId="0" xfId="3" applyFont="1" applyFill="1" applyAlignment="1">
      <alignment horizontal="center" vertical="center" wrapText="1"/>
    </xf>
    <xf numFmtId="0" fontId="15" fillId="5" borderId="20" xfId="3" applyFont="1" applyFill="1" applyBorder="1" applyAlignment="1">
      <alignment horizontal="center" vertical="center" wrapText="1"/>
    </xf>
    <xf numFmtId="0" fontId="15" fillId="5" borderId="37" xfId="3" applyFont="1" applyFill="1" applyBorder="1" applyAlignment="1">
      <alignment horizontal="center" vertical="center" wrapText="1"/>
    </xf>
    <xf numFmtId="0" fontId="15" fillId="5" borderId="12" xfId="3" applyFont="1" applyFill="1" applyBorder="1" applyAlignment="1">
      <alignment horizontal="center" vertical="center" wrapText="1"/>
    </xf>
    <xf numFmtId="0" fontId="16" fillId="5" borderId="6" xfId="3" applyFont="1" applyFill="1" applyBorder="1" applyAlignment="1">
      <alignment horizontal="center"/>
    </xf>
    <xf numFmtId="0" fontId="16" fillId="5" borderId="0" xfId="3" applyFont="1" applyFill="1" applyAlignment="1">
      <alignment horizontal="center"/>
    </xf>
    <xf numFmtId="0" fontId="16" fillId="5" borderId="7" xfId="3" applyFont="1" applyFill="1" applyBorder="1" applyAlignment="1">
      <alignment horizontal="center"/>
    </xf>
    <xf numFmtId="0" fontId="16" fillId="5" borderId="16" xfId="3" applyFont="1" applyFill="1" applyBorder="1" applyAlignment="1">
      <alignment horizontal="center"/>
    </xf>
    <xf numFmtId="0" fontId="16" fillId="5" borderId="17" xfId="3" applyFont="1" applyFill="1" applyBorder="1" applyAlignment="1">
      <alignment horizontal="center"/>
    </xf>
    <xf numFmtId="0" fontId="15" fillId="5" borderId="18" xfId="3" applyFont="1" applyFill="1" applyBorder="1" applyAlignment="1">
      <alignment horizontal="center" vertical="center" wrapText="1"/>
    </xf>
    <xf numFmtId="0" fontId="15" fillId="5" borderId="19" xfId="3" applyFont="1" applyFill="1" applyBorder="1" applyAlignment="1">
      <alignment horizontal="center" vertical="center" wrapText="1"/>
    </xf>
    <xf numFmtId="0" fontId="15" fillId="5" borderId="9" xfId="3"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41" xfId="0" applyFont="1" applyFill="1" applyBorder="1" applyAlignment="1">
      <alignment horizontal="center" vertical="center" wrapText="1"/>
    </xf>
    <xf numFmtId="0" fontId="27" fillId="21" borderId="8" xfId="0" applyFont="1" applyFill="1" applyBorder="1" applyAlignment="1">
      <alignment horizontal="center" vertical="center"/>
    </xf>
    <xf numFmtId="0" fontId="27" fillId="21" borderId="10" xfId="0" applyFont="1" applyFill="1" applyBorder="1" applyAlignment="1">
      <alignment horizontal="center" vertical="center"/>
    </xf>
    <xf numFmtId="0" fontId="27" fillId="21" borderId="46" xfId="0" applyFont="1" applyFill="1" applyBorder="1" applyAlignment="1">
      <alignment horizontal="center" vertical="center"/>
    </xf>
    <xf numFmtId="0" fontId="26" fillId="21" borderId="11" xfId="0" applyFont="1" applyFill="1" applyBorder="1" applyAlignment="1">
      <alignment horizontal="center" vertical="center"/>
    </xf>
    <xf numFmtId="0" fontId="16" fillId="0" borderId="0" xfId="0" applyFont="1" applyAlignment="1">
      <alignment horizontal="center" vertical="center"/>
    </xf>
    <xf numFmtId="16" fontId="16" fillId="0" borderId="0" xfId="0" applyNumberFormat="1" applyFont="1" applyAlignment="1">
      <alignment horizontal="center" vertical="center" wrapText="1"/>
    </xf>
    <xf numFmtId="0" fontId="27" fillId="21" borderId="43" xfId="0" applyFont="1" applyFill="1" applyBorder="1" applyAlignment="1">
      <alignment horizontal="center" vertical="center" wrapText="1"/>
    </xf>
    <xf numFmtId="0" fontId="27" fillId="21" borderId="44" xfId="0" applyFont="1" applyFill="1" applyBorder="1" applyAlignment="1">
      <alignment horizontal="center" vertical="center" wrapText="1"/>
    </xf>
    <xf numFmtId="0" fontId="27" fillId="21" borderId="45" xfId="0" applyFont="1" applyFill="1" applyBorder="1" applyAlignment="1">
      <alignment horizontal="center" vertical="center" wrapText="1"/>
    </xf>
    <xf numFmtId="0" fontId="53" fillId="21" borderId="43" xfId="0" applyFont="1" applyFill="1" applyBorder="1" applyAlignment="1">
      <alignment horizontal="center" vertical="center"/>
    </xf>
    <xf numFmtId="0" fontId="53" fillId="21" borderId="44" xfId="0" applyFont="1" applyFill="1" applyBorder="1" applyAlignment="1">
      <alignment horizontal="center" vertical="center"/>
    </xf>
    <xf numFmtId="0" fontId="53" fillId="21" borderId="8" xfId="0" applyFont="1" applyFill="1" applyBorder="1" applyAlignment="1">
      <alignment horizontal="center" vertical="center"/>
    </xf>
    <xf numFmtId="0" fontId="53" fillId="21" borderId="10" xfId="0" applyFont="1" applyFill="1" applyBorder="1" applyAlignment="1">
      <alignment horizontal="center" vertical="center"/>
    </xf>
    <xf numFmtId="0" fontId="27" fillId="21" borderId="44" xfId="0" applyFont="1" applyFill="1" applyBorder="1" applyAlignment="1">
      <alignment horizontal="center" vertical="center"/>
    </xf>
    <xf numFmtId="0" fontId="27" fillId="21" borderId="20" xfId="0" applyFont="1" applyFill="1" applyBorder="1" applyAlignment="1">
      <alignment horizontal="center" vertical="center"/>
    </xf>
    <xf numFmtId="0" fontId="27" fillId="21" borderId="18" xfId="0" applyFont="1" applyFill="1" applyBorder="1" applyAlignment="1">
      <alignment horizontal="center" vertical="center"/>
    </xf>
    <xf numFmtId="0" fontId="27" fillId="21" borderId="56" xfId="0" applyFont="1" applyFill="1" applyBorder="1" applyAlignment="1">
      <alignment horizontal="center" vertical="center"/>
    </xf>
    <xf numFmtId="0" fontId="27" fillId="21" borderId="57" xfId="0" applyFont="1" applyFill="1" applyBorder="1" applyAlignment="1">
      <alignment horizontal="center" vertical="center"/>
    </xf>
    <xf numFmtId="0" fontId="27" fillId="21" borderId="58" xfId="0" applyFont="1" applyFill="1" applyBorder="1" applyAlignment="1">
      <alignment horizontal="center" vertical="center"/>
    </xf>
    <xf numFmtId="0" fontId="27" fillId="21" borderId="12" xfId="0" applyFont="1" applyFill="1" applyBorder="1" applyAlignment="1">
      <alignment horizontal="center" vertical="center" wrapText="1"/>
    </xf>
    <xf numFmtId="0" fontId="27" fillId="21" borderId="9" xfId="0" applyFont="1" applyFill="1" applyBorder="1" applyAlignment="1">
      <alignment horizontal="center" vertical="center" wrapText="1"/>
    </xf>
    <xf numFmtId="0" fontId="27" fillId="21" borderId="54" xfId="0" applyFont="1" applyFill="1" applyBorder="1" applyAlignment="1">
      <alignment horizontal="center" vertical="center" wrapText="1"/>
    </xf>
    <xf numFmtId="0" fontId="27" fillId="21" borderId="46" xfId="0" applyFont="1" applyFill="1" applyBorder="1" applyAlignment="1">
      <alignment horizontal="center" vertical="center" wrapText="1"/>
    </xf>
    <xf numFmtId="0" fontId="27" fillId="21" borderId="48" xfId="0" applyFont="1" applyFill="1" applyBorder="1" applyAlignment="1">
      <alignment horizontal="center" vertical="center" wrapText="1"/>
    </xf>
    <xf numFmtId="0" fontId="27" fillId="21" borderId="49" xfId="0" applyFont="1" applyFill="1" applyBorder="1" applyAlignment="1">
      <alignment horizontal="center" vertical="center" wrapText="1"/>
    </xf>
    <xf numFmtId="0" fontId="27" fillId="21" borderId="25" xfId="0" applyFont="1" applyFill="1" applyBorder="1" applyAlignment="1">
      <alignment horizontal="center" vertical="center" wrapText="1"/>
    </xf>
    <xf numFmtId="0" fontId="27" fillId="21" borderId="50" xfId="0" applyFont="1" applyFill="1" applyBorder="1" applyAlignment="1">
      <alignment horizontal="center" vertical="center" wrapText="1"/>
    </xf>
    <xf numFmtId="0" fontId="27" fillId="21" borderId="98" xfId="0" applyFont="1" applyFill="1" applyBorder="1" applyAlignment="1">
      <alignment horizontal="center" vertical="center" wrapText="1"/>
    </xf>
    <xf numFmtId="0" fontId="27" fillId="21" borderId="100" xfId="0" applyFont="1" applyFill="1" applyBorder="1" applyAlignment="1">
      <alignment horizontal="center" vertical="center" wrapText="1"/>
    </xf>
    <xf numFmtId="0" fontId="27" fillId="21" borderId="10" xfId="0" applyFont="1" applyFill="1" applyBorder="1" applyAlignment="1">
      <alignment horizontal="center" vertical="center" wrapText="1"/>
    </xf>
    <xf numFmtId="0" fontId="27" fillId="21" borderId="42" xfId="0" applyFont="1" applyFill="1" applyBorder="1" applyAlignment="1">
      <alignment horizontal="center" vertical="center" wrapText="1"/>
    </xf>
    <xf numFmtId="0" fontId="4" fillId="21" borderId="8" xfId="0" applyFont="1" applyFill="1" applyBorder="1" applyAlignment="1">
      <alignment horizontal="center" vertical="center"/>
    </xf>
    <xf numFmtId="0" fontId="4" fillId="21" borderId="10" xfId="0" applyFont="1" applyFill="1" applyBorder="1" applyAlignment="1">
      <alignment horizontal="center" vertical="center"/>
    </xf>
    <xf numFmtId="0" fontId="4" fillId="21" borderId="46" xfId="0" applyFont="1" applyFill="1" applyBorder="1" applyAlignment="1">
      <alignment horizontal="center" vertical="center"/>
    </xf>
    <xf numFmtId="0" fontId="7" fillId="21" borderId="8" xfId="0" applyFont="1" applyFill="1" applyBorder="1" applyAlignment="1">
      <alignmen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27" fillId="21" borderId="45" xfId="0" applyFont="1" applyFill="1" applyBorder="1" applyAlignment="1">
      <alignment horizontal="center" vertical="center"/>
    </xf>
    <xf numFmtId="0" fontId="27" fillId="21" borderId="43" xfId="0" applyFont="1" applyFill="1" applyBorder="1" applyAlignment="1">
      <alignment horizontal="center" vertical="center"/>
    </xf>
    <xf numFmtId="0" fontId="27" fillId="21" borderId="41" xfId="0" applyFont="1" applyFill="1" applyBorder="1" applyAlignment="1">
      <alignment horizontal="center" vertical="center"/>
    </xf>
    <xf numFmtId="0" fontId="8" fillId="21" borderId="8" xfId="0" applyFont="1" applyFill="1" applyBorder="1" applyAlignment="1">
      <alignment vertical="center" wrapText="1"/>
    </xf>
    <xf numFmtId="0" fontId="52" fillId="21" borderId="86" xfId="0" applyFont="1" applyFill="1" applyBorder="1" applyAlignment="1">
      <alignment horizontal="center" vertical="center" wrapText="1"/>
    </xf>
    <xf numFmtId="0" fontId="52" fillId="21" borderId="22" xfId="0" applyFont="1" applyFill="1" applyBorder="1" applyAlignment="1">
      <alignment horizontal="center" vertical="center" wrapText="1"/>
    </xf>
    <xf numFmtId="0" fontId="8" fillId="21" borderId="8" xfId="0" applyFont="1" applyFill="1" applyBorder="1" applyAlignment="1">
      <alignment horizontal="left" vertical="center" wrapText="1"/>
    </xf>
    <xf numFmtId="0" fontId="8" fillId="21" borderId="41" xfId="0" applyFont="1" applyFill="1" applyBorder="1" applyAlignment="1">
      <alignment horizontal="left" vertical="center" wrapText="1"/>
    </xf>
    <xf numFmtId="0" fontId="27" fillId="21" borderId="8" xfId="0" applyFont="1" applyFill="1" applyBorder="1" applyAlignment="1">
      <alignment horizontal="center" vertical="center" wrapText="1"/>
    </xf>
    <xf numFmtId="0" fontId="27" fillId="21" borderId="41" xfId="0" applyFont="1" applyFill="1" applyBorder="1" applyAlignment="1">
      <alignment horizontal="center" vertical="center" wrapText="1"/>
    </xf>
    <xf numFmtId="0" fontId="25" fillId="21" borderId="43" xfId="0" applyFont="1" applyFill="1" applyBorder="1" applyAlignment="1">
      <alignment horizontal="center" vertical="center"/>
    </xf>
    <xf numFmtId="0" fontId="25" fillId="21" borderId="44" xfId="0" applyFont="1" applyFill="1" applyBorder="1" applyAlignment="1">
      <alignment horizontal="center" vertical="center"/>
    </xf>
    <xf numFmtId="0" fontId="25" fillId="21" borderId="4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21" xfId="0" applyFont="1" applyFill="1" applyBorder="1" applyAlignment="1">
      <alignment horizontal="center" vertical="center"/>
    </xf>
    <xf numFmtId="0" fontId="27" fillId="21" borderId="101" xfId="0" applyFont="1" applyFill="1" applyBorder="1" applyAlignment="1">
      <alignment horizontal="center" vertical="center" wrapText="1"/>
    </xf>
    <xf numFmtId="0" fontId="26" fillId="21" borderId="10" xfId="0" applyFont="1" applyFill="1" applyBorder="1" applyAlignment="1">
      <alignment horizontal="center" vertical="center" wrapText="1"/>
    </xf>
    <xf numFmtId="0" fontId="26" fillId="21" borderId="10" xfId="0" applyFont="1" applyFill="1" applyBorder="1" applyAlignment="1">
      <alignment horizontal="left" vertical="center" wrapText="1"/>
    </xf>
    <xf numFmtId="0" fontId="25" fillId="21" borderId="10" xfId="0" applyFont="1" applyFill="1" applyBorder="1" applyAlignment="1">
      <alignment horizontal="center" vertical="center"/>
    </xf>
    <xf numFmtId="0" fontId="25" fillId="21" borderId="18" xfId="0" applyFont="1" applyFill="1" applyBorder="1" applyAlignment="1">
      <alignment horizontal="center" vertical="center"/>
    </xf>
    <xf numFmtId="0" fontId="27" fillId="21" borderId="43" xfId="0" applyFont="1" applyFill="1" applyBorder="1" applyAlignment="1">
      <alignment horizontal="center"/>
    </xf>
    <xf numFmtId="0" fontId="27" fillId="21" borderId="44" xfId="0" applyFont="1" applyFill="1" applyBorder="1" applyAlignment="1">
      <alignment horizontal="center"/>
    </xf>
    <xf numFmtId="0" fontId="27" fillId="21" borderId="45" xfId="0" applyFont="1" applyFill="1" applyBorder="1" applyAlignment="1">
      <alignment horizontal="center"/>
    </xf>
    <xf numFmtId="0" fontId="27" fillId="21" borderId="51" xfId="0" applyFont="1" applyFill="1" applyBorder="1" applyAlignment="1">
      <alignment horizontal="center" vertical="center"/>
    </xf>
    <xf numFmtId="0" fontId="27" fillId="21" borderId="60" xfId="0" applyFont="1" applyFill="1" applyBorder="1" applyAlignment="1">
      <alignment horizontal="center" vertical="center"/>
    </xf>
    <xf numFmtId="0" fontId="27" fillId="21" borderId="2" xfId="0" applyFont="1" applyFill="1" applyBorder="1" applyAlignment="1">
      <alignment horizontal="center" vertical="center" wrapText="1"/>
    </xf>
    <xf numFmtId="0" fontId="27" fillId="21" borderId="47" xfId="0" applyFont="1" applyFill="1" applyBorder="1" applyAlignment="1">
      <alignment horizontal="center" vertical="center" wrapText="1"/>
    </xf>
    <xf numFmtId="0" fontId="13" fillId="21" borderId="99" xfId="0" applyFont="1" applyFill="1" applyBorder="1" applyAlignment="1">
      <alignment horizontal="justify" vertical="top" wrapText="1"/>
    </xf>
    <xf numFmtId="0" fontId="13" fillId="21" borderId="62" xfId="0" applyFont="1" applyFill="1" applyBorder="1" applyAlignment="1">
      <alignment horizontal="justify" vertical="top" wrapText="1"/>
    </xf>
    <xf numFmtId="0" fontId="13" fillId="21" borderId="2" xfId="0" applyFont="1" applyFill="1" applyBorder="1" applyAlignment="1">
      <alignment horizontal="center" vertical="center" wrapText="1"/>
    </xf>
    <xf numFmtId="0" fontId="13" fillId="21" borderId="47"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61" xfId="0" applyFont="1" applyFill="1" applyBorder="1" applyAlignment="1">
      <alignment horizontal="center" vertical="center" wrapText="1"/>
    </xf>
    <xf numFmtId="0" fontId="26" fillId="21" borderId="10" xfId="0" applyFont="1" applyFill="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xf>
    <xf numFmtId="0" fontId="61" fillId="0" borderId="87" xfId="0" applyFont="1" applyBorder="1" applyAlignment="1">
      <alignment horizontal="center" vertical="center"/>
    </xf>
    <xf numFmtId="0" fontId="18" fillId="5" borderId="84" xfId="0" applyFont="1" applyFill="1" applyBorder="1" applyAlignment="1">
      <alignment horizontal="center" vertical="center"/>
    </xf>
    <xf numFmtId="0" fontId="18" fillId="5" borderId="85" xfId="0" applyFont="1" applyFill="1" applyBorder="1" applyAlignment="1">
      <alignment horizontal="center" vertical="center"/>
    </xf>
    <xf numFmtId="0" fontId="18" fillId="5" borderId="88" xfId="0" applyFont="1" applyFill="1" applyBorder="1" applyAlignment="1">
      <alignment horizontal="center" vertical="center"/>
    </xf>
    <xf numFmtId="0" fontId="18" fillId="0" borderId="10" xfId="0" applyFont="1" applyBorder="1" applyAlignment="1">
      <alignment horizontal="center" vertical="center"/>
    </xf>
    <xf numFmtId="0" fontId="39" fillId="11" borderId="66" xfId="0" applyFont="1" applyFill="1" applyBorder="1" applyAlignment="1">
      <alignment horizontal="center" vertical="center"/>
    </xf>
    <xf numFmtId="0" fontId="39" fillId="11" borderId="67" xfId="0" applyFont="1" applyFill="1" applyBorder="1" applyAlignment="1">
      <alignment horizontal="center" vertical="center"/>
    </xf>
    <xf numFmtId="0" fontId="39" fillId="11" borderId="89" xfId="0" applyFont="1" applyFill="1" applyBorder="1" applyAlignment="1">
      <alignment horizontal="center" vertical="center"/>
    </xf>
    <xf numFmtId="0" fontId="18" fillId="0" borderId="11" xfId="0" applyFont="1" applyBorder="1" applyAlignment="1">
      <alignment horizontal="center"/>
    </xf>
    <xf numFmtId="0" fontId="39" fillId="11" borderId="63" xfId="0" applyFont="1" applyFill="1" applyBorder="1" applyAlignment="1">
      <alignment horizontal="left" vertical="center"/>
    </xf>
    <xf numFmtId="0" fontId="39" fillId="11" borderId="64" xfId="0" applyFont="1" applyFill="1" applyBorder="1" applyAlignment="1">
      <alignment horizontal="left" vertical="center"/>
    </xf>
    <xf numFmtId="0" fontId="39" fillId="11" borderId="65" xfId="0" applyFont="1" applyFill="1" applyBorder="1" applyAlignment="1">
      <alignment horizontal="left" vertical="center"/>
    </xf>
    <xf numFmtId="0" fontId="18" fillId="5" borderId="63" xfId="0" applyFont="1" applyFill="1" applyBorder="1" applyAlignment="1">
      <alignment horizontal="left" vertical="center" wrapText="1"/>
    </xf>
    <xf numFmtId="0" fontId="18" fillId="5" borderId="64" xfId="0" applyFont="1" applyFill="1" applyBorder="1" applyAlignment="1">
      <alignment horizontal="left" vertical="center" wrapText="1"/>
    </xf>
    <xf numFmtId="0" fontId="18" fillId="5" borderId="65" xfId="0" applyFont="1" applyFill="1" applyBorder="1" applyAlignment="1">
      <alignment horizontal="left" vertical="center" wrapText="1"/>
    </xf>
    <xf numFmtId="0" fontId="39" fillId="11" borderId="69" xfId="0" applyFont="1" applyFill="1" applyBorder="1" applyAlignment="1">
      <alignment horizontal="center" vertical="center" textRotation="90"/>
    </xf>
    <xf numFmtId="0" fontId="39" fillId="11" borderId="71" xfId="0" applyFont="1" applyFill="1" applyBorder="1" applyAlignment="1">
      <alignment horizontal="center" vertical="center" textRotation="90"/>
    </xf>
    <xf numFmtId="0" fontId="39" fillId="11" borderId="69" xfId="0" applyFont="1" applyFill="1" applyBorder="1" applyAlignment="1">
      <alignment horizontal="center" vertical="center" textRotation="90" wrapText="1"/>
    </xf>
    <xf numFmtId="0" fontId="39" fillId="11" borderId="71" xfId="0" applyFont="1" applyFill="1" applyBorder="1" applyAlignment="1">
      <alignment horizontal="center" vertical="center" textRotation="90" wrapText="1"/>
    </xf>
    <xf numFmtId="0" fontId="27" fillId="11" borderId="70" xfId="0" applyFont="1" applyFill="1" applyBorder="1" applyAlignment="1">
      <alignment horizontal="center" vertical="center"/>
    </xf>
    <xf numFmtId="0" fontId="27" fillId="11" borderId="71" xfId="0" applyFont="1" applyFill="1" applyBorder="1" applyAlignment="1">
      <alignment horizontal="center" vertical="center" wrapText="1"/>
    </xf>
    <xf numFmtId="0" fontId="27" fillId="11" borderId="70" xfId="0" applyFont="1" applyFill="1" applyBorder="1" applyAlignment="1">
      <alignment horizontal="center" vertical="center" wrapText="1"/>
    </xf>
    <xf numFmtId="0" fontId="27" fillId="11" borderId="71" xfId="0" applyFont="1" applyFill="1" applyBorder="1" applyAlignment="1">
      <alignment horizontal="center" vertical="center"/>
    </xf>
    <xf numFmtId="0" fontId="39" fillId="11" borderId="63" xfId="0" applyFont="1" applyFill="1" applyBorder="1" applyAlignment="1">
      <alignment horizontal="center" vertical="center"/>
    </xf>
    <xf numFmtId="0" fontId="39" fillId="11" borderId="64" xfId="0" applyFont="1" applyFill="1" applyBorder="1" applyAlignment="1">
      <alignment horizontal="center" vertical="center"/>
    </xf>
    <xf numFmtId="0" fontId="39" fillId="11" borderId="68" xfId="0" applyFont="1" applyFill="1" applyBorder="1" applyAlignment="1">
      <alignment horizontal="center" vertical="center"/>
    </xf>
    <xf numFmtId="0" fontId="39" fillId="11" borderId="70" xfId="0" applyFont="1" applyFill="1" applyBorder="1" applyAlignment="1">
      <alignment horizontal="center" vertical="center" wrapText="1"/>
    </xf>
    <xf numFmtId="0" fontId="39" fillId="11" borderId="63" xfId="0" applyFont="1" applyFill="1" applyBorder="1" applyAlignment="1">
      <alignment horizontal="center" vertical="center" wrapText="1"/>
    </xf>
    <xf numFmtId="0" fontId="39" fillId="11" borderId="64" xfId="0" applyFont="1" applyFill="1" applyBorder="1" applyAlignment="1">
      <alignment horizontal="center" vertical="center" wrapText="1"/>
    </xf>
    <xf numFmtId="0" fontId="39" fillId="11" borderId="65" xfId="0" applyFont="1" applyFill="1" applyBorder="1" applyAlignment="1">
      <alignment horizontal="center" vertical="center" wrapText="1"/>
    </xf>
    <xf numFmtId="0" fontId="39" fillId="11" borderId="74" xfId="0" applyFont="1" applyFill="1" applyBorder="1" applyAlignment="1">
      <alignment horizontal="center" vertical="center" textRotation="90" wrapText="1"/>
    </xf>
    <xf numFmtId="0" fontId="39" fillId="11" borderId="66" xfId="0" applyFont="1" applyFill="1" applyBorder="1" applyAlignment="1">
      <alignment horizontal="center" vertical="center" textRotation="90" wrapText="1"/>
    </xf>
    <xf numFmtId="0" fontId="39" fillId="11" borderId="69" xfId="0" applyFont="1" applyFill="1" applyBorder="1" applyAlignment="1">
      <alignment horizontal="center" vertical="center" wrapText="1"/>
    </xf>
    <xf numFmtId="0" fontId="39" fillId="11" borderId="71" xfId="0" applyFont="1" applyFill="1" applyBorder="1" applyAlignment="1">
      <alignment horizontal="center" vertical="center" wrapText="1"/>
    </xf>
    <xf numFmtId="0" fontId="39" fillId="11" borderId="72" xfId="0" applyFont="1" applyFill="1" applyBorder="1" applyAlignment="1">
      <alignment horizontal="center" vertical="center" wrapText="1"/>
    </xf>
    <xf numFmtId="0" fontId="39" fillId="11" borderId="73" xfId="0" applyFont="1" applyFill="1" applyBorder="1" applyAlignment="1">
      <alignment horizontal="center" vertical="center"/>
    </xf>
    <xf numFmtId="0" fontId="39" fillId="11" borderId="73" xfId="0" applyFont="1" applyFill="1" applyBorder="1" applyAlignment="1">
      <alignment horizontal="center" vertical="center" wrapText="1"/>
    </xf>
    <xf numFmtId="0" fontId="39" fillId="11" borderId="89" xfId="0" applyFont="1" applyFill="1" applyBorder="1" applyAlignment="1">
      <alignment horizontal="center" vertical="center" wrapText="1"/>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0" fillId="0" borderId="69" xfId="0" applyFont="1" applyBorder="1" applyAlignment="1">
      <alignment horizontal="justify" vertical="center" wrapText="1"/>
    </xf>
    <xf numFmtId="0" fontId="10" fillId="0" borderId="71" xfId="0" applyFont="1" applyBorder="1" applyAlignment="1">
      <alignment horizontal="justify" vertical="center" wrapText="1"/>
    </xf>
    <xf numFmtId="0" fontId="10" fillId="5" borderId="69" xfId="0" applyFont="1" applyFill="1" applyBorder="1" applyAlignment="1">
      <alignment horizontal="justify" vertical="center" wrapText="1"/>
    </xf>
    <xf numFmtId="0" fontId="10" fillId="5" borderId="71" xfId="0" applyFont="1" applyFill="1" applyBorder="1" applyAlignment="1">
      <alignment horizontal="justify" vertical="center" wrapText="1"/>
    </xf>
    <xf numFmtId="0" fontId="18" fillId="11" borderId="74" xfId="0" applyFont="1" applyFill="1" applyBorder="1" applyAlignment="1">
      <alignment horizontal="center" vertical="center" textRotation="90" wrapText="1"/>
    </xf>
    <xf numFmtId="0" fontId="18" fillId="11" borderId="66" xfId="0" applyFont="1" applyFill="1" applyBorder="1" applyAlignment="1">
      <alignment horizontal="center" vertical="center" textRotation="90" wrapText="1"/>
    </xf>
    <xf numFmtId="0" fontId="39" fillId="11" borderId="70" xfId="0" applyFont="1" applyFill="1" applyBorder="1" applyAlignment="1">
      <alignment horizontal="center" vertical="center" textRotation="90" wrapText="1"/>
    </xf>
    <xf numFmtId="9" fontId="18" fillId="5" borderId="69" xfId="1" applyFont="1" applyFill="1" applyBorder="1" applyAlignment="1">
      <alignment horizontal="center" vertical="center" wrapText="1"/>
    </xf>
    <xf numFmtId="9" fontId="18" fillId="5" borderId="71" xfId="1" applyFont="1" applyFill="1" applyBorder="1" applyAlignment="1">
      <alignment horizontal="center" vertical="center" wrapText="1"/>
    </xf>
    <xf numFmtId="0" fontId="16" fillId="5" borderId="69" xfId="0" applyFont="1" applyFill="1" applyBorder="1" applyAlignment="1">
      <alignment horizontal="center" vertical="center" wrapText="1"/>
    </xf>
    <xf numFmtId="0" fontId="16" fillId="5" borderId="71" xfId="0" applyFont="1" applyFill="1" applyBorder="1" applyAlignment="1">
      <alignment horizontal="center" vertical="center" wrapText="1"/>
    </xf>
    <xf numFmtId="0" fontId="10" fillId="0" borderId="72" xfId="0" applyFont="1" applyBorder="1" applyAlignment="1">
      <alignment horizontal="justify" vertical="center" wrapText="1"/>
    </xf>
    <xf numFmtId="0" fontId="10" fillId="5" borderId="72" xfId="0" applyFont="1" applyFill="1" applyBorder="1" applyAlignment="1">
      <alignment horizontal="justify" vertical="center" wrapText="1"/>
    </xf>
    <xf numFmtId="0" fontId="10" fillId="0" borderId="69" xfId="0" applyFont="1" applyBorder="1" applyAlignment="1">
      <alignment horizontal="center" vertical="center" wrapText="1"/>
    </xf>
    <xf numFmtId="0" fontId="10" fillId="0" borderId="71"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1" xfId="0" applyFont="1" applyBorder="1" applyAlignment="1">
      <alignment horizontal="center" vertical="center" wrapText="1"/>
    </xf>
    <xf numFmtId="0" fontId="46" fillId="5" borderId="69" xfId="0" applyFont="1" applyFill="1" applyBorder="1" applyAlignment="1">
      <alignment horizontal="center" vertical="center" wrapText="1" readingOrder="1"/>
    </xf>
    <xf numFmtId="0" fontId="46" fillId="5" borderId="71" xfId="0" applyFont="1" applyFill="1" applyBorder="1" applyAlignment="1">
      <alignment horizontal="center" vertical="center" wrapText="1" readingOrder="1"/>
    </xf>
    <xf numFmtId="9" fontId="18" fillId="0" borderId="69" xfId="0" applyNumberFormat="1" applyFont="1" applyBorder="1" applyAlignment="1">
      <alignment horizontal="center" vertical="center" wrapText="1"/>
    </xf>
    <xf numFmtId="9" fontId="18" fillId="0" borderId="71" xfId="0" applyNumberFormat="1" applyFont="1" applyBorder="1" applyAlignment="1">
      <alignment horizontal="center" vertical="center" wrapText="1"/>
    </xf>
    <xf numFmtId="0" fontId="24" fillId="5" borderId="77" xfId="0" applyFont="1" applyFill="1" applyBorder="1" applyAlignment="1">
      <alignment horizontal="center" vertical="center" wrapText="1" readingOrder="1"/>
    </xf>
    <xf numFmtId="0" fontId="24" fillId="5" borderId="71" xfId="0" applyFont="1" applyFill="1" applyBorder="1" applyAlignment="1">
      <alignment horizontal="center" vertical="center" wrapText="1" readingOrder="1"/>
    </xf>
    <xf numFmtId="0" fontId="46" fillId="5" borderId="72" xfId="0" applyFont="1" applyFill="1" applyBorder="1" applyAlignment="1">
      <alignment horizontal="center" vertical="center" wrapText="1" readingOrder="1"/>
    </xf>
    <xf numFmtId="9" fontId="18" fillId="0" borderId="72" xfId="0" applyNumberFormat="1" applyFont="1" applyBorder="1" applyAlignment="1">
      <alignment horizontal="center" vertical="center" wrapText="1"/>
    </xf>
    <xf numFmtId="0" fontId="24" fillId="5" borderId="78" xfId="0" applyFont="1" applyFill="1" applyBorder="1" applyAlignment="1">
      <alignment horizontal="center" vertical="center" wrapText="1" readingOrder="1"/>
    </xf>
    <xf numFmtId="0" fontId="46" fillId="5" borderId="77" xfId="0" applyFont="1" applyFill="1" applyBorder="1" applyAlignment="1">
      <alignment horizontal="center" vertical="center" wrapText="1" readingOrder="1"/>
    </xf>
    <xf numFmtId="0" fontId="46" fillId="5" borderId="78" xfId="0" applyFont="1" applyFill="1" applyBorder="1" applyAlignment="1">
      <alignment horizontal="center" vertical="center" wrapText="1" readingOrder="1"/>
    </xf>
    <xf numFmtId="0" fontId="18" fillId="0" borderId="69" xfId="0" applyFont="1" applyBorder="1" applyAlignment="1">
      <alignment horizontal="justify" vertical="center" wrapText="1"/>
    </xf>
    <xf numFmtId="0" fontId="18" fillId="0" borderId="71" xfId="0" applyFont="1" applyBorder="1" applyAlignment="1">
      <alignment horizontal="justify" vertical="center" wrapText="1"/>
    </xf>
    <xf numFmtId="0" fontId="37" fillId="0" borderId="69" xfId="0" applyFont="1" applyBorder="1" applyAlignment="1">
      <alignment horizontal="justify" vertical="center" wrapText="1"/>
    </xf>
    <xf numFmtId="0" fontId="24" fillId="5" borderId="79" xfId="0" applyFont="1" applyFill="1" applyBorder="1" applyAlignment="1">
      <alignment horizontal="center" vertical="center" wrapText="1" readingOrder="1"/>
    </xf>
    <xf numFmtId="0" fontId="24" fillId="5" borderId="67" xfId="0" applyFont="1" applyFill="1" applyBorder="1" applyAlignment="1">
      <alignment horizontal="center" vertical="center" wrapText="1" readingOrder="1"/>
    </xf>
    <xf numFmtId="0" fontId="10" fillId="0" borderId="69" xfId="0" applyFont="1" applyBorder="1" applyAlignment="1">
      <alignment horizontal="center" vertical="center" textRotation="90"/>
    </xf>
    <xf numFmtId="0" fontId="10" fillId="0" borderId="71" xfId="0" applyFont="1" applyBorder="1" applyAlignment="1">
      <alignment horizontal="center" vertical="center" textRotation="90"/>
    </xf>
    <xf numFmtId="9" fontId="18" fillId="5" borderId="80" xfId="1" applyFont="1" applyFill="1" applyBorder="1" applyAlignment="1">
      <alignment horizontal="center" vertical="center" wrapText="1"/>
    </xf>
    <xf numFmtId="9" fontId="18" fillId="5" borderId="68" xfId="1" applyFont="1" applyFill="1" applyBorder="1" applyAlignment="1">
      <alignment horizontal="center" vertical="center" wrapText="1"/>
    </xf>
    <xf numFmtId="0" fontId="39" fillId="0" borderId="10" xfId="0" applyFont="1" applyBorder="1" applyAlignment="1">
      <alignment horizontal="center" vertical="top" wrapText="1"/>
    </xf>
    <xf numFmtId="0" fontId="39" fillId="0" borderId="10" xfId="0" applyFont="1" applyBorder="1" applyAlignment="1">
      <alignment horizontal="center" vertical="center"/>
    </xf>
    <xf numFmtId="0" fontId="18" fillId="5" borderId="69" xfId="0" applyFont="1" applyFill="1" applyBorder="1" applyAlignment="1">
      <alignment horizontal="center" vertical="center" wrapText="1"/>
    </xf>
    <xf numFmtId="0" fontId="18" fillId="5" borderId="72" xfId="0" applyFont="1" applyFill="1" applyBorder="1" applyAlignment="1">
      <alignment horizontal="center" vertical="center" wrapText="1"/>
    </xf>
    <xf numFmtId="9" fontId="18" fillId="5" borderId="72" xfId="1" applyFont="1" applyFill="1" applyBorder="1" applyAlignment="1">
      <alignment horizontal="center" vertical="center" wrapText="1"/>
    </xf>
    <xf numFmtId="0" fontId="49" fillId="19" borderId="77" xfId="0" applyFont="1" applyFill="1" applyBorder="1" applyAlignment="1">
      <alignment horizontal="center" vertical="center" wrapText="1" readingOrder="1"/>
    </xf>
    <xf numFmtId="0" fontId="49" fillId="19" borderId="72" xfId="0" applyFont="1" applyFill="1" applyBorder="1" applyAlignment="1">
      <alignment horizontal="center" vertical="center" wrapText="1" readingOrder="1"/>
    </xf>
    <xf numFmtId="0" fontId="18" fillId="13" borderId="69" xfId="0" applyFont="1" applyFill="1" applyBorder="1" applyAlignment="1">
      <alignment horizontal="center" vertical="center" wrapText="1"/>
    </xf>
    <xf numFmtId="0" fontId="18" fillId="13" borderId="72" xfId="0" applyFont="1" applyFill="1" applyBorder="1" applyAlignment="1">
      <alignment horizontal="center" vertical="center" wrapText="1"/>
    </xf>
    <xf numFmtId="0" fontId="49" fillId="5" borderId="77" xfId="0" applyFont="1" applyFill="1" applyBorder="1" applyAlignment="1">
      <alignment horizontal="center" vertical="center" wrapText="1" readingOrder="1"/>
    </xf>
    <xf numFmtId="0" fontId="49" fillId="5" borderId="72" xfId="0" applyFont="1" applyFill="1" applyBorder="1" applyAlignment="1">
      <alignment horizontal="center" vertical="center" wrapText="1" readingOrder="1"/>
    </xf>
    <xf numFmtId="0" fontId="18" fillId="0" borderId="72" xfId="0" applyFont="1" applyBorder="1" applyAlignment="1">
      <alignment horizontal="center" vertical="center"/>
    </xf>
    <xf numFmtId="0" fontId="10" fillId="0" borderId="72" xfId="0" applyFont="1" applyBorder="1" applyAlignment="1">
      <alignment horizontal="center" vertical="center" wrapText="1"/>
    </xf>
    <xf numFmtId="0" fontId="49" fillId="5" borderId="78" xfId="0" applyFont="1" applyFill="1" applyBorder="1" applyAlignment="1">
      <alignment horizontal="center" vertical="center" wrapText="1" readingOrder="1"/>
    </xf>
    <xf numFmtId="0" fontId="18" fillId="5" borderId="71" xfId="0" applyFont="1" applyFill="1" applyBorder="1" applyAlignment="1">
      <alignment horizontal="center" vertical="center" wrapText="1"/>
    </xf>
    <xf numFmtId="0" fontId="18" fillId="13" borderId="71" xfId="0" applyFont="1" applyFill="1" applyBorder="1" applyAlignment="1">
      <alignment horizontal="center" vertical="center" wrapText="1"/>
    </xf>
    <xf numFmtId="0" fontId="49" fillId="13" borderId="77" xfId="0" applyFont="1" applyFill="1" applyBorder="1" applyAlignment="1">
      <alignment horizontal="center" vertical="center" wrapText="1" readingOrder="1"/>
    </xf>
    <xf numFmtId="0" fontId="49" fillId="13" borderId="72" xfId="0" applyFont="1" applyFill="1" applyBorder="1" applyAlignment="1">
      <alignment horizontal="center" vertical="center" wrapText="1" readingOrder="1"/>
    </xf>
    <xf numFmtId="0" fontId="49" fillId="13" borderId="78" xfId="0" applyFont="1" applyFill="1" applyBorder="1" applyAlignment="1">
      <alignment horizontal="center" vertical="center" wrapText="1" readingOrder="1"/>
    </xf>
    <xf numFmtId="0" fontId="18" fillId="18" borderId="69" xfId="0" applyFont="1" applyFill="1" applyBorder="1" applyAlignment="1">
      <alignment horizontal="center" vertical="center" wrapText="1"/>
    </xf>
    <xf numFmtId="0" fontId="18" fillId="18" borderId="72" xfId="0" applyFont="1" applyFill="1" applyBorder="1" applyAlignment="1">
      <alignment horizontal="center" vertical="center" wrapText="1"/>
    </xf>
    <xf numFmtId="0" fontId="18" fillId="18" borderId="71" xfId="0" applyFont="1" applyFill="1" applyBorder="1" applyAlignment="1">
      <alignment horizontal="center" vertical="center" wrapText="1"/>
    </xf>
    <xf numFmtId="0" fontId="49" fillId="5" borderId="74" xfId="0" applyFont="1" applyFill="1" applyBorder="1" applyAlignment="1">
      <alignment horizontal="center" vertical="center" wrapText="1" readingOrder="1"/>
    </xf>
    <xf numFmtId="0" fontId="49" fillId="5" borderId="73" xfId="0" applyFont="1" applyFill="1" applyBorder="1" applyAlignment="1">
      <alignment horizontal="center" vertical="center" wrapText="1" readingOrder="1"/>
    </xf>
    <xf numFmtId="0" fontId="49" fillId="5" borderId="82" xfId="0" applyFont="1" applyFill="1" applyBorder="1" applyAlignment="1">
      <alignment horizontal="center" vertical="center" wrapText="1" readingOrder="1"/>
    </xf>
    <xf numFmtId="0" fontId="49" fillId="5" borderId="80" xfId="0" applyFont="1" applyFill="1" applyBorder="1" applyAlignment="1">
      <alignment horizontal="center" vertical="center" wrapText="1" readingOrder="1"/>
    </xf>
    <xf numFmtId="0" fontId="49" fillId="5" borderId="81" xfId="0" applyFont="1" applyFill="1" applyBorder="1" applyAlignment="1">
      <alignment horizontal="center" vertical="center" wrapText="1" readingOrder="1"/>
    </xf>
    <xf numFmtId="0" fontId="49" fillId="5" borderId="83" xfId="0" applyFont="1" applyFill="1" applyBorder="1" applyAlignment="1">
      <alignment horizontal="center" vertical="center" wrapText="1" readingOrder="1"/>
    </xf>
    <xf numFmtId="0" fontId="37" fillId="0" borderId="69"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71" xfId="0" applyFont="1" applyBorder="1" applyAlignment="1">
      <alignment horizontal="center" vertical="center" wrapText="1"/>
    </xf>
    <xf numFmtId="0" fontId="49" fillId="14" borderId="69" xfId="0" applyFont="1" applyFill="1" applyBorder="1" applyAlignment="1">
      <alignment horizontal="center" vertical="center" wrapText="1" readingOrder="1"/>
    </xf>
    <xf numFmtId="0" fontId="49" fillId="14" borderId="72" xfId="0" applyFont="1" applyFill="1" applyBorder="1" applyAlignment="1">
      <alignment horizontal="center" vertical="center" wrapText="1" readingOrder="1"/>
    </xf>
    <xf numFmtId="0" fontId="49" fillId="14" borderId="78" xfId="0" applyFont="1" applyFill="1" applyBorder="1" applyAlignment="1">
      <alignment horizontal="center" vertical="center" wrapText="1" readingOrder="1"/>
    </xf>
    <xf numFmtId="0" fontId="49" fillId="5" borderId="69" xfId="0" applyFont="1" applyFill="1" applyBorder="1" applyAlignment="1">
      <alignment horizontal="center" vertical="center" wrapText="1" readingOrder="1"/>
    </xf>
    <xf numFmtId="0" fontId="39" fillId="11" borderId="80" xfId="0" applyFont="1" applyFill="1" applyBorder="1" applyAlignment="1">
      <alignment horizontal="center" vertical="center" textRotation="90" wrapText="1"/>
    </xf>
    <xf numFmtId="0" fontId="39" fillId="11" borderId="68" xfId="0" applyFont="1" applyFill="1" applyBorder="1" applyAlignment="1">
      <alignment horizontal="center" vertical="center" textRotation="90" wrapText="1"/>
    </xf>
    <xf numFmtId="0" fontId="18" fillId="0" borderId="0" xfId="0" applyFont="1" applyAlignment="1">
      <alignment horizontal="center" vertical="center"/>
    </xf>
    <xf numFmtId="0" fontId="39" fillId="11" borderId="70" xfId="0" applyFont="1" applyFill="1" applyBorder="1" applyAlignment="1">
      <alignment horizontal="center" vertical="center"/>
    </xf>
    <xf numFmtId="0" fontId="39" fillId="11" borderId="71" xfId="0" applyFont="1" applyFill="1" applyBorder="1" applyAlignment="1">
      <alignment horizontal="center" vertical="center"/>
    </xf>
    <xf numFmtId="0" fontId="52" fillId="5" borderId="14" xfId="0" applyFont="1" applyFill="1" applyBorder="1" applyAlignment="1">
      <alignment horizontal="center"/>
    </xf>
    <xf numFmtId="0" fontId="52" fillId="5" borderId="0" xfId="0" applyFont="1" applyFill="1" applyAlignment="1">
      <alignment horizontal="center"/>
    </xf>
  </cellXfs>
  <cellStyles count="10">
    <cellStyle name="Hipervínculo" xfId="2" builtinId="8"/>
    <cellStyle name="Millares" xfId="5" builtinId="3"/>
    <cellStyle name="Millares [0]" xfId="4" builtinId="6"/>
    <cellStyle name="Millares [0] 2" xfId="6" xr:uid="{9190645E-E0F2-4E93-A732-1A9EA796C934}"/>
    <cellStyle name="Millares [0] 3" xfId="8" xr:uid="{00000000-0005-0000-0000-000035000000}"/>
    <cellStyle name="Millares 2" xfId="7" xr:uid="{24F72D8D-7AD9-484D-B316-383D3AFD8441}"/>
    <cellStyle name="Millares 3" xfId="9" xr:uid="{00000000-0005-0000-0000-000034000000}"/>
    <cellStyle name="Normal" xfId="0" builtinId="0"/>
    <cellStyle name="Normal 3" xfId="3" xr:uid="{00000000-0005-0000-0000-000003000000}"/>
    <cellStyle name="Porcentaje" xfId="1" builtinId="5"/>
  </cellStyles>
  <dxfs count="12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fgColor rgb="FF92D050"/>
          <bgColor rgb="FF92D050"/>
        </patternFill>
      </fill>
    </dxf>
    <dxf>
      <fill>
        <patternFill>
          <fgColor rgb="FF92D050"/>
          <bgColor rgb="FF92D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99FF66"/>
      <color rgb="FFFF55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PLAN</a:t>
            </a:r>
            <a:r>
              <a:rPr lang="es-CO" baseline="0"/>
              <a:t> ANTICORRUPCIÓN </a:t>
            </a:r>
            <a:r>
              <a:rPr lang="es-CO"/>
              <a:t>2024 - 20%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3807478506228067"/>
          <c:y val="0.15698937144233688"/>
          <c:w val="0.66192521493771928"/>
          <c:h val="0.45029939661267915"/>
        </c:manualLayout>
      </c:layout>
      <c:barChart>
        <c:barDir val="col"/>
        <c:grouping val="clustered"/>
        <c:varyColors val="0"/>
        <c:ser>
          <c:idx val="0"/>
          <c:order val="0"/>
          <c:tx>
            <c:strRef>
              <c:f>'% avance cumplimiento'!$B$7</c:f>
              <c:strCache>
                <c:ptCount val="1"/>
                <c:pt idx="0">
                  <c:v>Componente 1 Riesgos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cumplimiento'!$C$7</c:f>
              <c:numCache>
                <c:formatCode>0%</c:formatCode>
                <c:ptCount val="1"/>
                <c:pt idx="0">
                  <c:v>0.45238095238095244</c:v>
                </c:pt>
              </c:numCache>
            </c:numRef>
          </c:val>
          <c:extLst>
            <c:ext xmlns:c16="http://schemas.microsoft.com/office/drawing/2014/chart" uri="{C3380CC4-5D6E-409C-BE32-E72D297353CC}">
              <c16:uniqueId val="{00000000-6DDD-45F5-A3F8-9E1AC1D3FBD6}"/>
            </c:ext>
          </c:extLst>
        </c:ser>
        <c:ser>
          <c:idx val="1"/>
          <c:order val="1"/>
          <c:tx>
            <c:strRef>
              <c:f>'% avance cumplimiento'!#REF!</c:f>
              <c:strCache>
                <c:ptCount val="1"/>
                <c:pt idx="0">
                  <c:v>#REF!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cumplimiento'!#REF!</c:f>
              <c:numCache>
                <c:formatCode>General</c:formatCode>
                <c:ptCount val="1"/>
                <c:pt idx="0">
                  <c:v>1</c:v>
                </c:pt>
              </c:numCache>
            </c:numRef>
          </c:val>
          <c:extLst>
            <c:ext xmlns:c16="http://schemas.microsoft.com/office/drawing/2014/chart" uri="{C3380CC4-5D6E-409C-BE32-E72D297353CC}">
              <c16:uniqueId val="{00000001-6DDD-45F5-A3F8-9E1AC1D3FBD6}"/>
            </c:ext>
          </c:extLst>
        </c:ser>
        <c:ser>
          <c:idx val="2"/>
          <c:order val="2"/>
          <c:tx>
            <c:strRef>
              <c:f>'% avance cumplimiento'!$B$8</c:f>
              <c:strCache>
                <c:ptCount val="1"/>
                <c:pt idx="0">
                  <c:v>Componente 3  Rendición de Cuentas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cumplimiento'!$C$8</c:f>
              <c:numCache>
                <c:formatCode>0%</c:formatCode>
                <c:ptCount val="1"/>
                <c:pt idx="0">
                  <c:v>0.10575757575757576</c:v>
                </c:pt>
              </c:numCache>
            </c:numRef>
          </c:val>
          <c:extLst>
            <c:ext xmlns:c16="http://schemas.microsoft.com/office/drawing/2014/chart" uri="{C3380CC4-5D6E-409C-BE32-E72D297353CC}">
              <c16:uniqueId val="{00000002-6DDD-45F5-A3F8-9E1AC1D3FBD6}"/>
            </c:ext>
          </c:extLst>
        </c:ser>
        <c:ser>
          <c:idx val="3"/>
          <c:order val="3"/>
          <c:tx>
            <c:strRef>
              <c:f>'% avance cumplimiento'!$B$9</c:f>
              <c:strCache>
                <c:ptCount val="1"/>
                <c:pt idx="0">
                  <c:v>Componente 4  Atención al Ciudadano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cumplimiento'!$C$9</c:f>
              <c:numCache>
                <c:formatCode>0%</c:formatCode>
                <c:ptCount val="1"/>
                <c:pt idx="0">
                  <c:v>0.16966329966329968</c:v>
                </c:pt>
              </c:numCache>
            </c:numRef>
          </c:val>
          <c:extLst>
            <c:ext xmlns:c16="http://schemas.microsoft.com/office/drawing/2014/chart" uri="{C3380CC4-5D6E-409C-BE32-E72D297353CC}">
              <c16:uniqueId val="{00000003-6DDD-45F5-A3F8-9E1AC1D3FBD6}"/>
            </c:ext>
          </c:extLst>
        </c:ser>
        <c:ser>
          <c:idx val="4"/>
          <c:order val="4"/>
          <c:tx>
            <c:strRef>
              <c:f>'% avance cumplimiento'!$B$10</c:f>
              <c:strCache>
                <c:ptCount val="1"/>
                <c:pt idx="0">
                  <c:v>Componente 5  Transparencia </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cumplimiento'!$C$10</c:f>
              <c:numCache>
                <c:formatCode>0%</c:formatCode>
                <c:ptCount val="1"/>
                <c:pt idx="0">
                  <c:v>0.12325886340582398</c:v>
                </c:pt>
              </c:numCache>
            </c:numRef>
          </c:val>
          <c:extLst>
            <c:ext xmlns:c16="http://schemas.microsoft.com/office/drawing/2014/chart" uri="{C3380CC4-5D6E-409C-BE32-E72D297353CC}">
              <c16:uniqueId val="{00000004-6DDD-45F5-A3F8-9E1AC1D3FBD6}"/>
            </c:ext>
          </c:extLst>
        </c:ser>
        <c:ser>
          <c:idx val="5"/>
          <c:order val="5"/>
          <c:tx>
            <c:strRef>
              <c:f>'% avance cumplimiento'!$B$11</c:f>
              <c:strCache>
                <c:ptCount val="1"/>
                <c:pt idx="0">
                  <c:v>Integridad- Gestión de Conflict</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avance cumplimiento'!$C$6</c:f>
              <c:strCache>
                <c:ptCount val="1"/>
                <c:pt idx="0">
                  <c:v>Ejecutado</c:v>
                </c:pt>
              </c:strCache>
            </c:strRef>
          </c:cat>
          <c:val>
            <c:numRef>
              <c:f>'% avance cumplimiento'!$C$11</c:f>
              <c:numCache>
                <c:formatCode>0%</c:formatCode>
                <c:ptCount val="1"/>
                <c:pt idx="0">
                  <c:v>0.13333333333333333</c:v>
                </c:pt>
              </c:numCache>
            </c:numRef>
          </c:val>
          <c:extLst>
            <c:ext xmlns:c16="http://schemas.microsoft.com/office/drawing/2014/chart" uri="{C3380CC4-5D6E-409C-BE32-E72D297353CC}">
              <c16:uniqueId val="{00000005-6DDD-45F5-A3F8-9E1AC1D3FBD6}"/>
            </c:ext>
          </c:extLst>
        </c:ser>
        <c:dLbls>
          <c:dLblPos val="outEnd"/>
          <c:showLegendKey val="0"/>
          <c:showVal val="1"/>
          <c:showCatName val="0"/>
          <c:showSerName val="0"/>
          <c:showPercent val="0"/>
          <c:showBubbleSize val="0"/>
        </c:dLbls>
        <c:gapWidth val="100"/>
        <c:overlap val="-24"/>
        <c:axId val="383128559"/>
        <c:axId val="1864383407"/>
      </c:barChart>
      <c:catAx>
        <c:axId val="383128559"/>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864383407"/>
        <c:crosses val="autoZero"/>
        <c:auto val="1"/>
        <c:lblAlgn val="ctr"/>
        <c:lblOffset val="100"/>
        <c:noMultiLvlLbl val="0"/>
      </c:catAx>
      <c:valAx>
        <c:axId val="1864383407"/>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383128559"/>
        <c:crosses val="autoZero"/>
        <c:crossBetween val="between"/>
      </c:valAx>
      <c:spPr>
        <a:noFill/>
        <a:ln>
          <a:noFill/>
        </a:ln>
        <a:effectLst/>
      </c:spPr>
    </c:plotArea>
    <c:legend>
      <c:legendPos val="l"/>
      <c:layout>
        <c:manualLayout>
          <c:xMode val="edge"/>
          <c:yMode val="edge"/>
          <c:x val="1.4077066509244326E-2"/>
          <c:y val="0.19570699448090104"/>
          <c:w val="0.2659398811789449"/>
          <c:h val="0.356243832205963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3  Rendici&#243;n'!A1"/><Relationship Id="rId7" Type="http://schemas.openxmlformats.org/officeDocument/2006/relationships/image" Target="../media/image1.png"/><Relationship Id="rId2" Type="http://schemas.openxmlformats.org/officeDocument/2006/relationships/hyperlink" Target="#'Componente 2 Racionalizac'!A1"/><Relationship Id="rId1" Type="http://schemas.openxmlformats.org/officeDocument/2006/relationships/hyperlink" Target="#'Componente 1 Riesgos'!A1"/><Relationship Id="rId6" Type="http://schemas.openxmlformats.org/officeDocument/2006/relationships/hyperlink" Target="#'MAPA RIESGOS US'!A1"/><Relationship Id="rId11" Type="http://schemas.openxmlformats.org/officeDocument/2006/relationships/image" Target="../media/image4.png"/><Relationship Id="rId5" Type="http://schemas.openxmlformats.org/officeDocument/2006/relationships/hyperlink" Target="#'Componente 5  Transparencia '!A1"/><Relationship Id="rId10" Type="http://schemas.openxmlformats.org/officeDocument/2006/relationships/image" Target="../media/image3.png"/><Relationship Id="rId4" Type="http://schemas.openxmlformats.org/officeDocument/2006/relationships/hyperlink" Target="#' 4.Componente Atenci&#243;n al Ciuda'!A1"/><Relationship Id="rId9" Type="http://schemas.openxmlformats.org/officeDocument/2006/relationships/hyperlink" Target="#'Integridad- Gesti&#243;n de Conflict'!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hyperlink" Target="#PAAC!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hyperlink" Target="#PAAC!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AAC!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AAC!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9.png"/><Relationship Id="rId1" Type="http://schemas.openxmlformats.org/officeDocument/2006/relationships/chart" Target="../charts/chart1.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9</xdr:col>
      <xdr:colOff>781048</xdr:colOff>
      <xdr:row>8</xdr:row>
      <xdr:rowOff>64294</xdr:rowOff>
    </xdr:from>
    <xdr:to>
      <xdr:col>15</xdr:col>
      <xdr:colOff>295275</xdr:colOff>
      <xdr:row>10</xdr:row>
      <xdr:rowOff>159543</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639048" y="2912269"/>
          <a:ext cx="4981577" cy="590549"/>
        </a:xfrm>
        <a:prstGeom prst="roundRect">
          <a:avLst/>
        </a:prstGeom>
        <a:solidFill>
          <a:schemeClr val="accent2">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93278" y="3712367"/>
          <a:ext cx="5012531" cy="678657"/>
        </a:xfrm>
        <a:prstGeom prst="roundRect">
          <a:avLst/>
        </a:prstGeom>
        <a:solidFill>
          <a:schemeClr val="accent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7591424" y="4512469"/>
          <a:ext cx="5048252" cy="638175"/>
        </a:xfrm>
        <a:prstGeom prst="roundRect">
          <a:avLst/>
        </a:prstGeom>
        <a:solidFill>
          <a:schemeClr val="accent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610474" y="5355432"/>
          <a:ext cx="5019676" cy="666749"/>
        </a:xfrm>
        <a:prstGeom prst="roundRect">
          <a:avLst/>
        </a:prstGeom>
        <a:solidFill>
          <a:schemeClr val="accent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7625553" y="6231466"/>
          <a:ext cx="4988722" cy="745331"/>
        </a:xfrm>
        <a:prstGeom prst="roundRect">
          <a:avLst/>
        </a:prstGeom>
        <a:solidFill>
          <a:schemeClr val="accent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xdr:from>
      <xdr:col>9</xdr:col>
      <xdr:colOff>904875</xdr:colOff>
      <xdr:row>34</xdr:row>
      <xdr:rowOff>166688</xdr:rowOff>
    </xdr:from>
    <xdr:to>
      <xdr:col>14</xdr:col>
      <xdr:colOff>690562</xdr:colOff>
      <xdr:row>38</xdr:row>
      <xdr:rowOff>47625</xdr:rowOff>
    </xdr:to>
    <xdr:sp macro="" textlink="">
      <xdr:nvSpPr>
        <xdr:cNvPr id="10" name="CuadroTexto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7762875" y="8120063"/>
          <a:ext cx="4488656" cy="64293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rPr>
            <a:t>Consulta aquí  el mapa de Riesgos 2024</a:t>
          </a:r>
        </a:p>
      </xdr:txBody>
    </xdr:sp>
    <xdr:clientData/>
  </xdr:twoCellAnchor>
  <xdr:twoCellAnchor>
    <xdr:from>
      <xdr:col>15</xdr:col>
      <xdr:colOff>477439</xdr:colOff>
      <xdr:row>13</xdr:row>
      <xdr:rowOff>47625</xdr:rowOff>
    </xdr:from>
    <xdr:to>
      <xdr:col>15</xdr:col>
      <xdr:colOff>2797968</xdr:colOff>
      <xdr:row>23</xdr:row>
      <xdr:rowOff>119062</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800408" y="3976688"/>
          <a:ext cx="2320529" cy="1976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596500</xdr:colOff>
      <xdr:row>8</xdr:row>
      <xdr:rowOff>30956</xdr:rowOff>
    </xdr:from>
    <xdr:to>
      <xdr:col>15</xdr:col>
      <xdr:colOff>2414351</xdr:colOff>
      <xdr:row>12</xdr:row>
      <xdr:rowOff>166687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2919469" y="2888456"/>
          <a:ext cx="1817851" cy="1016794"/>
        </a:xfrm>
        <a:prstGeom prst="rect">
          <a:avLst/>
        </a:prstGeom>
      </xdr:spPr>
    </xdr:pic>
    <xdr:clientData/>
  </xdr:twoCellAnchor>
  <xdr:twoCellAnchor editAs="oneCell">
    <xdr:from>
      <xdr:col>15</xdr:col>
      <xdr:colOff>130969</xdr:colOff>
      <xdr:row>35</xdr:row>
      <xdr:rowOff>107157</xdr:rowOff>
    </xdr:from>
    <xdr:to>
      <xdr:col>15</xdr:col>
      <xdr:colOff>535931</xdr:colOff>
      <xdr:row>37</xdr:row>
      <xdr:rowOff>164766</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8"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453938" y="825103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7667625" y="7188994"/>
          <a:ext cx="4988722" cy="745331"/>
        </a:xfrm>
        <a:prstGeom prst="roundRect">
          <a:avLst/>
        </a:prstGeom>
        <a:solidFill>
          <a:schemeClr val="accent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twoCellAnchor editAs="oneCell">
    <xdr:from>
      <xdr:col>0</xdr:col>
      <xdr:colOff>631030</xdr:colOff>
      <xdr:row>0</xdr:row>
      <xdr:rowOff>178593</xdr:rowOff>
    </xdr:from>
    <xdr:to>
      <xdr:col>5</xdr:col>
      <xdr:colOff>380999</xdr:colOff>
      <xdr:row>3</xdr:row>
      <xdr:rowOff>214312</xdr:rowOff>
    </xdr:to>
    <xdr:pic>
      <xdr:nvPicPr>
        <xdr:cNvPr id="3" name="Imagen 2">
          <a:extLst>
            <a:ext uri="{FF2B5EF4-FFF2-40B4-BE49-F238E27FC236}">
              <a16:creationId xmlns:a16="http://schemas.microsoft.com/office/drawing/2014/main" id="{EFA6C2D8-E89D-4FEC-B7A5-FBAB31F27A11}"/>
            </a:ext>
          </a:extLst>
        </xdr:cNvPr>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5412" t="27262" r="16120" b="30816"/>
        <a:stretch/>
      </xdr:blipFill>
      <xdr:spPr bwMode="auto">
        <a:xfrm>
          <a:off x="631030" y="178593"/>
          <a:ext cx="3559969" cy="102393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411614</xdr:colOff>
      <xdr:row>3</xdr:row>
      <xdr:rowOff>676955</xdr:rowOff>
    </xdr:from>
    <xdr:to>
      <xdr:col>9</xdr:col>
      <xdr:colOff>100084</xdr:colOff>
      <xdr:row>34</xdr:row>
      <xdr:rowOff>57831</xdr:rowOff>
    </xdr:to>
    <xdr:pic>
      <xdr:nvPicPr>
        <xdr:cNvPr id="9" name="Imagen 8">
          <a:extLst>
            <a:ext uri="{FF2B5EF4-FFF2-40B4-BE49-F238E27FC236}">
              <a16:creationId xmlns:a16="http://schemas.microsoft.com/office/drawing/2014/main" id="{142E4B55-793A-D73F-4C6D-3C4159DAF1E8}"/>
            </a:ext>
          </a:extLst>
        </xdr:cNvPr>
        <xdr:cNvPicPr>
          <a:picLocks noChangeAspect="1"/>
        </xdr:cNvPicPr>
      </xdr:nvPicPr>
      <xdr:blipFill rotWithShape="1">
        <a:blip xmlns:r="http://schemas.openxmlformats.org/officeDocument/2006/relationships" r:embed="rId11"/>
        <a:srcRect r="-1" b="26084"/>
        <a:stretch/>
      </xdr:blipFill>
      <xdr:spPr>
        <a:xfrm>
          <a:off x="411614" y="1670276"/>
          <a:ext cx="6546470" cy="6334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0</xdr:row>
      <xdr:rowOff>104775</xdr:rowOff>
    </xdr:from>
    <xdr:to>
      <xdr:col>7</xdr:col>
      <xdr:colOff>228600</xdr:colOff>
      <xdr:row>3</xdr:row>
      <xdr:rowOff>171450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391525" y="104775"/>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0381384" y="138546"/>
          <a:ext cx="591296" cy="574860"/>
        </a:xfrm>
        <a:prstGeom prst="rect">
          <a:avLst/>
        </a:prstGeom>
      </xdr:spPr>
    </xdr:pic>
    <xdr:clientData/>
  </xdr:twoCellAnchor>
  <xdr:twoCellAnchor editAs="oneCell">
    <xdr:from>
      <xdr:col>2</xdr:col>
      <xdr:colOff>0</xdr:colOff>
      <xdr:row>22</xdr:row>
      <xdr:rowOff>0</xdr:rowOff>
    </xdr:from>
    <xdr:to>
      <xdr:col>2</xdr:col>
      <xdr:colOff>2009775</xdr:colOff>
      <xdr:row>23</xdr:row>
      <xdr:rowOff>152400</xdr:rowOff>
    </xdr:to>
    <xdr:sp macro="" textlink="">
      <xdr:nvSpPr>
        <xdr:cNvPr id="4097" name="AutoShape 1" descr="cid:7e37856a-2bea-4f3b-946d-7cd02f074f27">
          <a:extLst>
            <a:ext uri="{FF2B5EF4-FFF2-40B4-BE49-F238E27FC236}">
              <a16:creationId xmlns:a16="http://schemas.microsoft.com/office/drawing/2014/main" id="{44C09CB5-EF85-4266-8F9B-9707B2A52F5C}"/>
            </a:ext>
          </a:extLst>
        </xdr:cNvPr>
        <xdr:cNvSpPr>
          <a:spLocks noChangeAspect="1" noChangeArrowheads="1"/>
        </xdr:cNvSpPr>
      </xdr:nvSpPr>
      <xdr:spPr bwMode="auto">
        <a:xfrm>
          <a:off x="2085975" y="4467225"/>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1238250</xdr:colOff>
      <xdr:row>0</xdr:row>
      <xdr:rowOff>104775</xdr:rowOff>
    </xdr:from>
    <xdr:to>
      <xdr:col>7</xdr:col>
      <xdr:colOff>228600</xdr:colOff>
      <xdr:row>3</xdr:row>
      <xdr:rowOff>171450</xdr:rowOff>
    </xdr:to>
    <xdr:sp macro="" textlink="">
      <xdr:nvSpPr>
        <xdr:cNvPr id="6" name="Flecha: hacia la izquierda 5">
          <a:hlinkClick xmlns:r="http://schemas.openxmlformats.org/officeDocument/2006/relationships" r:id="rId1"/>
          <a:extLst>
            <a:ext uri="{FF2B5EF4-FFF2-40B4-BE49-F238E27FC236}">
              <a16:creationId xmlns:a16="http://schemas.microsoft.com/office/drawing/2014/main" id="{75F9408B-AC24-4923-B2CE-07D0E5C2D699}"/>
            </a:ext>
          </a:extLst>
        </xdr:cNvPr>
        <xdr:cNvSpPr/>
      </xdr:nvSpPr>
      <xdr:spPr>
        <a:xfrm>
          <a:off x="9763125" y="104775"/>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7" name="Imagen 6">
          <a:extLst>
            <a:ext uri="{FF2B5EF4-FFF2-40B4-BE49-F238E27FC236}">
              <a16:creationId xmlns:a16="http://schemas.microsoft.com/office/drawing/2014/main" id="{D2949AA8-6DE4-4E88-9569-EACA79DC5129}"/>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752984" y="138546"/>
          <a:ext cx="591296" cy="574860"/>
        </a:xfrm>
        <a:prstGeom prst="rect">
          <a:avLst/>
        </a:prstGeom>
      </xdr:spPr>
    </xdr:pic>
    <xdr:clientData/>
  </xdr:twoCellAnchor>
  <xdr:twoCellAnchor editAs="oneCell">
    <xdr:from>
      <xdr:col>2</xdr:col>
      <xdr:colOff>0</xdr:colOff>
      <xdr:row>14</xdr:row>
      <xdr:rowOff>0</xdr:rowOff>
    </xdr:from>
    <xdr:to>
      <xdr:col>2</xdr:col>
      <xdr:colOff>2009775</xdr:colOff>
      <xdr:row>15</xdr:row>
      <xdr:rowOff>152400</xdr:rowOff>
    </xdr:to>
    <xdr:sp macro="" textlink="">
      <xdr:nvSpPr>
        <xdr:cNvPr id="8" name="AutoShape 1" descr="cid:7e37856a-2bea-4f3b-946d-7cd02f074f27">
          <a:extLst>
            <a:ext uri="{FF2B5EF4-FFF2-40B4-BE49-F238E27FC236}">
              <a16:creationId xmlns:a16="http://schemas.microsoft.com/office/drawing/2014/main" id="{DF717798-8352-4F96-B5BB-F408A6AC4722}"/>
            </a:ext>
          </a:extLst>
        </xdr:cNvPr>
        <xdr:cNvSpPr>
          <a:spLocks noChangeAspect="1" noChangeArrowheads="1"/>
        </xdr:cNvSpPr>
      </xdr:nvSpPr>
      <xdr:spPr bwMode="auto">
        <a:xfrm>
          <a:off x="2085975" y="6877050"/>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257174</xdr:colOff>
      <xdr:row>0</xdr:row>
      <xdr:rowOff>76200</xdr:rowOff>
    </xdr:from>
    <xdr:to>
      <xdr:col>2</xdr:col>
      <xdr:colOff>447674</xdr:colOff>
      <xdr:row>3</xdr:row>
      <xdr:rowOff>116840</xdr:rowOff>
    </xdr:to>
    <xdr:pic>
      <xdr:nvPicPr>
        <xdr:cNvPr id="2" name="Imagen 1">
          <a:extLst>
            <a:ext uri="{FF2B5EF4-FFF2-40B4-BE49-F238E27FC236}">
              <a16:creationId xmlns:a16="http://schemas.microsoft.com/office/drawing/2014/main" id="{F4E76DD2-EAFD-4E6B-AB3B-A8916C865AD5}"/>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257174" y="76200"/>
          <a:ext cx="2276475" cy="61214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862853</xdr:colOff>
      <xdr:row>0</xdr:row>
      <xdr:rowOff>111332</xdr:rowOff>
    </xdr:from>
    <xdr:to>
      <xdr:col>7</xdr:col>
      <xdr:colOff>779318</xdr:colOff>
      <xdr:row>2</xdr:row>
      <xdr:rowOff>655617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D1ADC82-2A4E-498F-BBAE-4D367CDA5C88}"/>
            </a:ext>
          </a:extLst>
        </xdr:cNvPr>
        <xdr:cNvSpPr/>
      </xdr:nvSpPr>
      <xdr:spPr>
        <a:xfrm>
          <a:off x="12054728" y="111332"/>
          <a:ext cx="2726340" cy="86813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Menú </a:t>
          </a:r>
          <a:endParaRPr lang="es-CO" sz="1600" b="1"/>
        </a:p>
      </xdr:txBody>
    </xdr:sp>
    <xdr:clientData/>
  </xdr:twoCellAnchor>
  <xdr:twoCellAnchor editAs="oneCell">
    <xdr:from>
      <xdr:col>7</xdr:col>
      <xdr:colOff>940131</xdr:colOff>
      <xdr:row>1</xdr:row>
      <xdr:rowOff>49481</xdr:rowOff>
    </xdr:from>
    <xdr:to>
      <xdr:col>8</xdr:col>
      <xdr:colOff>211534</xdr:colOff>
      <xdr:row>2</xdr:row>
      <xdr:rowOff>463530</xdr:rowOff>
    </xdr:to>
    <xdr:pic>
      <xdr:nvPicPr>
        <xdr:cNvPr id="3" name="Imagen 2">
          <a:extLst>
            <a:ext uri="{FF2B5EF4-FFF2-40B4-BE49-F238E27FC236}">
              <a16:creationId xmlns:a16="http://schemas.microsoft.com/office/drawing/2014/main" id="{4309E63F-E27E-41D3-A9F3-D36B1FE02411}"/>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4941881" y="211406"/>
          <a:ext cx="595378" cy="575974"/>
        </a:xfrm>
        <a:prstGeom prst="rect">
          <a:avLst/>
        </a:prstGeom>
      </xdr:spPr>
    </xdr:pic>
    <xdr:clientData/>
  </xdr:twoCellAnchor>
  <xdr:twoCellAnchor editAs="oneCell">
    <xdr:from>
      <xdr:col>0</xdr:col>
      <xdr:colOff>179915</xdr:colOff>
      <xdr:row>0</xdr:row>
      <xdr:rowOff>95249</xdr:rowOff>
    </xdr:from>
    <xdr:to>
      <xdr:col>2</xdr:col>
      <xdr:colOff>1259416</xdr:colOff>
      <xdr:row>2</xdr:row>
      <xdr:rowOff>634998</xdr:rowOff>
    </xdr:to>
    <xdr:pic>
      <xdr:nvPicPr>
        <xdr:cNvPr id="4" name="Imagen 3">
          <a:extLst>
            <a:ext uri="{FF2B5EF4-FFF2-40B4-BE49-F238E27FC236}">
              <a16:creationId xmlns:a16="http://schemas.microsoft.com/office/drawing/2014/main" id="{2AF9BAFC-DFA4-4050-9499-AF97B2C6A47C}"/>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79915" y="95249"/>
          <a:ext cx="3136901" cy="86359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137523</xdr:colOff>
      <xdr:row>0</xdr:row>
      <xdr:rowOff>144626</xdr:rowOff>
    </xdr:from>
    <xdr:to>
      <xdr:col>5</xdr:col>
      <xdr:colOff>542485</xdr:colOff>
      <xdr:row>2</xdr:row>
      <xdr:rowOff>116510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529173" y="144626"/>
          <a:ext cx="404962" cy="390984"/>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090807" y="27215"/>
          <a:ext cx="13469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5</xdr:col>
      <xdr:colOff>137523</xdr:colOff>
      <xdr:row>0</xdr:row>
      <xdr:rowOff>144626</xdr:rowOff>
    </xdr:from>
    <xdr:to>
      <xdr:col>5</xdr:col>
      <xdr:colOff>542485</xdr:colOff>
      <xdr:row>2</xdr:row>
      <xdr:rowOff>116510</xdr:rowOff>
    </xdr:to>
    <xdr:pic>
      <xdr:nvPicPr>
        <xdr:cNvPr id="7" name="Imagen 6">
          <a:extLst>
            <a:ext uri="{FF2B5EF4-FFF2-40B4-BE49-F238E27FC236}">
              <a16:creationId xmlns:a16="http://schemas.microsoft.com/office/drawing/2014/main" id="{35DE0E9C-F521-4729-82B5-D03EE851A296}"/>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529173" y="144626"/>
          <a:ext cx="404962" cy="390984"/>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8" name="Flecha: hacia la izquierda 7">
          <a:hlinkClick xmlns:r="http://schemas.openxmlformats.org/officeDocument/2006/relationships" r:id="rId2"/>
          <a:extLst>
            <a:ext uri="{FF2B5EF4-FFF2-40B4-BE49-F238E27FC236}">
              <a16:creationId xmlns:a16="http://schemas.microsoft.com/office/drawing/2014/main" id="{F2BF6EA4-C5CF-43C6-A4B5-0B705B3CC70C}"/>
            </a:ext>
          </a:extLst>
        </xdr:cNvPr>
        <xdr:cNvSpPr/>
      </xdr:nvSpPr>
      <xdr:spPr>
        <a:xfrm>
          <a:off x="8090807" y="27215"/>
          <a:ext cx="13469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0</xdr:col>
      <xdr:colOff>0</xdr:colOff>
      <xdr:row>0</xdr:row>
      <xdr:rowOff>0</xdr:rowOff>
    </xdr:from>
    <xdr:to>
      <xdr:col>1</xdr:col>
      <xdr:colOff>107950</xdr:colOff>
      <xdr:row>2</xdr:row>
      <xdr:rowOff>193040</xdr:rowOff>
    </xdr:to>
    <xdr:pic>
      <xdr:nvPicPr>
        <xdr:cNvPr id="2" name="Imagen 1">
          <a:extLst>
            <a:ext uri="{FF2B5EF4-FFF2-40B4-BE49-F238E27FC236}">
              <a16:creationId xmlns:a16="http://schemas.microsoft.com/office/drawing/2014/main" id="{AE7D0BF1-F2EE-4A0B-B801-96369C066BC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0" y="0"/>
          <a:ext cx="2051050" cy="61214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9525</xdr:colOff>
      <xdr:row>1</xdr:row>
      <xdr:rowOff>94383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61CD131-CB54-498D-8F23-B5658C1B0754}"/>
            </a:ext>
          </a:extLst>
        </xdr:cNvPr>
        <xdr:cNvSpPr/>
      </xdr:nvSpPr>
      <xdr:spPr>
        <a:xfrm>
          <a:off x="10582275" y="0"/>
          <a:ext cx="9525" cy="28488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xdr:from>
      <xdr:col>7</xdr:col>
      <xdr:colOff>0</xdr:colOff>
      <xdr:row>0</xdr:row>
      <xdr:rowOff>0</xdr:rowOff>
    </xdr:from>
    <xdr:to>
      <xdr:col>7</xdr:col>
      <xdr:colOff>17566</xdr:colOff>
      <xdr:row>1</xdr:row>
      <xdr:rowOff>108858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5D62FA77-8FB8-43BA-AEEE-0DF688678C7C}"/>
            </a:ext>
          </a:extLst>
        </xdr:cNvPr>
        <xdr:cNvSpPr/>
      </xdr:nvSpPr>
      <xdr:spPr>
        <a:xfrm>
          <a:off x="10582275" y="0"/>
          <a:ext cx="17566" cy="2993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xdr:from>
      <xdr:col>4</xdr:col>
      <xdr:colOff>552451</xdr:colOff>
      <xdr:row>0</xdr:row>
      <xdr:rowOff>0</xdr:rowOff>
    </xdr:from>
    <xdr:to>
      <xdr:col>6</xdr:col>
      <xdr:colOff>157370</xdr:colOff>
      <xdr:row>2</xdr:row>
      <xdr:rowOff>123825</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8B891664-B6BA-421B-A143-4081CB259E1B}"/>
            </a:ext>
          </a:extLst>
        </xdr:cNvPr>
        <xdr:cNvSpPr/>
      </xdr:nvSpPr>
      <xdr:spPr>
        <a:xfrm>
          <a:off x="8848726" y="0"/>
          <a:ext cx="1157494" cy="50482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0</xdr:col>
      <xdr:colOff>76200</xdr:colOff>
      <xdr:row>0</xdr:row>
      <xdr:rowOff>0</xdr:rowOff>
    </xdr:from>
    <xdr:to>
      <xdr:col>2</xdr:col>
      <xdr:colOff>133349</xdr:colOff>
      <xdr:row>3</xdr:row>
      <xdr:rowOff>19050</xdr:rowOff>
    </xdr:to>
    <xdr:pic>
      <xdr:nvPicPr>
        <xdr:cNvPr id="5" name="Imagen 4">
          <a:extLst>
            <a:ext uri="{FF2B5EF4-FFF2-40B4-BE49-F238E27FC236}">
              <a16:creationId xmlns:a16="http://schemas.microsoft.com/office/drawing/2014/main" id="{B264D92E-B6C8-45A2-90BA-7D2E48F0EF9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12" t="27262" r="16120" b="30816"/>
        <a:stretch/>
      </xdr:blipFill>
      <xdr:spPr bwMode="auto">
        <a:xfrm>
          <a:off x="76200" y="0"/>
          <a:ext cx="2695574" cy="790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470897</xdr:colOff>
      <xdr:row>0</xdr:row>
      <xdr:rowOff>128281</xdr:rowOff>
    </xdr:from>
    <xdr:to>
      <xdr:col>9</xdr:col>
      <xdr:colOff>113859</xdr:colOff>
      <xdr:row>2</xdr:row>
      <xdr:rowOff>176365</xdr:rowOff>
    </xdr:to>
    <xdr:pic>
      <xdr:nvPicPr>
        <xdr:cNvPr id="2" name="Imagen 1">
          <a:extLst>
            <a:ext uri="{FF2B5EF4-FFF2-40B4-BE49-F238E27FC236}">
              <a16:creationId xmlns:a16="http://schemas.microsoft.com/office/drawing/2014/main" id="{92BE940F-8D7D-49D6-98AE-005E1D0ECDAA}"/>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4C54885-4D6D-4F37-9C34-CFACD2195AEA}"/>
            </a:ext>
          </a:extLst>
        </xdr:cNvPr>
        <xdr:cNvSpPr/>
      </xdr:nvSpPr>
      <xdr:spPr>
        <a:xfrm>
          <a:off x="15796532" y="65315"/>
          <a:ext cx="34805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8</xdr:col>
      <xdr:colOff>470897</xdr:colOff>
      <xdr:row>0</xdr:row>
      <xdr:rowOff>128281</xdr:rowOff>
    </xdr:from>
    <xdr:to>
      <xdr:col>9</xdr:col>
      <xdr:colOff>113859</xdr:colOff>
      <xdr:row>2</xdr:row>
      <xdr:rowOff>176365</xdr:rowOff>
    </xdr:to>
    <xdr:pic>
      <xdr:nvPicPr>
        <xdr:cNvPr id="4" name="Imagen 3">
          <a:extLst>
            <a:ext uri="{FF2B5EF4-FFF2-40B4-BE49-F238E27FC236}">
              <a16:creationId xmlns:a16="http://schemas.microsoft.com/office/drawing/2014/main" id="{EFD38BA8-B8D9-4909-9ACE-D9B60FF263E9}"/>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4729878-F2CD-4625-815F-BF6DED6CA64C}"/>
            </a:ext>
          </a:extLst>
        </xdr:cNvPr>
        <xdr:cNvSpPr/>
      </xdr:nvSpPr>
      <xdr:spPr>
        <a:xfrm>
          <a:off x="15796532" y="65315"/>
          <a:ext cx="34805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0</xdr:col>
      <xdr:colOff>0</xdr:colOff>
      <xdr:row>0</xdr:row>
      <xdr:rowOff>0</xdr:rowOff>
    </xdr:from>
    <xdr:to>
      <xdr:col>2</xdr:col>
      <xdr:colOff>250031</xdr:colOff>
      <xdr:row>4</xdr:row>
      <xdr:rowOff>11906</xdr:rowOff>
    </xdr:to>
    <xdr:pic>
      <xdr:nvPicPr>
        <xdr:cNvPr id="6" name="Imagen 5">
          <a:extLst>
            <a:ext uri="{FF2B5EF4-FFF2-40B4-BE49-F238E27FC236}">
              <a16:creationId xmlns:a16="http://schemas.microsoft.com/office/drawing/2014/main" id="{A1E326F9-47AD-4E21-970A-76632285A4C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0" y="0"/>
          <a:ext cx="3040856" cy="852487"/>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7683DE8-1E11-4783-AB8F-462B7D219916}"/>
            </a:ext>
          </a:extLst>
        </xdr:cNvPr>
        <xdr:cNvSpPr/>
      </xdr:nvSpPr>
      <xdr:spPr>
        <a:xfrm>
          <a:off x="16933069" y="0"/>
          <a:ext cx="1705541"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13</xdr:col>
      <xdr:colOff>404813</xdr:colOff>
      <xdr:row>0</xdr:row>
      <xdr:rowOff>190501</xdr:rowOff>
    </xdr:from>
    <xdr:to>
      <xdr:col>14</xdr:col>
      <xdr:colOff>129418</xdr:colOff>
      <xdr:row>0</xdr:row>
      <xdr:rowOff>581485</xdr:rowOff>
    </xdr:to>
    <xdr:pic>
      <xdr:nvPicPr>
        <xdr:cNvPr id="3" name="Imagen 2">
          <a:extLst>
            <a:ext uri="{FF2B5EF4-FFF2-40B4-BE49-F238E27FC236}">
              <a16:creationId xmlns:a16="http://schemas.microsoft.com/office/drawing/2014/main" id="{FA6B6DC2-E777-4C08-825E-CEBA9450332D}"/>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911888" y="190501"/>
          <a:ext cx="404962" cy="390984"/>
        </a:xfrm>
        <a:prstGeom prst="rect">
          <a:avLst/>
        </a:prstGeom>
      </xdr:spPr>
    </xdr:pic>
    <xdr:clientData/>
  </xdr:twoCellAnchor>
  <xdr:twoCellAnchor>
    <xdr:from>
      <xdr:col>11</xdr:col>
      <xdr:colOff>83344</xdr:colOff>
      <xdr:row>0</xdr:row>
      <xdr:rowOff>0</xdr:rowOff>
    </xdr:from>
    <xdr:to>
      <xdr:col>13</xdr:col>
      <xdr:colOff>131535</xdr:colOff>
      <xdr:row>0</xdr:row>
      <xdr:rowOff>738187</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FE0770C3-6AAF-4F85-B48F-AEEDB26A83B6}"/>
            </a:ext>
          </a:extLst>
        </xdr:cNvPr>
        <xdr:cNvSpPr/>
      </xdr:nvSpPr>
      <xdr:spPr>
        <a:xfrm>
          <a:off x="16933069" y="0"/>
          <a:ext cx="1705541"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13</xdr:col>
      <xdr:colOff>404813</xdr:colOff>
      <xdr:row>0</xdr:row>
      <xdr:rowOff>190501</xdr:rowOff>
    </xdr:from>
    <xdr:to>
      <xdr:col>14</xdr:col>
      <xdr:colOff>129418</xdr:colOff>
      <xdr:row>0</xdr:row>
      <xdr:rowOff>581485</xdr:rowOff>
    </xdr:to>
    <xdr:pic>
      <xdr:nvPicPr>
        <xdr:cNvPr id="5" name="Imagen 4">
          <a:extLst>
            <a:ext uri="{FF2B5EF4-FFF2-40B4-BE49-F238E27FC236}">
              <a16:creationId xmlns:a16="http://schemas.microsoft.com/office/drawing/2014/main" id="{67198577-2A50-43E7-8681-9FD52F872DCB}"/>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911888" y="190501"/>
          <a:ext cx="404962" cy="390984"/>
        </a:xfrm>
        <a:prstGeom prst="rect">
          <a:avLst/>
        </a:prstGeom>
      </xdr:spPr>
    </xdr:pic>
    <xdr:clientData/>
  </xdr:twoCellAnchor>
  <xdr:twoCellAnchor editAs="oneCell">
    <xdr:from>
      <xdr:col>0</xdr:col>
      <xdr:colOff>0</xdr:colOff>
      <xdr:row>0</xdr:row>
      <xdr:rowOff>0</xdr:rowOff>
    </xdr:from>
    <xdr:to>
      <xdr:col>2</xdr:col>
      <xdr:colOff>631030</xdr:colOff>
      <xdr:row>1</xdr:row>
      <xdr:rowOff>11906</xdr:rowOff>
    </xdr:to>
    <xdr:pic>
      <xdr:nvPicPr>
        <xdr:cNvPr id="6" name="Imagen 5">
          <a:extLst>
            <a:ext uri="{FF2B5EF4-FFF2-40B4-BE49-F238E27FC236}">
              <a16:creationId xmlns:a16="http://schemas.microsoft.com/office/drawing/2014/main" id="{48BE554E-FA12-4A5A-9F8C-143411FA5C2F}"/>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0" y="0"/>
          <a:ext cx="3098005" cy="95488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218017</xdr:colOff>
      <xdr:row>0</xdr:row>
      <xdr:rowOff>155576</xdr:rowOff>
    </xdr:from>
    <xdr:to>
      <xdr:col>14</xdr:col>
      <xdr:colOff>3237442</xdr:colOff>
      <xdr:row>1</xdr:row>
      <xdr:rowOff>519642</xdr:rowOff>
    </xdr:to>
    <xdr:pic>
      <xdr:nvPicPr>
        <xdr:cNvPr id="2" name="Imagen 1">
          <a:extLst>
            <a:ext uri="{FF2B5EF4-FFF2-40B4-BE49-F238E27FC236}">
              <a16:creationId xmlns:a16="http://schemas.microsoft.com/office/drawing/2014/main" id="{00DEC23E-B84F-488A-AE8C-B96A457125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5705667" y="155576"/>
          <a:ext cx="3019425" cy="95461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339725</xdr:colOff>
      <xdr:row>0</xdr:row>
      <xdr:rowOff>206375</xdr:rowOff>
    </xdr:from>
    <xdr:to>
      <xdr:col>3</xdr:col>
      <xdr:colOff>1501775</xdr:colOff>
      <xdr:row>1</xdr:row>
      <xdr:rowOff>448271</xdr:rowOff>
    </xdr:to>
    <xdr:pic>
      <xdr:nvPicPr>
        <xdr:cNvPr id="3" name="Imagen 2">
          <a:extLst>
            <a:ext uri="{FF2B5EF4-FFF2-40B4-BE49-F238E27FC236}">
              <a16:creationId xmlns:a16="http://schemas.microsoft.com/office/drawing/2014/main" id="{E1F3BC48-F370-4029-A43F-2AFA28269D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6975" y="206375"/>
          <a:ext cx="2390775" cy="832446"/>
        </a:xfrm>
        <a:prstGeom prst="rect">
          <a:avLst/>
        </a:prstGeom>
      </xdr:spPr>
    </xdr:pic>
    <xdr:clientData/>
  </xdr:twoCellAnchor>
  <xdr:twoCellAnchor>
    <xdr:from>
      <xdr:col>33</xdr:col>
      <xdr:colOff>0</xdr:colOff>
      <xdr:row>5</xdr:row>
      <xdr:rowOff>0</xdr:rowOff>
    </xdr:from>
    <xdr:to>
      <xdr:col>33</xdr:col>
      <xdr:colOff>1828800</xdr:colOff>
      <xdr:row>6</xdr:row>
      <xdr:rowOff>244037</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C6658101-F6F0-470A-A1E5-C39D49479E60}"/>
            </a:ext>
          </a:extLst>
        </xdr:cNvPr>
        <xdr:cNvSpPr/>
      </xdr:nvSpPr>
      <xdr:spPr>
        <a:xfrm>
          <a:off x="34257155" y="2419569"/>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33</xdr:col>
      <xdr:colOff>2178706</xdr:colOff>
      <xdr:row>5</xdr:row>
      <xdr:rowOff>295603</xdr:rowOff>
    </xdr:from>
    <xdr:to>
      <xdr:col>33</xdr:col>
      <xdr:colOff>2579586</xdr:colOff>
      <xdr:row>6</xdr:row>
      <xdr:rowOff>292449</xdr:rowOff>
    </xdr:to>
    <xdr:pic>
      <xdr:nvPicPr>
        <xdr:cNvPr id="5" name="Imagen 4">
          <a:extLst>
            <a:ext uri="{FF2B5EF4-FFF2-40B4-BE49-F238E27FC236}">
              <a16:creationId xmlns:a16="http://schemas.microsoft.com/office/drawing/2014/main" id="{05BFD08A-E95C-4B69-8EDB-CEF19FEAC57E}"/>
            </a:ext>
          </a:extLst>
        </xdr:cNvPr>
        <xdr:cNvPicPr>
          <a:picLocks noChangeAspect="1"/>
        </xdr:cNvPicPr>
      </xdr:nvPicPr>
      <xdr:blipFill rotWithShape="1">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36435861" y="2715172"/>
          <a:ext cx="400880" cy="390984"/>
        </a:xfrm>
        <a:prstGeom prst="rect">
          <a:avLst/>
        </a:prstGeom>
      </xdr:spPr>
    </xdr:pic>
    <xdr:clientData/>
  </xdr:twoCellAnchor>
  <xdr:twoCellAnchor>
    <xdr:from>
      <xdr:col>25</xdr:col>
      <xdr:colOff>65690</xdr:colOff>
      <xdr:row>4</xdr:row>
      <xdr:rowOff>306552</xdr:rowOff>
    </xdr:from>
    <xdr:to>
      <xdr:col>27</xdr:col>
      <xdr:colOff>569749</xdr:colOff>
      <xdr:row>6</xdr:row>
      <xdr:rowOff>156451</xdr:rowOff>
    </xdr:to>
    <xdr:sp macro="" textlink="">
      <xdr:nvSpPr>
        <xdr:cNvPr id="6" name="Flecha: hacia la izquierda 5">
          <a:hlinkClick xmlns:r="http://schemas.openxmlformats.org/officeDocument/2006/relationships" r:id="rId3"/>
          <a:extLst>
            <a:ext uri="{FF2B5EF4-FFF2-40B4-BE49-F238E27FC236}">
              <a16:creationId xmlns:a16="http://schemas.microsoft.com/office/drawing/2014/main" id="{A79B377F-F2EA-457C-BD21-2E5F1F4225EB}"/>
            </a:ext>
          </a:extLst>
        </xdr:cNvPr>
        <xdr:cNvSpPr/>
      </xdr:nvSpPr>
      <xdr:spPr>
        <a:xfrm>
          <a:off x="23834397" y="2331983"/>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200025</xdr:colOff>
      <xdr:row>1</xdr:row>
      <xdr:rowOff>76200</xdr:rowOff>
    </xdr:from>
    <xdr:to>
      <xdr:col>23</xdr:col>
      <xdr:colOff>438150</xdr:colOff>
      <xdr:row>2</xdr:row>
      <xdr:rowOff>466725</xdr:rowOff>
    </xdr:to>
    <xdr:pic>
      <xdr:nvPicPr>
        <xdr:cNvPr id="2" name="Imagen 1">
          <a:extLst>
            <a:ext uri="{FF2B5EF4-FFF2-40B4-BE49-F238E27FC236}">
              <a16:creationId xmlns:a16="http://schemas.microsoft.com/office/drawing/2014/main" id="{3E960352-0F51-4FE1-A72D-F509B4DC2DC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412" t="27262" r="16120" b="30816"/>
        <a:stretch/>
      </xdr:blipFill>
      <xdr:spPr bwMode="auto">
        <a:xfrm>
          <a:off x="16478250" y="352425"/>
          <a:ext cx="2600325" cy="866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114300</xdr:colOff>
      <xdr:row>1</xdr:row>
      <xdr:rowOff>123825</xdr:rowOff>
    </xdr:from>
    <xdr:to>
      <xdr:col>3</xdr:col>
      <xdr:colOff>1009650</xdr:colOff>
      <xdr:row>2</xdr:row>
      <xdr:rowOff>435938</xdr:rowOff>
    </xdr:to>
    <xdr:pic>
      <xdr:nvPicPr>
        <xdr:cNvPr id="3" name="Imagen 2">
          <a:extLst>
            <a:ext uri="{FF2B5EF4-FFF2-40B4-BE49-F238E27FC236}">
              <a16:creationId xmlns:a16="http://schemas.microsoft.com/office/drawing/2014/main" id="{E1DE5CD0-9FC0-4667-986F-8E09449B22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400050"/>
          <a:ext cx="2257425" cy="7883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209549</xdr:colOff>
      <xdr:row>6</xdr:row>
      <xdr:rowOff>157162</xdr:rowOff>
    </xdr:from>
    <xdr:to>
      <xdr:col>14</xdr:col>
      <xdr:colOff>66675</xdr:colOff>
      <xdr:row>21</xdr:row>
      <xdr:rowOff>171450</xdr:rowOff>
    </xdr:to>
    <xdr:graphicFrame macro="">
      <xdr:nvGraphicFramePr>
        <xdr:cNvPr id="2" name="Gráfico 1">
          <a:extLst>
            <a:ext uri="{FF2B5EF4-FFF2-40B4-BE49-F238E27FC236}">
              <a16:creationId xmlns:a16="http://schemas.microsoft.com/office/drawing/2014/main" id="{9171F387-3106-4650-8879-DF5F337EE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238125</xdr:colOff>
      <xdr:row>0</xdr:row>
      <xdr:rowOff>28575</xdr:rowOff>
    </xdr:from>
    <xdr:to>
      <xdr:col>1</xdr:col>
      <xdr:colOff>1038225</xdr:colOff>
      <xdr:row>2</xdr:row>
      <xdr:rowOff>161925</xdr:rowOff>
    </xdr:to>
    <xdr:pic>
      <xdr:nvPicPr>
        <xdr:cNvPr id="3" name="Imagen 2">
          <a:extLst>
            <a:ext uri="{FF2B5EF4-FFF2-40B4-BE49-F238E27FC236}">
              <a16:creationId xmlns:a16="http://schemas.microsoft.com/office/drawing/2014/main" id="{965C7DC0-BDDF-41B1-A720-940A270DFF0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12" t="27262" r="16120" b="30816"/>
        <a:stretch/>
      </xdr:blipFill>
      <xdr:spPr bwMode="auto">
        <a:xfrm>
          <a:off x="238125" y="28575"/>
          <a:ext cx="1562100" cy="51435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171450</xdr:colOff>
      <xdr:row>0</xdr:row>
      <xdr:rowOff>85725</xdr:rowOff>
    </xdr:from>
    <xdr:to>
      <xdr:col>12</xdr:col>
      <xdr:colOff>350610</xdr:colOff>
      <xdr:row>4</xdr:row>
      <xdr:rowOff>61912</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F230B116-8AB0-4A3C-991C-4764FC205A5D}"/>
            </a:ext>
          </a:extLst>
        </xdr:cNvPr>
        <xdr:cNvSpPr/>
      </xdr:nvSpPr>
      <xdr:spPr>
        <a:xfrm>
          <a:off x="9391650" y="85725"/>
          <a:ext cx="1703160"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12</xdr:col>
      <xdr:colOff>623888</xdr:colOff>
      <xdr:row>1</xdr:row>
      <xdr:rowOff>85726</xdr:rowOff>
    </xdr:from>
    <xdr:to>
      <xdr:col>13</xdr:col>
      <xdr:colOff>266850</xdr:colOff>
      <xdr:row>3</xdr:row>
      <xdr:rowOff>95710</xdr:rowOff>
    </xdr:to>
    <xdr:pic>
      <xdr:nvPicPr>
        <xdr:cNvPr id="5" name="Imagen 4">
          <a:extLst>
            <a:ext uri="{FF2B5EF4-FFF2-40B4-BE49-F238E27FC236}">
              <a16:creationId xmlns:a16="http://schemas.microsoft.com/office/drawing/2014/main" id="{3D64BC68-9582-4E81-B43D-6799D110F0C2}"/>
            </a:ext>
          </a:extLst>
        </xdr:cNvPr>
        <xdr:cNvPicPr>
          <a:picLocks noChangeAspect="1"/>
        </xdr:cNvPicPr>
      </xdr:nvPicPr>
      <xdr:blipFill rotWithShape="1">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368088" y="276226"/>
          <a:ext cx="404962" cy="390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artha.daza\AppData\Local\Microsoft\Windows\INetCache\Content.Outlook\LG3EPX5E\1ER_SEGIMIENTO_M_R_UNIDAD_SOLIDARIA_2024_V1.xlsx" TargetMode="External"/><Relationship Id="rId1" Type="http://schemas.openxmlformats.org/officeDocument/2006/relationships/externalLinkPath" Target="file:///C:\Users\martha.daza\AppData\Local\Microsoft\Windows\INetCache\Content.Outlook\LG3EPX5E\1ER_SEGIMIENTO_M_R_UNIDAD_SOLIDARIA_2024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nidad%20Solidaria/TRABAJO%20EN%20CASA/MAPAS%20DE%20RIESGOS/RIESGOS%202021/MAPAS%20DE%20RIESGOS%20DE%20PROCESO%202021/MAPAS%20DE%20RIESGOS%20GUIA%202021/MAPA_RIESGOS_FOMENTO_ORGA_SOLIDARIAS_Unidad%20Solidaria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2\MAPA%20RIESGOS%20SEGURIDAD%20DE%20LA%20INFORMACION%202022\Mapa%20riesgos%20seguridad%20digita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servaciones caracterizacion"/>
      <sheetName val="Factores Riesgo"/>
      <sheetName val="Clasificacion riesgo"/>
      <sheetName val="Hoja1"/>
      <sheetName val="MAPA RIESGOS US"/>
      <sheetName val="Mapa de Riesgo"/>
      <sheetName val="MAPA RIESGOS SEGURIDAD"/>
      <sheetName val="MAPA RIESGOS SEGURIDAD DIGITAL"/>
      <sheetName val="Tabla probabiidad"/>
      <sheetName val="Tabla impacto"/>
      <sheetName val="Matriz calor_RI"/>
      <sheetName val="Matriz calor RR"/>
      <sheetName val="Tabla Valoración Controles"/>
      <sheetName val="Atributos controles"/>
      <sheetName val="ValoraciónControles "/>
      <sheetName val="RESUMEN 1"/>
      <sheetName val="RESUMEN 2"/>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v>0.12</v>
          </cell>
        </row>
        <row r="15">
          <cell r="C15">
            <v>0.12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Controles Foment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mailto:atencionalciudadano@unidadsolidaria.gov.c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zoomScale="70" zoomScaleNormal="70" zoomScaleSheetLayoutView="80" zoomScalePageLayoutView="70" workbookViewId="0"/>
  </sheetViews>
  <sheetFormatPr baseColWidth="10" defaultColWidth="11.42578125"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34"/>
      <c r="B1" s="35"/>
      <c r="C1" s="35"/>
      <c r="D1" s="35"/>
      <c r="E1" s="35"/>
      <c r="F1" s="35"/>
      <c r="G1" s="35"/>
      <c r="H1" s="36"/>
      <c r="I1" s="37"/>
      <c r="J1" s="37"/>
      <c r="K1" s="37"/>
      <c r="L1" s="37"/>
      <c r="M1" s="37"/>
      <c r="N1" s="37"/>
      <c r="O1" s="37"/>
      <c r="P1" s="38"/>
    </row>
    <row r="2" spans="1:16" ht="30.75" customHeight="1" x14ac:dyDescent="0.25">
      <c r="A2" s="39"/>
      <c r="B2" s="40"/>
      <c r="C2" s="40"/>
      <c r="D2" s="40"/>
      <c r="E2" s="40"/>
      <c r="F2" s="40"/>
      <c r="G2" s="40"/>
      <c r="H2" s="41"/>
      <c r="I2" s="42"/>
      <c r="J2" s="42"/>
      <c r="K2" s="42"/>
      <c r="L2" s="42"/>
      <c r="M2" s="42"/>
      <c r="N2" s="42"/>
      <c r="O2" s="42"/>
      <c r="P2" s="43"/>
    </row>
    <row r="3" spans="1:16" ht="30.75" customHeight="1" x14ac:dyDescent="0.25">
      <c r="A3" s="39"/>
      <c r="B3" s="40"/>
      <c r="C3" s="40"/>
      <c r="D3" s="40"/>
      <c r="E3" s="40"/>
      <c r="F3" s="40"/>
      <c r="G3" s="40"/>
      <c r="H3" s="41"/>
      <c r="I3" s="42"/>
      <c r="J3" s="42"/>
      <c r="K3" s="42"/>
      <c r="L3" s="42"/>
      <c r="M3" s="42"/>
      <c r="N3" s="42"/>
      <c r="O3" s="42"/>
      <c r="P3" s="43"/>
    </row>
    <row r="4" spans="1:16" ht="72.75" customHeight="1" x14ac:dyDescent="0.25">
      <c r="A4" s="39"/>
      <c r="B4" s="40"/>
      <c r="C4" s="40"/>
      <c r="D4" s="40"/>
      <c r="E4" s="40"/>
      <c r="F4" s="40"/>
      <c r="G4" s="40"/>
      <c r="H4" s="40"/>
      <c r="I4" s="600" t="s">
        <v>0</v>
      </c>
      <c r="J4" s="601"/>
      <c r="K4" s="601"/>
      <c r="L4" s="601"/>
      <c r="M4" s="601"/>
      <c r="N4" s="601"/>
      <c r="O4" s="601"/>
      <c r="P4" s="602"/>
    </row>
    <row r="5" spans="1:16" x14ac:dyDescent="0.25">
      <c r="A5" s="39"/>
      <c r="B5" s="40"/>
      <c r="C5" s="40"/>
      <c r="D5" s="40"/>
      <c r="E5" s="40"/>
      <c r="F5" s="40"/>
      <c r="G5" s="40"/>
      <c r="H5" s="41"/>
      <c r="I5" s="42"/>
      <c r="J5" s="42"/>
      <c r="K5" s="42"/>
      <c r="L5" s="42"/>
      <c r="M5" s="42"/>
      <c r="N5" s="42"/>
      <c r="O5" s="42"/>
      <c r="P5" s="43"/>
    </row>
    <row r="6" spans="1:16" ht="21" x14ac:dyDescent="0.25">
      <c r="A6" s="39"/>
      <c r="B6" s="40"/>
      <c r="C6" s="606"/>
      <c r="D6" s="607"/>
      <c r="E6" s="607"/>
      <c r="F6" s="607"/>
      <c r="G6" s="607"/>
      <c r="H6" s="608"/>
      <c r="I6" s="42"/>
      <c r="J6" s="40"/>
      <c r="K6" s="42"/>
      <c r="L6" s="42"/>
      <c r="M6" s="42"/>
      <c r="N6" s="42"/>
      <c r="O6" s="44"/>
      <c r="P6" s="43"/>
    </row>
    <row r="7" spans="1:16" x14ac:dyDescent="0.25">
      <c r="A7" s="39"/>
      <c r="B7" s="40"/>
      <c r="C7" s="609"/>
      <c r="D7" s="607"/>
      <c r="E7" s="607"/>
      <c r="F7" s="607"/>
      <c r="G7" s="607"/>
      <c r="H7" s="608"/>
      <c r="I7" s="42"/>
      <c r="J7" s="45"/>
      <c r="K7" s="46"/>
      <c r="L7" s="46"/>
      <c r="M7" s="46"/>
      <c r="N7" s="46"/>
      <c r="O7" s="46"/>
      <c r="P7" s="47"/>
    </row>
    <row r="8" spans="1:16" ht="23.25" x14ac:dyDescent="0.25">
      <c r="A8" s="39"/>
      <c r="B8" s="40"/>
      <c r="C8" s="609"/>
      <c r="D8" s="607"/>
      <c r="E8" s="607"/>
      <c r="F8" s="607"/>
      <c r="G8" s="607"/>
      <c r="H8" s="608"/>
      <c r="I8" s="42"/>
      <c r="J8" s="603" t="s">
        <v>1</v>
      </c>
      <c r="K8" s="603"/>
      <c r="L8" s="603"/>
      <c r="M8" s="46"/>
      <c r="N8" s="46"/>
      <c r="O8" s="46"/>
      <c r="P8" s="47"/>
    </row>
    <row r="9" spans="1:16" ht="24" customHeight="1" x14ac:dyDescent="0.25">
      <c r="A9" s="39"/>
      <c r="B9" s="40"/>
      <c r="C9" s="609"/>
      <c r="D9" s="607"/>
      <c r="E9" s="607"/>
      <c r="F9" s="607"/>
      <c r="G9" s="607"/>
      <c r="H9" s="608"/>
      <c r="I9" s="42"/>
      <c r="J9" s="46"/>
      <c r="K9" s="46"/>
      <c r="L9" s="40"/>
      <c r="M9" s="46"/>
      <c r="N9" s="46"/>
      <c r="O9" s="40"/>
      <c r="P9" s="47"/>
    </row>
    <row r="10" spans="1:16" x14ac:dyDescent="0.25">
      <c r="A10" s="39"/>
      <c r="B10" s="40"/>
      <c r="C10" s="609"/>
      <c r="D10" s="607"/>
      <c r="E10" s="607"/>
      <c r="F10" s="607"/>
      <c r="G10" s="607"/>
      <c r="H10" s="608"/>
      <c r="I10" s="42"/>
      <c r="J10" s="46"/>
      <c r="K10" s="46"/>
      <c r="L10" s="46"/>
      <c r="M10" s="46"/>
      <c r="N10" s="46"/>
      <c r="O10" s="46"/>
      <c r="P10" s="47"/>
    </row>
    <row r="11" spans="1:16" x14ac:dyDescent="0.25">
      <c r="A11" s="39"/>
      <c r="B11" s="40"/>
      <c r="C11" s="609"/>
      <c r="D11" s="607"/>
      <c r="E11" s="607"/>
      <c r="F11" s="607"/>
      <c r="G11" s="607"/>
      <c r="H11" s="608"/>
      <c r="I11" s="42"/>
      <c r="J11" s="46"/>
      <c r="K11" s="46"/>
      <c r="L11" s="46"/>
      <c r="M11" s="46"/>
      <c r="N11" s="46"/>
      <c r="O11" s="46"/>
      <c r="P11" s="47"/>
    </row>
    <row r="12" spans="1:16" x14ac:dyDescent="0.25">
      <c r="A12" s="39"/>
      <c r="B12" s="40"/>
      <c r="C12" s="609"/>
      <c r="D12" s="607"/>
      <c r="E12" s="607"/>
      <c r="F12" s="607"/>
      <c r="G12" s="607"/>
      <c r="H12" s="608"/>
      <c r="I12" s="42"/>
      <c r="J12" s="46"/>
      <c r="K12" s="46"/>
      <c r="L12" s="46"/>
      <c r="M12" s="46"/>
      <c r="N12" s="46"/>
      <c r="O12" s="46"/>
      <c r="P12" s="47"/>
    </row>
    <row r="13" spans="1:16" x14ac:dyDescent="0.25">
      <c r="A13" s="39"/>
      <c r="B13" s="40"/>
      <c r="C13" s="609"/>
      <c r="D13" s="607"/>
      <c r="E13" s="607"/>
      <c r="F13" s="607"/>
      <c r="G13" s="607"/>
      <c r="H13" s="608"/>
      <c r="I13" s="42"/>
      <c r="J13" s="46"/>
      <c r="K13" s="46"/>
      <c r="L13" s="46"/>
      <c r="M13" s="46"/>
      <c r="N13" s="46"/>
      <c r="O13" s="46"/>
      <c r="P13" s="47"/>
    </row>
    <row r="14" spans="1:16" x14ac:dyDescent="0.25">
      <c r="A14" s="39"/>
      <c r="B14" s="40"/>
      <c r="C14" s="609"/>
      <c r="D14" s="607"/>
      <c r="E14" s="607"/>
      <c r="F14" s="607"/>
      <c r="G14" s="607"/>
      <c r="H14" s="608"/>
      <c r="I14" s="42"/>
      <c r="J14" s="40"/>
      <c r="K14" s="40"/>
      <c r="L14" s="40"/>
      <c r="M14" s="40"/>
      <c r="N14" s="46"/>
      <c r="O14" s="46"/>
      <c r="P14" s="47"/>
    </row>
    <row r="15" spans="1:16" x14ac:dyDescent="0.25">
      <c r="A15" s="39"/>
      <c r="B15" s="40"/>
      <c r="C15" s="609"/>
      <c r="D15" s="607"/>
      <c r="E15" s="607"/>
      <c r="F15" s="607"/>
      <c r="G15" s="607"/>
      <c r="H15" s="608"/>
      <c r="I15" s="42"/>
      <c r="J15" s="40"/>
      <c r="K15" s="40"/>
      <c r="L15" s="40"/>
      <c r="M15" s="40"/>
      <c r="N15" s="46"/>
      <c r="O15" s="46"/>
      <c r="P15" s="47"/>
    </row>
    <row r="16" spans="1:16" x14ac:dyDescent="0.25">
      <c r="A16" s="39"/>
      <c r="B16" s="40"/>
      <c r="C16" s="609"/>
      <c r="D16" s="607"/>
      <c r="E16" s="607"/>
      <c r="F16" s="607"/>
      <c r="G16" s="607"/>
      <c r="H16" s="608"/>
      <c r="I16" s="42"/>
      <c r="J16" s="48"/>
      <c r="K16" s="40"/>
      <c r="L16" s="40"/>
      <c r="M16" s="40"/>
      <c r="N16" s="46"/>
      <c r="O16" s="46"/>
      <c r="P16" s="47"/>
    </row>
    <row r="17" spans="1:20" x14ac:dyDescent="0.25">
      <c r="A17" s="39"/>
      <c r="B17" s="40"/>
      <c r="C17" s="609"/>
      <c r="D17" s="607"/>
      <c r="E17" s="607"/>
      <c r="F17" s="607"/>
      <c r="G17" s="607"/>
      <c r="H17" s="608"/>
      <c r="I17" s="42"/>
      <c r="J17" s="40"/>
      <c r="K17" s="40"/>
      <c r="L17" s="40"/>
      <c r="M17" s="40"/>
      <c r="N17" s="46"/>
      <c r="O17" s="46"/>
      <c r="P17" s="47"/>
    </row>
    <row r="18" spans="1:20" x14ac:dyDescent="0.25">
      <c r="A18" s="39"/>
      <c r="B18" s="40"/>
      <c r="C18" s="609"/>
      <c r="D18" s="607"/>
      <c r="E18" s="607"/>
      <c r="F18" s="607"/>
      <c r="G18" s="607"/>
      <c r="H18" s="608"/>
      <c r="I18" s="42"/>
      <c r="J18" s="46"/>
      <c r="K18" s="46"/>
      <c r="L18" s="46"/>
      <c r="M18" s="46"/>
      <c r="N18" s="46"/>
      <c r="O18" s="46"/>
      <c r="P18" s="47"/>
    </row>
    <row r="19" spans="1:20" x14ac:dyDescent="0.25">
      <c r="A19" s="39"/>
      <c r="B19" s="40"/>
      <c r="C19" s="609"/>
      <c r="D19" s="607"/>
      <c r="E19" s="607"/>
      <c r="F19" s="607"/>
      <c r="G19" s="607"/>
      <c r="H19" s="608"/>
      <c r="I19" s="42"/>
      <c r="J19" s="46"/>
      <c r="K19" s="46"/>
      <c r="L19" s="46"/>
      <c r="M19" s="46"/>
      <c r="N19" s="46"/>
      <c r="O19" s="46"/>
      <c r="P19" s="47"/>
    </row>
    <row r="20" spans="1:20" x14ac:dyDescent="0.25">
      <c r="A20" s="39"/>
      <c r="B20" s="40"/>
      <c r="C20" s="609"/>
      <c r="D20" s="607"/>
      <c r="E20" s="607"/>
      <c r="F20" s="607"/>
      <c r="G20" s="607"/>
      <c r="H20" s="608"/>
      <c r="I20" s="42"/>
      <c r="J20" s="46"/>
      <c r="K20" s="46"/>
      <c r="L20" s="46"/>
      <c r="M20" s="46"/>
      <c r="N20" s="46"/>
      <c r="O20" s="46"/>
      <c r="P20" s="47"/>
    </row>
    <row r="21" spans="1:20" x14ac:dyDescent="0.25">
      <c r="A21" s="39"/>
      <c r="B21" s="40"/>
      <c r="C21" s="609"/>
      <c r="D21" s="607"/>
      <c r="E21" s="607"/>
      <c r="F21" s="607"/>
      <c r="G21" s="607"/>
      <c r="H21" s="608"/>
      <c r="I21" s="42"/>
      <c r="J21" s="46"/>
      <c r="K21" s="46"/>
      <c r="L21" s="46"/>
      <c r="M21" s="46"/>
      <c r="N21" s="46"/>
      <c r="O21" s="46"/>
      <c r="P21" s="47"/>
    </row>
    <row r="22" spans="1:20" x14ac:dyDescent="0.25">
      <c r="A22" s="39"/>
      <c r="B22" s="40"/>
      <c r="C22" s="40"/>
      <c r="D22" s="40"/>
      <c r="E22" s="40"/>
      <c r="F22" s="40"/>
      <c r="G22" s="40"/>
      <c r="H22" s="41"/>
      <c r="I22" s="42"/>
      <c r="J22" s="46"/>
      <c r="K22" s="46"/>
      <c r="L22" s="46"/>
      <c r="M22" s="46"/>
      <c r="N22" s="46"/>
      <c r="O22" s="46"/>
      <c r="P22" s="47"/>
    </row>
    <row r="23" spans="1:20" x14ac:dyDescent="0.25">
      <c r="A23" s="39"/>
      <c r="B23" s="40"/>
      <c r="C23" s="40"/>
      <c r="D23" s="40"/>
      <c r="E23" s="40"/>
      <c r="F23" s="40"/>
      <c r="G23" s="40"/>
      <c r="H23" s="41"/>
      <c r="I23" s="42"/>
      <c r="J23" s="46"/>
      <c r="K23" s="46"/>
      <c r="L23" s="46"/>
      <c r="M23" s="46"/>
      <c r="N23" s="46"/>
      <c r="O23" s="46"/>
      <c r="P23" s="47"/>
    </row>
    <row r="24" spans="1:20" x14ac:dyDescent="0.25">
      <c r="A24" s="39"/>
      <c r="B24" s="40"/>
      <c r="C24" s="40"/>
      <c r="D24" s="40"/>
      <c r="E24" s="40"/>
      <c r="F24" s="40"/>
      <c r="G24" s="40"/>
      <c r="H24" s="41"/>
      <c r="I24" s="42"/>
      <c r="J24" s="46"/>
      <c r="K24" s="46"/>
      <c r="L24" s="46"/>
      <c r="M24" s="46"/>
      <c r="N24" s="46"/>
      <c r="O24" s="46"/>
      <c r="P24" s="47"/>
    </row>
    <row r="25" spans="1:20" x14ac:dyDescent="0.25">
      <c r="A25" s="39"/>
      <c r="B25" s="40"/>
      <c r="C25" s="40"/>
      <c r="D25" s="40"/>
      <c r="E25" s="40"/>
      <c r="F25" s="40"/>
      <c r="G25" s="40"/>
      <c r="H25" s="41"/>
      <c r="I25" s="42"/>
      <c r="J25" s="42"/>
      <c r="K25" s="42"/>
      <c r="L25" s="42"/>
      <c r="M25" s="42"/>
      <c r="N25" s="42"/>
      <c r="O25" s="42"/>
      <c r="P25" s="43"/>
    </row>
    <row r="26" spans="1:20" x14ac:dyDescent="0.25">
      <c r="A26" s="39"/>
      <c r="B26" s="40"/>
      <c r="C26" s="40"/>
      <c r="D26" s="40"/>
      <c r="E26" s="40"/>
      <c r="F26" s="40"/>
      <c r="G26" s="40"/>
      <c r="H26" s="41"/>
      <c r="I26" s="42"/>
      <c r="J26" s="42"/>
      <c r="K26" s="42"/>
      <c r="L26" s="42"/>
      <c r="M26" s="42"/>
      <c r="N26" s="42"/>
      <c r="O26" s="42"/>
      <c r="P26" s="43"/>
    </row>
    <row r="27" spans="1:20" x14ac:dyDescent="0.25">
      <c r="A27" s="39"/>
      <c r="B27" s="40"/>
      <c r="C27" s="40"/>
      <c r="D27" s="40"/>
      <c r="E27" s="40"/>
      <c r="F27" s="40"/>
      <c r="G27" s="40"/>
      <c r="H27" s="41"/>
      <c r="I27" s="42"/>
      <c r="J27" s="42"/>
      <c r="K27" s="42"/>
      <c r="L27" s="42"/>
      <c r="M27" s="42"/>
      <c r="N27" s="42"/>
      <c r="O27" s="42"/>
      <c r="P27" s="43"/>
      <c r="T27" s="49"/>
    </row>
    <row r="28" spans="1:20" x14ac:dyDescent="0.25">
      <c r="A28" s="39"/>
      <c r="B28" s="40"/>
      <c r="C28" s="40"/>
      <c r="D28" s="40"/>
      <c r="E28" s="40"/>
      <c r="F28" s="40"/>
      <c r="G28" s="40"/>
      <c r="H28" s="41"/>
      <c r="I28" s="42"/>
      <c r="J28" s="42"/>
      <c r="K28" s="42"/>
      <c r="L28" s="42"/>
      <c r="M28" s="42"/>
      <c r="N28" s="42"/>
      <c r="O28" s="42"/>
      <c r="P28" s="43"/>
    </row>
    <row r="29" spans="1:20" x14ac:dyDescent="0.25">
      <c r="A29" s="39"/>
      <c r="B29" s="40"/>
      <c r="C29" s="40"/>
      <c r="D29" s="40"/>
      <c r="E29" s="40"/>
      <c r="F29" s="40"/>
      <c r="G29" s="40"/>
      <c r="H29" s="41"/>
      <c r="I29" s="42"/>
      <c r="J29" s="42"/>
      <c r="K29" s="42"/>
      <c r="L29" s="42"/>
      <c r="M29" s="42"/>
      <c r="N29" s="42"/>
      <c r="O29" s="42"/>
      <c r="P29" s="43"/>
    </row>
    <row r="30" spans="1:20" x14ac:dyDescent="0.25">
      <c r="A30" s="39"/>
      <c r="B30" s="40"/>
      <c r="C30" s="40"/>
      <c r="D30" s="40"/>
      <c r="E30" s="40"/>
      <c r="F30" s="40"/>
      <c r="G30" s="40"/>
      <c r="H30" s="41"/>
      <c r="I30" s="42"/>
      <c r="J30" s="42"/>
      <c r="K30" s="42"/>
      <c r="L30" s="42"/>
      <c r="M30" s="42"/>
      <c r="N30" s="42"/>
      <c r="O30" s="42"/>
      <c r="P30" s="43"/>
    </row>
    <row r="31" spans="1:20" x14ac:dyDescent="0.25">
      <c r="A31" s="39"/>
      <c r="B31" s="40"/>
      <c r="C31" s="40"/>
      <c r="D31" s="40"/>
      <c r="E31" s="40"/>
      <c r="F31" s="40"/>
      <c r="G31" s="40"/>
      <c r="H31" s="41"/>
      <c r="I31" s="42"/>
      <c r="J31" s="42"/>
      <c r="K31" s="42"/>
      <c r="L31" s="42"/>
      <c r="M31" s="42"/>
      <c r="N31" s="42"/>
      <c r="O31" s="42"/>
      <c r="P31" s="43"/>
    </row>
    <row r="32" spans="1:20" x14ac:dyDescent="0.25">
      <c r="A32" s="39"/>
      <c r="B32" s="40"/>
      <c r="C32" s="40"/>
      <c r="D32" s="40"/>
      <c r="E32" s="40"/>
      <c r="F32" s="40"/>
      <c r="G32" s="40"/>
      <c r="H32" s="41"/>
      <c r="I32" s="42"/>
      <c r="J32" s="42"/>
      <c r="K32" s="42"/>
      <c r="L32" s="42"/>
      <c r="M32" s="42"/>
      <c r="N32" s="42"/>
      <c r="O32" s="42"/>
      <c r="P32" s="43"/>
    </row>
    <row r="33" spans="1:16" x14ac:dyDescent="0.25">
      <c r="A33" s="39"/>
      <c r="B33" s="40"/>
      <c r="C33" s="40"/>
      <c r="D33" s="40"/>
      <c r="E33" s="40"/>
      <c r="F33" s="40"/>
      <c r="G33" s="40"/>
      <c r="H33" s="41"/>
      <c r="I33" s="42"/>
      <c r="J33" s="42"/>
      <c r="K33" s="42"/>
      <c r="L33" s="42"/>
      <c r="M33" s="42"/>
      <c r="N33" s="42"/>
      <c r="O33" s="42"/>
      <c r="P33" s="43"/>
    </row>
    <row r="34" spans="1:16" ht="16.5" x14ac:dyDescent="0.25">
      <c r="A34" s="39"/>
      <c r="B34" s="40"/>
      <c r="C34" s="40"/>
      <c r="D34" s="40"/>
      <c r="E34" s="40"/>
      <c r="F34" s="40"/>
      <c r="G34" s="40"/>
      <c r="H34" s="41"/>
      <c r="I34" s="42"/>
      <c r="J34" s="42"/>
      <c r="K34" s="604"/>
      <c r="L34" s="604"/>
      <c r="M34" s="604"/>
      <c r="N34" s="604"/>
      <c r="O34" s="604"/>
      <c r="P34" s="605"/>
    </row>
    <row r="35" spans="1:16" x14ac:dyDescent="0.25">
      <c r="A35" s="39"/>
      <c r="B35" s="40"/>
      <c r="C35" s="40"/>
      <c r="D35" s="40"/>
      <c r="E35" s="40"/>
      <c r="F35" s="40"/>
      <c r="G35" s="40"/>
      <c r="H35" s="41"/>
      <c r="I35" s="42"/>
      <c r="J35" s="42"/>
      <c r="K35" s="42"/>
      <c r="L35" s="42"/>
      <c r="M35" s="42"/>
      <c r="N35" s="42"/>
      <c r="O35" s="42"/>
      <c r="P35" s="43"/>
    </row>
    <row r="36" spans="1:16" x14ac:dyDescent="0.25">
      <c r="A36" s="39"/>
      <c r="B36" s="40"/>
      <c r="C36" s="40"/>
      <c r="D36" s="40"/>
      <c r="E36" s="40"/>
      <c r="F36" s="40"/>
      <c r="G36" s="95"/>
      <c r="H36" s="98"/>
      <c r="I36" s="96"/>
      <c r="J36" s="42"/>
      <c r="K36" s="42"/>
      <c r="L36" s="42"/>
      <c r="M36" s="42"/>
      <c r="N36" s="42"/>
      <c r="O36" s="42"/>
      <c r="P36" s="43"/>
    </row>
    <row r="37" spans="1:16" x14ac:dyDescent="0.25">
      <c r="A37" s="39"/>
      <c r="B37" s="40"/>
      <c r="C37" s="40"/>
      <c r="D37" s="40"/>
      <c r="E37" s="40"/>
      <c r="F37" s="40"/>
      <c r="G37" s="95"/>
      <c r="I37" s="97"/>
      <c r="J37" s="40"/>
      <c r="K37" s="40"/>
      <c r="L37" s="40"/>
      <c r="M37" s="40"/>
      <c r="N37" s="40"/>
      <c r="O37" s="40"/>
      <c r="P37" s="50"/>
    </row>
    <row r="38" spans="1:16" x14ac:dyDescent="0.25">
      <c r="A38" s="39"/>
      <c r="B38" s="40"/>
      <c r="C38" s="40"/>
      <c r="D38" s="40"/>
      <c r="E38" s="40"/>
      <c r="F38" s="40"/>
      <c r="G38" s="95"/>
      <c r="I38" s="97"/>
      <c r="J38" s="40"/>
      <c r="K38" s="40"/>
      <c r="L38" s="40"/>
      <c r="M38" s="40"/>
      <c r="N38" s="40"/>
      <c r="O38" s="40"/>
      <c r="P38" s="50"/>
    </row>
    <row r="39" spans="1:16" ht="15.75" thickBot="1" x14ac:dyDescent="0.3">
      <c r="A39" s="51"/>
      <c r="B39" s="52"/>
      <c r="C39" s="52"/>
      <c r="D39" s="52"/>
      <c r="E39" s="52"/>
      <c r="F39" s="52"/>
      <c r="G39" s="52"/>
      <c r="H39" s="52"/>
      <c r="I39" s="52"/>
      <c r="J39" s="52"/>
      <c r="K39" s="52"/>
      <c r="L39" s="52"/>
      <c r="M39" s="52"/>
      <c r="N39" s="52"/>
      <c r="O39" s="52"/>
      <c r="P39" s="53"/>
    </row>
    <row r="40" spans="1:16" ht="15.75" thickTop="1" x14ac:dyDescent="0.25">
      <c r="A40" s="54"/>
      <c r="B40" s="55"/>
    </row>
  </sheetData>
  <mergeCells count="4">
    <mergeCell ref="I4:P4"/>
    <mergeCell ref="J8:L8"/>
    <mergeCell ref="K34:P34"/>
    <mergeCell ref="C6:H21"/>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4:S15"/>
  <sheetViews>
    <sheetView workbookViewId="0"/>
  </sheetViews>
  <sheetFormatPr baseColWidth="10" defaultColWidth="11.42578125" defaultRowHeight="15" x14ac:dyDescent="0.25"/>
  <cols>
    <col min="1" max="1" width="23.42578125" style="22" customWidth="1"/>
    <col min="2" max="2" width="7.85546875" style="22" customWidth="1"/>
    <col min="3" max="3" width="36.42578125" style="22" customWidth="1"/>
    <col min="4" max="4" width="34.7109375" style="22" customWidth="1"/>
    <col min="5" max="5" width="25.42578125" style="22" customWidth="1"/>
    <col min="6" max="6" width="23.85546875" style="22" customWidth="1"/>
    <col min="7" max="7" width="18.7109375" style="22" customWidth="1"/>
    <col min="8" max="8" width="11.42578125" style="22"/>
    <col min="9" max="9" width="10.7109375" style="22" bestFit="1" customWidth="1"/>
    <col min="10" max="10" width="11.42578125" style="22"/>
    <col min="11" max="11" width="10.7109375" style="22" customWidth="1"/>
    <col min="12" max="12" width="11.42578125" style="22"/>
    <col min="13" max="13" width="14.140625" style="22" customWidth="1"/>
    <col min="14" max="14" width="11.42578125" style="22"/>
    <col min="15" max="15" width="15.28515625" style="22" customWidth="1"/>
    <col min="16" max="16" width="14.28515625" style="22" customWidth="1"/>
    <col min="17" max="19" width="29" style="22" customWidth="1"/>
    <col min="20" max="16384" width="11.42578125" style="22"/>
  </cols>
  <sheetData>
    <row r="4" spans="1:19" ht="15.75" thickBot="1" x14ac:dyDescent="0.3"/>
    <row r="5" spans="1:19" ht="16.5" customHeight="1" x14ac:dyDescent="0.25">
      <c r="A5" s="620" t="s">
        <v>2</v>
      </c>
      <c r="B5" s="621"/>
      <c r="C5" s="621"/>
      <c r="D5" s="621"/>
      <c r="E5" s="621"/>
      <c r="F5" s="621"/>
      <c r="G5" s="622"/>
      <c r="H5" s="623" t="s">
        <v>3</v>
      </c>
      <c r="I5" s="624"/>
      <c r="J5" s="624" t="s">
        <v>4</v>
      </c>
      <c r="K5" s="624"/>
      <c r="L5" s="624" t="s">
        <v>5</v>
      </c>
      <c r="M5" s="627"/>
      <c r="N5" s="632" t="s">
        <v>6</v>
      </c>
      <c r="O5" s="629" t="s">
        <v>7</v>
      </c>
      <c r="P5" s="635" t="s">
        <v>8</v>
      </c>
      <c r="Q5" s="629" t="s">
        <v>9</v>
      </c>
      <c r="R5" s="629" t="s">
        <v>10</v>
      </c>
      <c r="S5" s="613" t="s">
        <v>11</v>
      </c>
    </row>
    <row r="6" spans="1:19" ht="16.5" customHeight="1" x14ac:dyDescent="0.25">
      <c r="A6" s="616" t="s">
        <v>12</v>
      </c>
      <c r="B6" s="617"/>
      <c r="C6" s="617"/>
      <c r="D6" s="617"/>
      <c r="E6" s="617"/>
      <c r="F6" s="617"/>
      <c r="G6" s="618"/>
      <c r="H6" s="625"/>
      <c r="I6" s="626"/>
      <c r="J6" s="626"/>
      <c r="K6" s="626"/>
      <c r="L6" s="626"/>
      <c r="M6" s="628"/>
      <c r="N6" s="633"/>
      <c r="O6" s="630"/>
      <c r="P6" s="636"/>
      <c r="Q6" s="630"/>
      <c r="R6" s="630"/>
      <c r="S6" s="614"/>
    </row>
    <row r="7" spans="1:19" x14ac:dyDescent="0.25">
      <c r="A7" s="416" t="s">
        <v>13</v>
      </c>
      <c r="B7" s="619" t="s">
        <v>14</v>
      </c>
      <c r="C7" s="619"/>
      <c r="D7" s="415" t="s">
        <v>15</v>
      </c>
      <c r="E7" s="415" t="s">
        <v>16</v>
      </c>
      <c r="F7" s="414" t="s">
        <v>17</v>
      </c>
      <c r="G7" s="417" t="s">
        <v>18</v>
      </c>
      <c r="H7" s="167" t="s">
        <v>19</v>
      </c>
      <c r="I7" s="159" t="s">
        <v>20</v>
      </c>
      <c r="J7" s="159" t="s">
        <v>19</v>
      </c>
      <c r="K7" s="159" t="s">
        <v>20</v>
      </c>
      <c r="L7" s="159" t="s">
        <v>19</v>
      </c>
      <c r="M7" s="168" t="s">
        <v>20</v>
      </c>
      <c r="N7" s="634"/>
      <c r="O7" s="631"/>
      <c r="P7" s="637"/>
      <c r="Q7" s="631"/>
      <c r="R7" s="631"/>
      <c r="S7" s="615"/>
    </row>
    <row r="8" spans="1:19" ht="72" x14ac:dyDescent="0.25">
      <c r="A8" s="418" t="s">
        <v>21</v>
      </c>
      <c r="B8" s="123" t="s">
        <v>22</v>
      </c>
      <c r="C8" s="331" t="s">
        <v>23</v>
      </c>
      <c r="D8" s="124" t="s">
        <v>24</v>
      </c>
      <c r="E8" s="124" t="s">
        <v>25</v>
      </c>
      <c r="F8" s="125" t="s">
        <v>26</v>
      </c>
      <c r="G8" s="419" t="s">
        <v>27</v>
      </c>
      <c r="H8" s="599">
        <v>0.5</v>
      </c>
      <c r="I8" s="404"/>
      <c r="J8" s="23"/>
      <c r="K8" s="404">
        <v>1</v>
      </c>
      <c r="L8" s="23"/>
      <c r="M8" s="409"/>
      <c r="N8" s="169">
        <f t="shared" ref="N8" si="0">I8+K8+M8</f>
        <v>1</v>
      </c>
      <c r="O8" s="23">
        <f>H8+J8+L8</f>
        <v>0.5</v>
      </c>
      <c r="P8" s="127">
        <f>O8/N8</f>
        <v>0.5</v>
      </c>
      <c r="Q8" s="403" t="s">
        <v>929</v>
      </c>
      <c r="R8" s="24"/>
      <c r="S8" s="173"/>
    </row>
    <row r="9" spans="1:19" ht="72" x14ac:dyDescent="0.25">
      <c r="A9" s="418" t="s">
        <v>28</v>
      </c>
      <c r="B9" s="123" t="s">
        <v>29</v>
      </c>
      <c r="C9" s="331" t="s">
        <v>30</v>
      </c>
      <c r="D9" s="124" t="s">
        <v>31</v>
      </c>
      <c r="E9" s="124" t="s">
        <v>32</v>
      </c>
      <c r="F9" s="125" t="s">
        <v>33</v>
      </c>
      <c r="G9" s="420" t="s">
        <v>34</v>
      </c>
      <c r="H9" s="169">
        <v>1</v>
      </c>
      <c r="I9" s="404">
        <v>1</v>
      </c>
      <c r="J9" s="23"/>
      <c r="K9" s="407"/>
      <c r="L9" s="23"/>
      <c r="M9" s="410"/>
      <c r="N9" s="169">
        <f t="shared" ref="N9:N14" si="1">I9+K9+M9</f>
        <v>1</v>
      </c>
      <c r="O9" s="23">
        <f t="shared" ref="O9:O14" si="2">H9+J9+L9</f>
        <v>1</v>
      </c>
      <c r="P9" s="429">
        <f t="shared" ref="P9:P14" si="3">O9/N9</f>
        <v>1</v>
      </c>
      <c r="Q9" s="403" t="s">
        <v>973</v>
      </c>
      <c r="R9" s="24"/>
      <c r="S9" s="173"/>
    </row>
    <row r="10" spans="1:19" ht="84" x14ac:dyDescent="0.25">
      <c r="A10" s="610" t="s">
        <v>35</v>
      </c>
      <c r="B10" s="123" t="s">
        <v>36</v>
      </c>
      <c r="C10" s="331" t="s">
        <v>37</v>
      </c>
      <c r="D10" s="124" t="s">
        <v>38</v>
      </c>
      <c r="E10" s="124" t="s">
        <v>39</v>
      </c>
      <c r="F10" s="125" t="s">
        <v>33</v>
      </c>
      <c r="G10" s="419">
        <v>45321</v>
      </c>
      <c r="H10" s="170">
        <v>1</v>
      </c>
      <c r="I10" s="405">
        <v>1</v>
      </c>
      <c r="J10" s="33"/>
      <c r="K10" s="405"/>
      <c r="L10" s="33"/>
      <c r="M10" s="411"/>
      <c r="N10" s="169">
        <f t="shared" si="1"/>
        <v>1</v>
      </c>
      <c r="O10" s="23">
        <f t="shared" si="2"/>
        <v>1</v>
      </c>
      <c r="P10" s="429">
        <f t="shared" si="3"/>
        <v>1</v>
      </c>
      <c r="Q10" s="403" t="s">
        <v>930</v>
      </c>
      <c r="R10" s="24"/>
      <c r="S10" s="173"/>
    </row>
    <row r="11" spans="1:19" ht="38.25" x14ac:dyDescent="0.25">
      <c r="A11" s="611"/>
      <c r="B11" s="123">
        <v>3.2</v>
      </c>
      <c r="C11" s="331" t="s">
        <v>40</v>
      </c>
      <c r="D11" s="124" t="s">
        <v>41</v>
      </c>
      <c r="E11" s="124" t="s">
        <v>39</v>
      </c>
      <c r="F11" s="125" t="s">
        <v>33</v>
      </c>
      <c r="G11" s="421" t="s">
        <v>42</v>
      </c>
      <c r="H11" s="170"/>
      <c r="I11" s="405"/>
      <c r="J11" s="33"/>
      <c r="K11" s="408">
        <v>0.5</v>
      </c>
      <c r="L11" s="127"/>
      <c r="M11" s="412">
        <v>0.5</v>
      </c>
      <c r="N11" s="169">
        <f t="shared" si="1"/>
        <v>1</v>
      </c>
      <c r="O11" s="23">
        <f t="shared" si="2"/>
        <v>0</v>
      </c>
      <c r="P11" s="427">
        <f t="shared" si="3"/>
        <v>0</v>
      </c>
      <c r="Q11" s="403" t="s">
        <v>931</v>
      </c>
      <c r="R11" s="24"/>
      <c r="S11" s="173"/>
    </row>
    <row r="12" spans="1:19" ht="47.25" customHeight="1" x14ac:dyDescent="0.25">
      <c r="A12" s="418" t="s">
        <v>43</v>
      </c>
      <c r="B12" s="123" t="s">
        <v>44</v>
      </c>
      <c r="C12" s="331" t="s">
        <v>45</v>
      </c>
      <c r="D12" s="124" t="s">
        <v>46</v>
      </c>
      <c r="E12" s="124" t="s">
        <v>47</v>
      </c>
      <c r="F12" s="126" t="s">
        <v>33</v>
      </c>
      <c r="G12" s="421" t="s">
        <v>48</v>
      </c>
      <c r="H12" s="170"/>
      <c r="I12" s="405"/>
      <c r="J12" s="33"/>
      <c r="K12" s="408">
        <v>0.5</v>
      </c>
      <c r="L12" s="127"/>
      <c r="M12" s="412">
        <v>0.5</v>
      </c>
      <c r="N12" s="169">
        <f t="shared" si="1"/>
        <v>1</v>
      </c>
      <c r="O12" s="23">
        <f t="shared" si="2"/>
        <v>0</v>
      </c>
      <c r="P12" s="427">
        <f t="shared" si="3"/>
        <v>0</v>
      </c>
      <c r="Q12" s="403" t="s">
        <v>932</v>
      </c>
      <c r="R12" s="24"/>
      <c r="S12" s="173"/>
    </row>
    <row r="13" spans="1:19" ht="72" x14ac:dyDescent="0.25">
      <c r="A13" s="610" t="s">
        <v>49</v>
      </c>
      <c r="B13" s="123" t="s">
        <v>50</v>
      </c>
      <c r="C13" s="331" t="s">
        <v>51</v>
      </c>
      <c r="D13" s="124" t="s">
        <v>52</v>
      </c>
      <c r="E13" s="124" t="s">
        <v>53</v>
      </c>
      <c r="F13" s="124" t="s">
        <v>54</v>
      </c>
      <c r="G13" s="422" t="s">
        <v>55</v>
      </c>
      <c r="H13" s="170">
        <v>1</v>
      </c>
      <c r="I13" s="405">
        <v>1</v>
      </c>
      <c r="J13" s="33"/>
      <c r="K13" s="405">
        <v>1</v>
      </c>
      <c r="L13" s="33"/>
      <c r="M13" s="411">
        <v>1</v>
      </c>
      <c r="N13" s="169">
        <f t="shared" si="1"/>
        <v>3</v>
      </c>
      <c r="O13" s="23">
        <f t="shared" si="2"/>
        <v>1</v>
      </c>
      <c r="P13" s="427">
        <f t="shared" si="3"/>
        <v>0.33333333333333331</v>
      </c>
      <c r="Q13" s="403" t="s">
        <v>933</v>
      </c>
      <c r="R13" s="24"/>
      <c r="S13" s="173"/>
    </row>
    <row r="14" spans="1:19" ht="48.75" thickBot="1" x14ac:dyDescent="0.3">
      <c r="A14" s="612"/>
      <c r="B14" s="423" t="s">
        <v>56</v>
      </c>
      <c r="C14" s="424" t="s">
        <v>57</v>
      </c>
      <c r="D14" s="425" t="s">
        <v>58</v>
      </c>
      <c r="E14" s="425" t="s">
        <v>59</v>
      </c>
      <c r="F14" s="425" t="s">
        <v>60</v>
      </c>
      <c r="G14" s="426" t="s">
        <v>61</v>
      </c>
      <c r="H14" s="171">
        <v>1</v>
      </c>
      <c r="I14" s="406">
        <v>1</v>
      </c>
      <c r="J14" s="172"/>
      <c r="K14" s="406">
        <v>1</v>
      </c>
      <c r="L14" s="172"/>
      <c r="M14" s="413">
        <v>1</v>
      </c>
      <c r="N14" s="174">
        <f t="shared" si="1"/>
        <v>3</v>
      </c>
      <c r="O14" s="175">
        <f t="shared" si="2"/>
        <v>1</v>
      </c>
      <c r="P14" s="428">
        <f t="shared" si="3"/>
        <v>0.33333333333333331</v>
      </c>
      <c r="Q14" s="524" t="s">
        <v>972</v>
      </c>
      <c r="R14" s="176"/>
      <c r="S14" s="177"/>
    </row>
    <row r="15" spans="1:19" x14ac:dyDescent="0.25">
      <c r="P15" s="580">
        <f>AVERAGE(P8:P14)</f>
        <v>0.45238095238095244</v>
      </c>
    </row>
  </sheetData>
  <mergeCells count="14">
    <mergeCell ref="A10:A11"/>
    <mergeCell ref="A13:A14"/>
    <mergeCell ref="S5:S7"/>
    <mergeCell ref="A6:G6"/>
    <mergeCell ref="B7:C7"/>
    <mergeCell ref="A5:G5"/>
    <mergeCell ref="H5:I6"/>
    <mergeCell ref="J5:K6"/>
    <mergeCell ref="L5:M6"/>
    <mergeCell ref="Q5:Q7"/>
    <mergeCell ref="R5:R7"/>
    <mergeCell ref="O5:O7"/>
    <mergeCell ref="N5:N7"/>
    <mergeCell ref="P5:P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F647-2EB0-417D-9652-E5A051C5E0C6}">
  <sheetPr>
    <tabColor theme="9" tint="0.79998168889431442"/>
  </sheetPr>
  <dimension ref="A1:V250"/>
  <sheetViews>
    <sheetView zoomScale="90" zoomScaleNormal="90" workbookViewId="0">
      <selection activeCell="G17" sqref="G17"/>
    </sheetView>
  </sheetViews>
  <sheetFormatPr baseColWidth="10" defaultColWidth="11.42578125" defaultRowHeight="16.5" customHeight="1" zeroHeight="1" x14ac:dyDescent="0.3"/>
  <cols>
    <col min="1" max="1" width="3.28515625" style="57" customWidth="1"/>
    <col min="2" max="2" width="27.5703125" style="57" customWidth="1"/>
    <col min="3" max="3" width="22.85546875" style="57" customWidth="1"/>
    <col min="4" max="4" width="26.85546875" style="57" customWidth="1"/>
    <col min="5" max="5" width="48.85546875" style="57" customWidth="1"/>
    <col min="6" max="6" width="38.42578125" style="57" customWidth="1"/>
    <col min="7" max="7" width="42.140625" style="57" customWidth="1"/>
    <col min="8" max="8" width="19.85546875" style="57" customWidth="1"/>
    <col min="9" max="9" width="13.7109375" style="57" customWidth="1"/>
    <col min="10" max="10" width="20.42578125" style="57" customWidth="1"/>
    <col min="11" max="12" width="11.42578125" style="57"/>
    <col min="13" max="13" width="16.85546875" style="57" customWidth="1"/>
    <col min="14" max="14" width="14.5703125" style="57" customWidth="1"/>
    <col min="15" max="16" width="13" style="57" customWidth="1"/>
    <col min="17" max="17" width="11.42578125" style="57" customWidth="1"/>
    <col min="18" max="18" width="23.140625" style="57" customWidth="1"/>
    <col min="19" max="19" width="16.5703125" style="57" customWidth="1"/>
    <col min="20" max="20" width="44.5703125" style="57" customWidth="1"/>
    <col min="21" max="21" width="27.5703125" style="57" customWidth="1"/>
    <col min="22" max="22" width="26.7109375" style="57" customWidth="1"/>
    <col min="23" max="16384" width="11.42578125" style="57"/>
  </cols>
  <sheetData>
    <row r="1" spans="1:22" ht="12.75" customHeight="1" x14ac:dyDescent="0.3">
      <c r="A1" s="664"/>
      <c r="B1" s="664"/>
      <c r="C1" s="664"/>
      <c r="D1" s="664"/>
      <c r="E1" s="665"/>
      <c r="F1" s="665"/>
      <c r="G1" s="665"/>
      <c r="H1" s="665"/>
      <c r="I1" s="665"/>
      <c r="J1" s="665"/>
    </row>
    <row r="2" spans="1:22" ht="12.75" customHeight="1" x14ac:dyDescent="0.3">
      <c r="A2" s="664"/>
      <c r="B2" s="664"/>
      <c r="C2" s="664"/>
      <c r="D2" s="664"/>
      <c r="E2" s="665"/>
      <c r="F2" s="665"/>
      <c r="G2" s="665"/>
      <c r="H2" s="665"/>
      <c r="I2" s="665"/>
      <c r="J2" s="665"/>
    </row>
    <row r="3" spans="1:22" ht="65.25" customHeight="1" x14ac:dyDescent="0.3">
      <c r="A3" s="664"/>
      <c r="B3" s="664"/>
      <c r="C3" s="664"/>
      <c r="D3" s="664"/>
      <c r="E3" s="665"/>
      <c r="F3" s="665"/>
      <c r="G3" s="665"/>
      <c r="H3" s="665"/>
      <c r="I3" s="665"/>
      <c r="J3" s="665"/>
    </row>
    <row r="4" spans="1:22" ht="39" customHeight="1" thickBot="1" x14ac:dyDescent="0.35">
      <c r="A4" s="666" t="s">
        <v>62</v>
      </c>
      <c r="B4" s="667"/>
      <c r="C4" s="667"/>
      <c r="D4" s="667"/>
      <c r="E4" s="667"/>
      <c r="F4" s="667"/>
      <c r="G4" s="667"/>
      <c r="H4" s="667"/>
      <c r="I4" s="667"/>
      <c r="J4" s="667"/>
      <c r="K4" s="667"/>
      <c r="L4" s="667"/>
      <c r="M4" s="667"/>
      <c r="N4" s="667"/>
      <c r="O4" s="667"/>
      <c r="P4" s="667"/>
      <c r="Q4" s="667"/>
      <c r="R4" s="667"/>
      <c r="S4" s="667"/>
      <c r="T4" s="667"/>
      <c r="U4" s="667"/>
      <c r="V4" s="667"/>
    </row>
    <row r="5" spans="1:22" ht="29.25" customHeight="1" x14ac:dyDescent="0.3">
      <c r="A5" s="89"/>
      <c r="B5" s="90" t="s">
        <v>63</v>
      </c>
      <c r="C5" s="668" t="s">
        <v>64</v>
      </c>
      <c r="D5" s="669"/>
      <c r="E5" s="670"/>
      <c r="F5" s="90"/>
      <c r="G5" s="91"/>
      <c r="H5" s="92"/>
      <c r="I5" s="92"/>
      <c r="J5" s="91"/>
      <c r="K5" s="92"/>
      <c r="L5" s="92"/>
      <c r="M5" s="92"/>
      <c r="N5" s="92"/>
      <c r="O5" s="92"/>
      <c r="P5" s="92"/>
      <c r="Q5" s="92"/>
      <c r="R5" s="92"/>
      <c r="S5" s="92"/>
      <c r="T5" s="92"/>
      <c r="U5" s="641"/>
      <c r="V5" s="671"/>
    </row>
    <row r="6" spans="1:22" ht="7.5" customHeight="1" x14ac:dyDescent="0.3">
      <c r="A6" s="60"/>
      <c r="B6" s="160"/>
      <c r="C6" s="160"/>
      <c r="D6" s="160"/>
      <c r="E6" s="160"/>
      <c r="F6" s="160"/>
      <c r="G6" s="160"/>
      <c r="H6" s="160"/>
      <c r="I6" s="160"/>
      <c r="J6" s="160"/>
      <c r="U6" s="672"/>
      <c r="V6" s="673"/>
    </row>
    <row r="7" spans="1:22" ht="18" customHeight="1" x14ac:dyDescent="0.3">
      <c r="A7" s="58"/>
      <c r="B7" s="59" t="s">
        <v>65</v>
      </c>
      <c r="C7" s="676" t="s">
        <v>66</v>
      </c>
      <c r="D7" s="677"/>
      <c r="E7" s="678"/>
      <c r="G7" s="161" t="s">
        <v>67</v>
      </c>
      <c r="H7" s="61" t="s">
        <v>68</v>
      </c>
      <c r="U7" s="672"/>
      <c r="V7" s="673"/>
    </row>
    <row r="8" spans="1:22" ht="7.5" customHeight="1" x14ac:dyDescent="0.3">
      <c r="A8" s="63"/>
      <c r="B8" s="64"/>
      <c r="C8" s="64"/>
      <c r="D8" s="64"/>
      <c r="E8" s="64"/>
      <c r="F8" s="64"/>
      <c r="G8" s="64"/>
      <c r="H8" s="64"/>
      <c r="J8" s="162"/>
      <c r="U8" s="672"/>
      <c r="V8" s="673"/>
    </row>
    <row r="9" spans="1:22" ht="18" customHeight="1" x14ac:dyDescent="0.3">
      <c r="A9" s="58"/>
      <c r="B9" s="59" t="s">
        <v>69</v>
      </c>
      <c r="C9" s="676" t="s">
        <v>70</v>
      </c>
      <c r="D9" s="677"/>
      <c r="E9" s="678"/>
      <c r="F9" s="163"/>
      <c r="G9" s="161" t="s">
        <v>71</v>
      </c>
      <c r="H9" s="65">
        <v>2024</v>
      </c>
      <c r="I9" s="163"/>
      <c r="U9" s="672"/>
      <c r="V9" s="673"/>
    </row>
    <row r="10" spans="1:22" ht="7.5" customHeight="1" x14ac:dyDescent="0.3">
      <c r="A10" s="66"/>
      <c r="B10" s="64"/>
      <c r="C10" s="64"/>
      <c r="D10" s="64"/>
      <c r="E10" s="64"/>
      <c r="F10" s="163"/>
      <c r="H10" s="161"/>
      <c r="I10" s="163"/>
      <c r="U10" s="672"/>
      <c r="V10" s="673"/>
    </row>
    <row r="11" spans="1:22" ht="18" customHeight="1" x14ac:dyDescent="0.3">
      <c r="A11" s="58"/>
      <c r="B11" s="59" t="s">
        <v>72</v>
      </c>
      <c r="C11" s="676" t="s">
        <v>73</v>
      </c>
      <c r="D11" s="677"/>
      <c r="E11" s="678"/>
      <c r="F11" s="163"/>
      <c r="H11" s="161"/>
      <c r="I11" s="163"/>
      <c r="U11" s="672"/>
      <c r="V11" s="673"/>
    </row>
    <row r="12" spans="1:22" ht="15" customHeight="1" thickBot="1" x14ac:dyDescent="0.35">
      <c r="A12" s="86"/>
      <c r="B12" s="77"/>
      <c r="C12" s="77"/>
      <c r="D12" s="77"/>
      <c r="E12" s="77"/>
      <c r="F12" s="77"/>
      <c r="G12" s="93"/>
      <c r="H12" s="76"/>
      <c r="I12" s="94"/>
      <c r="J12" s="94"/>
      <c r="K12" s="77"/>
      <c r="L12" s="77"/>
      <c r="M12" s="77"/>
      <c r="N12" s="77"/>
      <c r="O12" s="77"/>
      <c r="P12" s="77"/>
      <c r="Q12" s="77"/>
      <c r="R12" s="77"/>
      <c r="S12" s="77"/>
      <c r="T12" s="77"/>
      <c r="U12" s="674"/>
      <c r="V12" s="675"/>
    </row>
    <row r="13" spans="1:22" ht="18" customHeight="1" thickBot="1" x14ac:dyDescent="0.35">
      <c r="A13" s="654" t="s">
        <v>74</v>
      </c>
      <c r="B13" s="655"/>
      <c r="C13" s="655"/>
      <c r="D13" s="655"/>
      <c r="E13" s="655"/>
      <c r="F13" s="655"/>
      <c r="G13" s="655"/>
      <c r="H13" s="655"/>
      <c r="I13" s="655"/>
      <c r="J13" s="655"/>
      <c r="K13" s="655"/>
      <c r="L13" s="655"/>
      <c r="M13" s="655"/>
      <c r="N13" s="655"/>
      <c r="O13" s="655"/>
      <c r="P13" s="655"/>
      <c r="Q13" s="655"/>
      <c r="R13" s="655"/>
      <c r="S13" s="655"/>
      <c r="T13" s="655"/>
      <c r="U13" s="655"/>
      <c r="V13" s="655"/>
    </row>
    <row r="14" spans="1:22" ht="18" customHeight="1" x14ac:dyDescent="0.3">
      <c r="A14" s="656" t="s">
        <v>75</v>
      </c>
      <c r="B14" s="656" t="s">
        <v>76</v>
      </c>
      <c r="C14" s="656" t="s">
        <v>77</v>
      </c>
      <c r="D14" s="656" t="s">
        <v>78</v>
      </c>
      <c r="E14" s="656" t="s">
        <v>79</v>
      </c>
      <c r="F14" s="657" t="s">
        <v>80</v>
      </c>
      <c r="G14" s="656" t="s">
        <v>81</v>
      </c>
      <c r="H14" s="657" t="s">
        <v>82</v>
      </c>
      <c r="I14" s="657" t="s">
        <v>83</v>
      </c>
      <c r="J14" s="659"/>
      <c r="K14" s="652" t="s">
        <v>84</v>
      </c>
      <c r="L14" s="653"/>
      <c r="M14" s="653" t="s">
        <v>4</v>
      </c>
      <c r="N14" s="653"/>
      <c r="O14" s="653" t="s">
        <v>5</v>
      </c>
      <c r="P14" s="653"/>
      <c r="Q14" s="662" t="s">
        <v>6</v>
      </c>
      <c r="R14" s="662" t="s">
        <v>85</v>
      </c>
      <c r="S14" s="642" t="s">
        <v>86</v>
      </c>
      <c r="T14" s="642" t="s">
        <v>87</v>
      </c>
      <c r="U14" s="642" t="s">
        <v>10</v>
      </c>
      <c r="V14" s="660" t="s">
        <v>11</v>
      </c>
    </row>
    <row r="15" spans="1:22" ht="33.75" thickBot="1" x14ac:dyDescent="0.35">
      <c r="A15" s="656"/>
      <c r="B15" s="656"/>
      <c r="C15" s="656"/>
      <c r="D15" s="656"/>
      <c r="E15" s="656"/>
      <c r="F15" s="658"/>
      <c r="G15" s="656"/>
      <c r="H15" s="658"/>
      <c r="I15" s="87" t="s">
        <v>88</v>
      </c>
      <c r="J15" s="88" t="s">
        <v>89</v>
      </c>
      <c r="K15" s="178" t="s">
        <v>19</v>
      </c>
      <c r="L15" s="179" t="s">
        <v>20</v>
      </c>
      <c r="M15" s="179" t="s">
        <v>19</v>
      </c>
      <c r="N15" s="179" t="s">
        <v>20</v>
      </c>
      <c r="O15" s="179" t="s">
        <v>19</v>
      </c>
      <c r="P15" s="179" t="s">
        <v>20</v>
      </c>
      <c r="Q15" s="663"/>
      <c r="R15" s="663"/>
      <c r="S15" s="643"/>
      <c r="T15" s="643"/>
      <c r="U15" s="643"/>
      <c r="V15" s="661"/>
    </row>
    <row r="16" spans="1:22" ht="17.25" thickBot="1" x14ac:dyDescent="0.35">
      <c r="A16" s="644" t="s">
        <v>90</v>
      </c>
      <c r="B16" s="645"/>
      <c r="C16" s="645"/>
      <c r="D16" s="645"/>
      <c r="E16" s="645"/>
      <c r="F16" s="645"/>
      <c r="G16" s="645"/>
      <c r="H16" s="645"/>
      <c r="I16" s="645"/>
      <c r="J16" s="645"/>
      <c r="K16" s="180"/>
      <c r="L16" s="180"/>
      <c r="M16" s="180"/>
      <c r="N16" s="180"/>
      <c r="O16" s="180"/>
      <c r="P16" s="180"/>
      <c r="Q16" s="181"/>
      <c r="R16" s="181"/>
      <c r="S16" s="182"/>
      <c r="T16" s="183"/>
      <c r="U16" s="184"/>
      <c r="V16" s="184"/>
    </row>
    <row r="17" spans="1:22" ht="132.75" customHeight="1" x14ac:dyDescent="0.3">
      <c r="A17" s="67">
        <v>1</v>
      </c>
      <c r="B17" s="117"/>
      <c r="C17" s="114"/>
      <c r="D17" s="114"/>
      <c r="E17" s="346" t="s">
        <v>91</v>
      </c>
      <c r="F17" s="112"/>
      <c r="G17" s="114"/>
      <c r="H17" s="113"/>
      <c r="I17" s="115"/>
      <c r="J17" s="116"/>
      <c r="K17" s="118"/>
      <c r="L17" s="165"/>
      <c r="M17" s="166"/>
      <c r="N17" s="165"/>
      <c r="O17" s="166"/>
      <c r="P17" s="165"/>
      <c r="Q17" s="165"/>
      <c r="R17" s="119"/>
      <c r="S17" s="106"/>
      <c r="T17" s="430" t="s">
        <v>934</v>
      </c>
      <c r="U17" s="106"/>
      <c r="V17" s="106"/>
    </row>
    <row r="18" spans="1:22" ht="3" customHeight="1" x14ac:dyDescent="0.3">
      <c r="A18" s="60"/>
      <c r="B18" s="59"/>
      <c r="C18" s="68"/>
      <c r="D18" s="68"/>
      <c r="E18" s="68"/>
      <c r="F18" s="69"/>
      <c r="G18" s="69"/>
      <c r="H18" s="69"/>
      <c r="I18" s="70"/>
      <c r="J18" s="71"/>
    </row>
    <row r="19" spans="1:22" ht="30" customHeight="1" x14ac:dyDescent="0.3">
      <c r="A19" s="72"/>
      <c r="B19" s="64" t="s">
        <v>92</v>
      </c>
      <c r="C19" s="646" t="s">
        <v>93</v>
      </c>
      <c r="D19" s="647"/>
      <c r="E19" s="647"/>
      <c r="F19" s="73"/>
      <c r="G19" s="648" t="s">
        <v>94</v>
      </c>
      <c r="H19" s="649"/>
      <c r="I19" s="650"/>
      <c r="J19" s="651"/>
    </row>
    <row r="20" spans="1:22" ht="8.25" customHeight="1" thickBot="1" x14ac:dyDescent="0.35">
      <c r="A20" s="74"/>
      <c r="B20" s="75"/>
      <c r="C20" s="75"/>
      <c r="D20" s="75"/>
      <c r="E20" s="75"/>
      <c r="F20" s="76"/>
      <c r="G20" s="76"/>
      <c r="H20" s="77"/>
      <c r="I20" s="77"/>
      <c r="J20" s="78"/>
    </row>
    <row r="21" spans="1:22" x14ac:dyDescent="0.3">
      <c r="A21" s="638"/>
      <c r="B21" s="639"/>
      <c r="C21" s="79"/>
      <c r="D21" s="79"/>
      <c r="E21" s="79"/>
      <c r="F21" s="80"/>
      <c r="G21" s="81"/>
      <c r="H21" s="80"/>
      <c r="I21" s="82"/>
      <c r="J21" s="83"/>
    </row>
    <row r="22" spans="1:22" ht="4.5" customHeight="1" x14ac:dyDescent="0.3">
      <c r="A22" s="58"/>
      <c r="J22" s="62"/>
    </row>
    <row r="23" spans="1:22" ht="14.25" customHeight="1" x14ac:dyDescent="0.3">
      <c r="A23" s="58"/>
      <c r="B23" s="84"/>
      <c r="E23" s="84"/>
      <c r="J23" s="62"/>
    </row>
    <row r="24" spans="1:22" ht="14.25" customHeight="1" x14ac:dyDescent="0.3">
      <c r="A24" s="58"/>
      <c r="B24" s="84"/>
      <c r="E24" s="84"/>
      <c r="J24" s="62"/>
    </row>
    <row r="25" spans="1:22" ht="14.25" customHeight="1" x14ac:dyDescent="0.3">
      <c r="A25" s="58"/>
      <c r="B25" s="84"/>
      <c r="C25" s="84"/>
      <c r="D25" s="84"/>
      <c r="E25" s="84"/>
      <c r="F25" s="84"/>
      <c r="G25" s="84"/>
      <c r="J25" s="62"/>
    </row>
    <row r="26" spans="1:22" ht="14.25" customHeight="1" x14ac:dyDescent="0.3">
      <c r="A26" s="58"/>
      <c r="B26" s="640"/>
      <c r="C26" s="640"/>
      <c r="E26" s="85"/>
      <c r="F26" s="56"/>
      <c r="G26" s="85"/>
      <c r="J26" s="62"/>
    </row>
    <row r="27" spans="1:22" ht="17.25" thickBot="1" x14ac:dyDescent="0.35">
      <c r="A27" s="86"/>
      <c r="B27" s="77"/>
      <c r="C27" s="77"/>
      <c r="D27" s="77"/>
      <c r="E27" s="77"/>
      <c r="F27" s="77"/>
      <c r="G27" s="77"/>
      <c r="H27" s="77"/>
      <c r="I27" s="77"/>
      <c r="J27" s="78"/>
    </row>
    <row r="28" spans="1:22" x14ac:dyDescent="0.3">
      <c r="A28" s="641" t="s">
        <v>95</v>
      </c>
      <c r="B28" s="641"/>
    </row>
    <row r="29" spans="1:22" x14ac:dyDescent="0.3"/>
    <row r="30" spans="1:22" x14ac:dyDescent="0.3"/>
    <row r="31" spans="1:22" x14ac:dyDescent="0.3">
      <c r="F31" s="85"/>
    </row>
    <row r="32" spans="1:22" x14ac:dyDescent="0.3"/>
    <row r="33" spans="5:6" x14ac:dyDescent="0.3"/>
    <row r="34" spans="5:6" x14ac:dyDescent="0.3"/>
    <row r="35" spans="5:6" x14ac:dyDescent="0.3">
      <c r="E35" s="85"/>
      <c r="F35" s="85"/>
    </row>
    <row r="36" spans="5:6" x14ac:dyDescent="0.3"/>
    <row r="37" spans="5:6" x14ac:dyDescent="0.3"/>
    <row r="38" spans="5:6" x14ac:dyDescent="0.3"/>
    <row r="39" spans="5:6" x14ac:dyDescent="0.3"/>
    <row r="40" spans="5:6" x14ac:dyDescent="0.3"/>
    <row r="41" spans="5:6" x14ac:dyDescent="0.3"/>
    <row r="42" spans="5:6" x14ac:dyDescent="0.3"/>
    <row r="43" spans="5:6" x14ac:dyDescent="0.3"/>
    <row r="44" spans="5:6" x14ac:dyDescent="0.3"/>
    <row r="45" spans="5:6" x14ac:dyDescent="0.3"/>
    <row r="46" spans="5:6" x14ac:dyDescent="0.3"/>
    <row r="47" spans="5:6" x14ac:dyDescent="0.3"/>
    <row r="48" spans="5: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mergeCells count="34">
    <mergeCell ref="A1:D3"/>
    <mergeCell ref="E1:J3"/>
    <mergeCell ref="A4:V4"/>
    <mergeCell ref="C5:E5"/>
    <mergeCell ref="U5:V12"/>
    <mergeCell ref="C7:E7"/>
    <mergeCell ref="C9:E9"/>
    <mergeCell ref="C11:E11"/>
    <mergeCell ref="A13:V13"/>
    <mergeCell ref="A14:A15"/>
    <mergeCell ref="B14:B15"/>
    <mergeCell ref="C14:C15"/>
    <mergeCell ref="D14:D15"/>
    <mergeCell ref="E14:E15"/>
    <mergeCell ref="F14:F15"/>
    <mergeCell ref="G14:G15"/>
    <mergeCell ref="H14:H15"/>
    <mergeCell ref="I14:J14"/>
    <mergeCell ref="V14:V15"/>
    <mergeCell ref="M14:N14"/>
    <mergeCell ref="O14:P14"/>
    <mergeCell ref="Q14:Q15"/>
    <mergeCell ref="R14:R15"/>
    <mergeCell ref="S14:S15"/>
    <mergeCell ref="A21:B21"/>
    <mergeCell ref="B26:C26"/>
    <mergeCell ref="A28:B28"/>
    <mergeCell ref="T14:T15"/>
    <mergeCell ref="U14:U15"/>
    <mergeCell ref="A16:J16"/>
    <mergeCell ref="C19:E19"/>
    <mergeCell ref="G19:H19"/>
    <mergeCell ref="I19:J19"/>
    <mergeCell ref="K14:L14"/>
  </mergeCells>
  <dataValidations disablePrompts="1" count="7">
    <dataValidation type="list" allowBlank="1" showInputMessage="1" showErrorMessage="1" sqref="C9:E9" xr:uid="{D20E614B-9B6C-42C6-98DA-6317A7AB672D}">
      <formula1>departamentos</formula1>
    </dataValidation>
    <dataValidation type="list" allowBlank="1" showInputMessage="1" showErrorMessage="1" sqref="C7:E7" xr:uid="{9B23EB08-B740-4D43-AE4C-25A2CFF26325}">
      <formula1>sector</formula1>
    </dataValidation>
    <dataValidation type="list" allowBlank="1" showInputMessage="1" showErrorMessage="1" sqref="H7" xr:uid="{96313CA1-D398-4BF6-ACCF-15FA55340341}">
      <formula1>orden</formula1>
    </dataValidation>
    <dataValidation type="list" allowBlank="1" showInputMessage="1" showErrorMessage="1" sqref="I9:I11" xr:uid="{98494B2C-B41E-48A0-ACB2-A3AE9AD37C68}">
      <formula1>nivel</formula1>
    </dataValidation>
    <dataValidation type="list" allowBlank="1" showDropDown="1" showErrorMessage="1" promptTitle="Departamento" prompt="Seleccione eldepartamenton de acuerdo a las opciones relacionadas." sqref="H12" xr:uid="{09DBCD23-F23C-4393-9821-221A36F75291}">
      <formula1>#REF!</formula1>
    </dataValidation>
    <dataValidation type="list" allowBlank="1" showInputMessage="1" showErrorMessage="1" sqref="H9" xr:uid="{5DE16EBF-6629-47C1-8DDB-413197B42E4F}">
      <formula1>vigencias</formula1>
    </dataValidation>
    <dataValidation type="date" operator="greaterThanOrEqual" allowBlank="1" showInputMessage="1" showErrorMessage="1" sqref="I19" xr:uid="{470E5965-BB7B-4C2B-9603-088562D19345}">
      <formula1>41275</formula1>
    </dataValidation>
  </dataValidations>
  <hyperlinks>
    <hyperlink ref="C19" r:id="rId1" xr:uid="{08E69C9E-384F-43BA-A7B5-915681DA0EB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18"/>
  <sheetViews>
    <sheetView topLeftCell="E1" workbookViewId="0">
      <selection activeCell="Q17" sqref="Q17"/>
    </sheetView>
  </sheetViews>
  <sheetFormatPr baseColWidth="10" defaultColWidth="11.42578125" defaultRowHeight="16.5" x14ac:dyDescent="0.3"/>
  <cols>
    <col min="1" max="1" width="29.140625" style="2" customWidth="1"/>
    <col min="2" max="2" width="10.42578125" style="2" customWidth="1"/>
    <col min="3" max="3" width="45.85546875" style="2" customWidth="1"/>
    <col min="4" max="4" width="31.140625" style="2" customWidth="1"/>
    <col min="5" max="5" width="23.28515625" style="2" customWidth="1"/>
    <col min="6" max="6" width="25" style="2" customWidth="1"/>
    <col min="7" max="7" width="22" style="2" hidden="1" customWidth="1"/>
    <col min="8" max="9" width="0" style="20" hidden="1" customWidth="1"/>
    <col min="10" max="12" width="11.42578125" style="20"/>
    <col min="13" max="14" width="11.42578125" style="2"/>
    <col min="15" max="15" width="12.5703125" style="2" customWidth="1"/>
    <col min="16" max="16" width="15.28515625" style="2" customWidth="1"/>
    <col min="17" max="17" width="42.5703125" style="2" customWidth="1"/>
    <col min="18" max="18" width="45.140625" style="2" customWidth="1"/>
    <col min="19" max="20" width="28.140625" style="2" customWidth="1"/>
    <col min="21" max="16384" width="11.42578125" style="2"/>
  </cols>
  <sheetData>
    <row r="3" spans="1:19" ht="17.25" thickBot="1" x14ac:dyDescent="0.35">
      <c r="H3" s="685"/>
      <c r="I3" s="685"/>
      <c r="J3" s="685"/>
      <c r="K3" s="685"/>
      <c r="L3" s="686"/>
      <c r="M3" s="686"/>
    </row>
    <row r="4" spans="1:19" ht="16.5" customHeight="1" x14ac:dyDescent="0.3">
      <c r="A4" s="687" t="s">
        <v>96</v>
      </c>
      <c r="B4" s="688"/>
      <c r="C4" s="688"/>
      <c r="D4" s="688"/>
      <c r="E4" s="688"/>
      <c r="F4" s="688"/>
      <c r="G4" s="689"/>
      <c r="H4" s="690" t="s">
        <v>84</v>
      </c>
      <c r="I4" s="691"/>
      <c r="J4" s="691" t="s">
        <v>4</v>
      </c>
      <c r="K4" s="691"/>
      <c r="L4" s="694" t="s">
        <v>5</v>
      </c>
      <c r="M4" s="695"/>
      <c r="N4" s="697" t="s">
        <v>6</v>
      </c>
      <c r="O4" s="700" t="s">
        <v>85</v>
      </c>
      <c r="P4" s="708" t="s">
        <v>97</v>
      </c>
      <c r="Q4" s="700" t="s">
        <v>87</v>
      </c>
      <c r="R4" s="689" t="s">
        <v>10</v>
      </c>
      <c r="S4" s="705" t="s">
        <v>98</v>
      </c>
    </row>
    <row r="5" spans="1:19" x14ac:dyDescent="0.3">
      <c r="A5" s="681" t="s">
        <v>99</v>
      </c>
      <c r="B5" s="682"/>
      <c r="C5" s="682"/>
      <c r="D5" s="682"/>
      <c r="E5" s="682"/>
      <c r="F5" s="682"/>
      <c r="G5" s="683"/>
      <c r="H5" s="692"/>
      <c r="I5" s="693"/>
      <c r="J5" s="693"/>
      <c r="K5" s="693"/>
      <c r="L5" s="682"/>
      <c r="M5" s="696"/>
      <c r="N5" s="698"/>
      <c r="O5" s="701"/>
      <c r="P5" s="709"/>
      <c r="Q5" s="701"/>
      <c r="R5" s="703"/>
      <c r="S5" s="706"/>
    </row>
    <row r="6" spans="1:19" ht="17.25" thickBot="1" x14ac:dyDescent="0.35">
      <c r="A6" s="446" t="s">
        <v>100</v>
      </c>
      <c r="B6" s="684" t="s">
        <v>101</v>
      </c>
      <c r="C6" s="684"/>
      <c r="D6" s="432" t="s">
        <v>15</v>
      </c>
      <c r="E6" s="432" t="s">
        <v>102</v>
      </c>
      <c r="F6" s="432" t="s">
        <v>103</v>
      </c>
      <c r="G6" s="447" t="s">
        <v>18</v>
      </c>
      <c r="H6" s="433" t="s">
        <v>19</v>
      </c>
      <c r="I6" s="434" t="s">
        <v>20</v>
      </c>
      <c r="J6" s="434" t="s">
        <v>19</v>
      </c>
      <c r="K6" s="434" t="s">
        <v>20</v>
      </c>
      <c r="L6" s="434" t="s">
        <v>19</v>
      </c>
      <c r="M6" s="462" t="s">
        <v>20</v>
      </c>
      <c r="N6" s="699"/>
      <c r="O6" s="702"/>
      <c r="P6" s="709"/>
      <c r="Q6" s="702"/>
      <c r="R6" s="704"/>
      <c r="S6" s="707"/>
    </row>
    <row r="7" spans="1:19" ht="51" x14ac:dyDescent="0.3">
      <c r="A7" s="679" t="s">
        <v>104</v>
      </c>
      <c r="B7" s="21">
        <v>1.1000000000000001</v>
      </c>
      <c r="C7" s="15" t="s">
        <v>105</v>
      </c>
      <c r="D7" s="13" t="s">
        <v>106</v>
      </c>
      <c r="E7" s="8" t="s">
        <v>107</v>
      </c>
      <c r="F7" s="13" t="s">
        <v>108</v>
      </c>
      <c r="G7" s="448" t="s">
        <v>48</v>
      </c>
      <c r="H7" s="217"/>
      <c r="I7" s="435"/>
      <c r="J7" s="216"/>
      <c r="K7" s="441">
        <v>1</v>
      </c>
      <c r="L7" s="216"/>
      <c r="M7" s="456">
        <v>1</v>
      </c>
      <c r="N7" s="217">
        <f>I7+K7+M7</f>
        <v>2</v>
      </c>
      <c r="O7" s="461">
        <f>H7+J7+L7</f>
        <v>0</v>
      </c>
      <c r="P7" s="525">
        <f>O7/N7</f>
        <v>0</v>
      </c>
      <c r="Q7" s="527" t="s">
        <v>935</v>
      </c>
      <c r="R7" s="164"/>
      <c r="S7" s="191"/>
    </row>
    <row r="8" spans="1:19" ht="38.25" x14ac:dyDescent="0.3">
      <c r="A8" s="679"/>
      <c r="B8" s="21" t="s">
        <v>109</v>
      </c>
      <c r="C8" s="15" t="s">
        <v>110</v>
      </c>
      <c r="D8" s="13" t="s">
        <v>111</v>
      </c>
      <c r="E8" s="4" t="s">
        <v>107</v>
      </c>
      <c r="F8" s="16" t="s">
        <v>928</v>
      </c>
      <c r="G8" s="449">
        <v>45565</v>
      </c>
      <c r="H8" s="185"/>
      <c r="I8" s="436"/>
      <c r="J8" s="219"/>
      <c r="K8" s="442"/>
      <c r="L8" s="17"/>
      <c r="M8" s="457">
        <v>1</v>
      </c>
      <c r="N8" s="188">
        <f t="shared" ref="N8:N17" si="0">I8+K8+M8</f>
        <v>1</v>
      </c>
      <c r="O8" s="17">
        <f t="shared" ref="O8:O17" si="1">H8+J8+L8</f>
        <v>0</v>
      </c>
      <c r="P8" s="526">
        <f t="shared" ref="P8:P17" si="2">O8/N8</f>
        <v>0</v>
      </c>
      <c r="Q8" s="527" t="s">
        <v>944</v>
      </c>
      <c r="R8" s="19"/>
      <c r="S8" s="192"/>
    </row>
    <row r="9" spans="1:19" ht="102" x14ac:dyDescent="0.3">
      <c r="A9" s="679"/>
      <c r="B9" s="122" t="s">
        <v>112</v>
      </c>
      <c r="C9" s="5" t="s">
        <v>113</v>
      </c>
      <c r="D9" s="3" t="s">
        <v>114</v>
      </c>
      <c r="E9" s="4" t="s">
        <v>115</v>
      </c>
      <c r="F9" s="16" t="s">
        <v>945</v>
      </c>
      <c r="G9" s="449" t="s">
        <v>116</v>
      </c>
      <c r="H9" s="186">
        <v>1</v>
      </c>
      <c r="I9" s="436">
        <v>1</v>
      </c>
      <c r="J9" s="220"/>
      <c r="K9" s="443">
        <v>1</v>
      </c>
      <c r="L9" s="221"/>
      <c r="M9" s="457">
        <v>1</v>
      </c>
      <c r="N9" s="188">
        <f t="shared" si="0"/>
        <v>3</v>
      </c>
      <c r="O9" s="17">
        <f t="shared" si="1"/>
        <v>1</v>
      </c>
      <c r="P9" s="526">
        <f t="shared" si="2"/>
        <v>0.33333333333333331</v>
      </c>
      <c r="Q9" s="528" t="s">
        <v>947</v>
      </c>
      <c r="R9" s="19"/>
      <c r="S9" s="192"/>
    </row>
    <row r="10" spans="1:19" ht="63.75" x14ac:dyDescent="0.3">
      <c r="A10" s="679"/>
      <c r="B10" s="122" t="s">
        <v>117</v>
      </c>
      <c r="C10" s="5" t="s">
        <v>118</v>
      </c>
      <c r="D10" s="26" t="s">
        <v>119</v>
      </c>
      <c r="E10" s="4" t="s">
        <v>115</v>
      </c>
      <c r="F10" s="26" t="s">
        <v>946</v>
      </c>
      <c r="G10" s="450" t="s">
        <v>120</v>
      </c>
      <c r="H10" s="463">
        <v>0</v>
      </c>
      <c r="I10" s="437">
        <v>0</v>
      </c>
      <c r="J10" s="218"/>
      <c r="K10" s="437">
        <v>2</v>
      </c>
      <c r="L10" s="218"/>
      <c r="M10" s="458"/>
      <c r="N10" s="188">
        <f t="shared" si="0"/>
        <v>2</v>
      </c>
      <c r="O10" s="17">
        <f t="shared" si="1"/>
        <v>0</v>
      </c>
      <c r="P10" s="526">
        <f t="shared" si="2"/>
        <v>0</v>
      </c>
      <c r="Q10" s="594" t="s">
        <v>976</v>
      </c>
      <c r="R10" s="18"/>
      <c r="S10" s="193"/>
    </row>
    <row r="11" spans="1:19" ht="63.75" x14ac:dyDescent="0.3">
      <c r="A11" s="679"/>
      <c r="B11" s="122" t="s">
        <v>121</v>
      </c>
      <c r="C11" s="15" t="s">
        <v>122</v>
      </c>
      <c r="D11" s="11" t="s">
        <v>123</v>
      </c>
      <c r="E11" s="8" t="s">
        <v>124</v>
      </c>
      <c r="F11" s="13" t="s">
        <v>108</v>
      </c>
      <c r="G11" s="449">
        <v>45657</v>
      </c>
      <c r="H11" s="185">
        <v>0.33</v>
      </c>
      <c r="I11" s="438">
        <v>0.33</v>
      </c>
      <c r="J11" s="219"/>
      <c r="K11" s="442">
        <v>0.33</v>
      </c>
      <c r="L11" s="17"/>
      <c r="M11" s="459">
        <v>0.34</v>
      </c>
      <c r="N11" s="464">
        <f t="shared" si="0"/>
        <v>1</v>
      </c>
      <c r="O11" s="17">
        <f t="shared" si="1"/>
        <v>0.33</v>
      </c>
      <c r="P11" s="526">
        <f t="shared" si="2"/>
        <v>0.33</v>
      </c>
      <c r="Q11" s="529" t="s">
        <v>948</v>
      </c>
      <c r="R11" s="18"/>
      <c r="S11" s="193"/>
    </row>
    <row r="12" spans="1:19" ht="52.5" x14ac:dyDescent="0.3">
      <c r="A12" s="679"/>
      <c r="B12" s="9" t="s">
        <v>125</v>
      </c>
      <c r="C12" s="128" t="s">
        <v>126</v>
      </c>
      <c r="D12" s="129" t="s">
        <v>127</v>
      </c>
      <c r="E12" s="8" t="s">
        <v>124</v>
      </c>
      <c r="F12" s="13" t="s">
        <v>108</v>
      </c>
      <c r="G12" s="449">
        <v>45657</v>
      </c>
      <c r="H12" s="187"/>
      <c r="I12" s="439"/>
      <c r="J12" s="130"/>
      <c r="K12" s="439"/>
      <c r="L12" s="130"/>
      <c r="M12" s="458">
        <v>1</v>
      </c>
      <c r="N12" s="463">
        <f t="shared" si="0"/>
        <v>1</v>
      </c>
      <c r="O12" s="402">
        <f t="shared" si="1"/>
        <v>0</v>
      </c>
      <c r="P12" s="145">
        <f t="shared" si="2"/>
        <v>0</v>
      </c>
      <c r="Q12" s="530" t="s">
        <v>936</v>
      </c>
      <c r="R12" s="18"/>
      <c r="S12" s="192"/>
    </row>
    <row r="13" spans="1:19" ht="153" x14ac:dyDescent="0.3">
      <c r="A13" s="679" t="s">
        <v>128</v>
      </c>
      <c r="B13" s="122" t="s">
        <v>29</v>
      </c>
      <c r="C13" s="15" t="s">
        <v>129</v>
      </c>
      <c r="D13" s="13" t="s">
        <v>130</v>
      </c>
      <c r="E13" s="8" t="s">
        <v>124</v>
      </c>
      <c r="F13" s="13" t="s">
        <v>108</v>
      </c>
      <c r="G13" s="448" t="s">
        <v>48</v>
      </c>
      <c r="H13" s="188">
        <v>2</v>
      </c>
      <c r="I13" s="437">
        <v>1</v>
      </c>
      <c r="J13" s="218"/>
      <c r="K13" s="444">
        <v>2</v>
      </c>
      <c r="L13" s="218"/>
      <c r="M13" s="458">
        <v>1</v>
      </c>
      <c r="N13" s="188">
        <f t="shared" si="0"/>
        <v>4</v>
      </c>
      <c r="O13" s="17">
        <f t="shared" si="1"/>
        <v>2</v>
      </c>
      <c r="P13" s="526">
        <f t="shared" si="2"/>
        <v>0.5</v>
      </c>
      <c r="Q13" s="531" t="s">
        <v>937</v>
      </c>
      <c r="R13" s="18"/>
      <c r="S13" s="192"/>
    </row>
    <row r="14" spans="1:19" ht="63.75" x14ac:dyDescent="0.3">
      <c r="A14" s="679"/>
      <c r="B14" s="122" t="s">
        <v>131</v>
      </c>
      <c r="C14" s="15" t="s">
        <v>132</v>
      </c>
      <c r="D14" s="13" t="s">
        <v>127</v>
      </c>
      <c r="E14" s="8" t="s">
        <v>133</v>
      </c>
      <c r="F14" s="13" t="s">
        <v>134</v>
      </c>
      <c r="G14" s="449" t="s">
        <v>135</v>
      </c>
      <c r="H14" s="188"/>
      <c r="I14" s="437"/>
      <c r="J14" s="218"/>
      <c r="K14" s="444"/>
      <c r="L14" s="218"/>
      <c r="M14" s="458">
        <v>1</v>
      </c>
      <c r="N14" s="188">
        <f t="shared" si="0"/>
        <v>1</v>
      </c>
      <c r="O14" s="17">
        <f t="shared" si="1"/>
        <v>0</v>
      </c>
      <c r="P14" s="526">
        <f t="shared" si="2"/>
        <v>0</v>
      </c>
      <c r="Q14" s="530" t="s">
        <v>936</v>
      </c>
      <c r="R14" s="18"/>
      <c r="S14" s="192"/>
    </row>
    <row r="15" spans="1:19" ht="38.25" x14ac:dyDescent="0.3">
      <c r="A15" s="679" t="s">
        <v>136</v>
      </c>
      <c r="B15" s="122" t="s">
        <v>36</v>
      </c>
      <c r="C15" s="15" t="s">
        <v>137</v>
      </c>
      <c r="D15" s="13" t="s">
        <v>138</v>
      </c>
      <c r="E15" s="8" t="s">
        <v>124</v>
      </c>
      <c r="F15" s="13" t="s">
        <v>108</v>
      </c>
      <c r="G15" s="449">
        <v>45626</v>
      </c>
      <c r="H15" s="188"/>
      <c r="I15" s="437"/>
      <c r="J15" s="218"/>
      <c r="K15" s="444"/>
      <c r="L15" s="218"/>
      <c r="M15" s="458">
        <v>1</v>
      </c>
      <c r="N15" s="188">
        <f t="shared" si="0"/>
        <v>1</v>
      </c>
      <c r="O15" s="17">
        <f t="shared" si="1"/>
        <v>0</v>
      </c>
      <c r="P15" s="526">
        <f t="shared" si="2"/>
        <v>0</v>
      </c>
      <c r="Q15" s="530" t="s">
        <v>938</v>
      </c>
      <c r="R15" s="18"/>
      <c r="S15" s="193"/>
    </row>
    <row r="16" spans="1:19" ht="38.25" x14ac:dyDescent="0.3">
      <c r="A16" s="679"/>
      <c r="B16" s="122" t="s">
        <v>139</v>
      </c>
      <c r="C16" s="15" t="s">
        <v>140</v>
      </c>
      <c r="D16" s="13" t="s">
        <v>141</v>
      </c>
      <c r="E16" s="8" t="s">
        <v>124</v>
      </c>
      <c r="F16" s="13" t="s">
        <v>108</v>
      </c>
      <c r="G16" s="449" t="s">
        <v>142</v>
      </c>
      <c r="H16" s="188"/>
      <c r="I16" s="437"/>
      <c r="J16" s="218"/>
      <c r="K16" s="444">
        <v>1</v>
      </c>
      <c r="L16" s="218"/>
      <c r="M16" s="458">
        <v>1</v>
      </c>
      <c r="N16" s="188">
        <f t="shared" si="0"/>
        <v>2</v>
      </c>
      <c r="O16" s="17">
        <f t="shared" si="1"/>
        <v>0</v>
      </c>
      <c r="P16" s="526">
        <f t="shared" si="2"/>
        <v>0</v>
      </c>
      <c r="Q16" s="530" t="s">
        <v>939</v>
      </c>
      <c r="R16" s="18"/>
      <c r="S16" s="193"/>
    </row>
    <row r="17" spans="1:19" ht="51.75" thickBot="1" x14ac:dyDescent="0.35">
      <c r="A17" s="680"/>
      <c r="B17" s="451" t="s">
        <v>143</v>
      </c>
      <c r="C17" s="452" t="s">
        <v>144</v>
      </c>
      <c r="D17" s="453" t="s">
        <v>145</v>
      </c>
      <c r="E17" s="454" t="s">
        <v>146</v>
      </c>
      <c r="F17" s="453" t="s">
        <v>147</v>
      </c>
      <c r="G17" s="455">
        <v>45657</v>
      </c>
      <c r="H17" s="189"/>
      <c r="I17" s="440"/>
      <c r="J17" s="190"/>
      <c r="K17" s="445"/>
      <c r="L17" s="190"/>
      <c r="M17" s="460">
        <v>1</v>
      </c>
      <c r="N17" s="189">
        <f t="shared" si="0"/>
        <v>1</v>
      </c>
      <c r="O17" s="194">
        <f t="shared" si="1"/>
        <v>0</v>
      </c>
      <c r="P17" s="533">
        <f t="shared" si="2"/>
        <v>0</v>
      </c>
      <c r="Q17" s="532" t="s">
        <v>938</v>
      </c>
      <c r="R17" s="195"/>
      <c r="S17" s="196"/>
    </row>
    <row r="18" spans="1:19" x14ac:dyDescent="0.3">
      <c r="P18" s="581">
        <f>AVERAGE(P7:P17)</f>
        <v>0.10575757575757576</v>
      </c>
    </row>
  </sheetData>
  <mergeCells count="18">
    <mergeCell ref="N4:N6"/>
    <mergeCell ref="O4:O6"/>
    <mergeCell ref="Q4:Q6"/>
    <mergeCell ref="R4:R6"/>
    <mergeCell ref="S4:S6"/>
    <mergeCell ref="P4:P6"/>
    <mergeCell ref="H3:I3"/>
    <mergeCell ref="J3:K3"/>
    <mergeCell ref="L3:M3"/>
    <mergeCell ref="A4:G4"/>
    <mergeCell ref="H4:I5"/>
    <mergeCell ref="J4:K5"/>
    <mergeCell ref="L4:M5"/>
    <mergeCell ref="A7:A12"/>
    <mergeCell ref="A13:A14"/>
    <mergeCell ref="A15:A17"/>
    <mergeCell ref="A5:G5"/>
    <mergeCell ref="B6:C6"/>
  </mergeCells>
  <conditionalFormatting sqref="Q17">
    <cfRule type="cellIs" dxfId="121" priority="1" operator="equal">
      <formula>1</formula>
    </cfRule>
  </conditionalFormatting>
  <conditionalFormatting sqref="R10:S17">
    <cfRule type="cellIs" dxfId="120" priority="3" operator="equal">
      <formula>1</formula>
    </cfRule>
  </conditionalFormatting>
  <conditionalFormatting sqref="S7:S9">
    <cfRule type="cellIs" dxfId="119" priority="2" operator="equal">
      <formula>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F4FD-7D4B-41F4-B021-9FC4823B913F}">
  <sheetPr>
    <tabColor rgb="FF00B050"/>
  </sheetPr>
  <dimension ref="A1:S16"/>
  <sheetViews>
    <sheetView workbookViewId="0">
      <selection activeCell="G18" sqref="G18"/>
    </sheetView>
  </sheetViews>
  <sheetFormatPr baseColWidth="10" defaultColWidth="11.42578125" defaultRowHeight="15" x14ac:dyDescent="0.25"/>
  <cols>
    <col min="1" max="1" width="35.85546875" bestFit="1" customWidth="1"/>
    <col min="2" max="2" width="3.7109375" bestFit="1" customWidth="1"/>
    <col min="3" max="3" width="65.5703125" customWidth="1"/>
    <col min="4" max="4" width="19.28515625" customWidth="1"/>
    <col min="5" max="5" width="11.7109375" bestFit="1" customWidth="1"/>
    <col min="6" max="6" width="11.5703125" bestFit="1" customWidth="1"/>
    <col min="7" max="7" width="11" bestFit="1" customWidth="1"/>
    <col min="8" max="8" width="10.28515625" bestFit="1" customWidth="1"/>
    <col min="9" max="9" width="10" bestFit="1" customWidth="1"/>
    <col min="10" max="10" width="10.28515625" bestFit="1" customWidth="1"/>
    <col min="11" max="11" width="10" bestFit="1" customWidth="1"/>
    <col min="12" max="12" width="10.28515625" bestFit="1" customWidth="1"/>
    <col min="13" max="13" width="10" bestFit="1" customWidth="1"/>
    <col min="14" max="14" width="9.5703125" customWidth="1"/>
    <col min="15" max="15" width="10.7109375" customWidth="1"/>
    <col min="16" max="16" width="13.7109375" customWidth="1"/>
    <col min="17" max="17" width="49.42578125" customWidth="1"/>
    <col min="18" max="18" width="40.5703125" bestFit="1" customWidth="1"/>
    <col min="19" max="19" width="39" bestFit="1" customWidth="1"/>
  </cols>
  <sheetData>
    <row r="1" spans="1:19" x14ac:dyDescent="0.25">
      <c r="A1" s="1"/>
      <c r="B1" s="1"/>
      <c r="C1" s="1"/>
      <c r="D1" s="1"/>
      <c r="E1" s="1"/>
      <c r="F1" s="1"/>
      <c r="G1" s="1"/>
      <c r="H1" s="1"/>
      <c r="I1" s="1"/>
      <c r="J1" s="1"/>
      <c r="K1" s="1"/>
      <c r="L1" s="1"/>
      <c r="M1" s="1"/>
      <c r="N1" s="1"/>
      <c r="O1" s="1"/>
      <c r="P1" s="1"/>
      <c r="Q1" s="1"/>
      <c r="R1" s="1"/>
      <c r="S1" s="1"/>
    </row>
    <row r="2" spans="1:19" x14ac:dyDescent="0.25">
      <c r="A2" s="1"/>
      <c r="B2" s="1"/>
      <c r="C2" s="1"/>
      <c r="D2" s="1"/>
      <c r="E2" s="1"/>
      <c r="F2" s="1"/>
      <c r="G2" s="1"/>
      <c r="H2" s="1"/>
      <c r="I2" s="1"/>
      <c r="J2" s="1"/>
      <c r="K2" s="1"/>
      <c r="L2" s="1"/>
      <c r="M2" s="1"/>
      <c r="N2" s="1"/>
      <c r="O2" s="1"/>
      <c r="P2" s="1"/>
      <c r="Q2" s="1"/>
      <c r="R2" s="1"/>
      <c r="S2" s="1"/>
    </row>
    <row r="3" spans="1:19" ht="30.75" customHeight="1" thickBot="1" x14ac:dyDescent="0.3">
      <c r="A3" s="1"/>
      <c r="B3" s="1"/>
      <c r="C3" s="1"/>
      <c r="D3" s="1"/>
      <c r="E3" s="1"/>
      <c r="F3" s="1"/>
      <c r="G3" s="1"/>
      <c r="H3" s="1"/>
      <c r="I3" s="1"/>
      <c r="J3" s="1"/>
      <c r="K3" s="1"/>
      <c r="L3" s="1"/>
      <c r="M3" s="1"/>
      <c r="N3" s="1"/>
      <c r="O3" s="1"/>
      <c r="P3" s="1"/>
      <c r="Q3" s="1"/>
      <c r="R3" s="1"/>
      <c r="S3" s="1"/>
    </row>
    <row r="4" spans="1:19" ht="18" customHeight="1" x14ac:dyDescent="0.25">
      <c r="A4" s="716" t="s">
        <v>148</v>
      </c>
      <c r="B4" s="717"/>
      <c r="C4" s="717"/>
      <c r="D4" s="717"/>
      <c r="E4" s="717"/>
      <c r="F4" s="717"/>
      <c r="G4" s="718"/>
      <c r="H4" s="690" t="s">
        <v>84</v>
      </c>
      <c r="I4" s="691"/>
      <c r="J4" s="691" t="s">
        <v>4</v>
      </c>
      <c r="K4" s="691"/>
      <c r="L4" s="694" t="s">
        <v>5</v>
      </c>
      <c r="M4" s="719"/>
      <c r="N4" s="720" t="s">
        <v>6</v>
      </c>
      <c r="O4" s="688" t="s">
        <v>85</v>
      </c>
      <c r="P4" s="688" t="s">
        <v>97</v>
      </c>
      <c r="Q4" s="700" t="s">
        <v>87</v>
      </c>
      <c r="R4" s="688" t="s">
        <v>10</v>
      </c>
      <c r="S4" s="689" t="s">
        <v>98</v>
      </c>
    </row>
    <row r="5" spans="1:19" ht="18" x14ac:dyDescent="0.25">
      <c r="A5" s="712" t="s">
        <v>149</v>
      </c>
      <c r="B5" s="713"/>
      <c r="C5" s="713"/>
      <c r="D5" s="713"/>
      <c r="E5" s="713"/>
      <c r="F5" s="713"/>
      <c r="G5" s="714"/>
      <c r="H5" s="692"/>
      <c r="I5" s="693"/>
      <c r="J5" s="693"/>
      <c r="K5" s="693"/>
      <c r="L5" s="682"/>
      <c r="M5" s="683"/>
      <c r="N5" s="681"/>
      <c r="O5" s="710"/>
      <c r="P5" s="710"/>
      <c r="Q5" s="701"/>
      <c r="R5" s="710"/>
      <c r="S5" s="703"/>
    </row>
    <row r="6" spans="1:19" ht="24.75" thickBot="1" x14ac:dyDescent="0.3">
      <c r="A6" s="468" t="s">
        <v>13</v>
      </c>
      <c r="B6" s="465"/>
      <c r="C6" s="466" t="s">
        <v>150</v>
      </c>
      <c r="D6" s="467" t="s">
        <v>15</v>
      </c>
      <c r="E6" s="466" t="s">
        <v>16</v>
      </c>
      <c r="F6" s="466" t="s">
        <v>17</v>
      </c>
      <c r="G6" s="469" t="s">
        <v>18</v>
      </c>
      <c r="H6" s="483" t="s">
        <v>19</v>
      </c>
      <c r="I6" s="484" t="s">
        <v>20</v>
      </c>
      <c r="J6" s="484" t="s">
        <v>19</v>
      </c>
      <c r="K6" s="484" t="s">
        <v>20</v>
      </c>
      <c r="L6" s="484" t="s">
        <v>19</v>
      </c>
      <c r="M6" s="485" t="s">
        <v>20</v>
      </c>
      <c r="N6" s="721"/>
      <c r="O6" s="711"/>
      <c r="P6" s="711"/>
      <c r="Q6" s="702"/>
      <c r="R6" s="711"/>
      <c r="S6" s="704"/>
    </row>
    <row r="7" spans="1:19" ht="38.25" x14ac:dyDescent="0.25">
      <c r="A7" s="715" t="s">
        <v>151</v>
      </c>
      <c r="B7" s="104" t="s">
        <v>22</v>
      </c>
      <c r="C7" s="110" t="s">
        <v>152</v>
      </c>
      <c r="D7" s="14" t="s">
        <v>153</v>
      </c>
      <c r="E7" s="10" t="s">
        <v>925</v>
      </c>
      <c r="F7" s="14" t="s">
        <v>924</v>
      </c>
      <c r="G7" s="470" t="s">
        <v>154</v>
      </c>
      <c r="H7" s="332">
        <v>4</v>
      </c>
      <c r="I7" s="486">
        <v>4</v>
      </c>
      <c r="J7" s="333"/>
      <c r="K7" s="486">
        <v>4</v>
      </c>
      <c r="L7" s="203"/>
      <c r="M7" s="490">
        <v>3</v>
      </c>
      <c r="N7" s="537">
        <f>I7+K7+M7</f>
        <v>11</v>
      </c>
      <c r="O7" s="203">
        <f>H7+J7+L7</f>
        <v>4</v>
      </c>
      <c r="P7" s="534">
        <f>O7/N7</f>
        <v>0.36363636363636365</v>
      </c>
      <c r="Q7" s="479" t="s">
        <v>943</v>
      </c>
      <c r="R7" s="335"/>
      <c r="S7" s="204"/>
    </row>
    <row r="8" spans="1:19" ht="51" x14ac:dyDescent="0.25">
      <c r="A8" s="715"/>
      <c r="B8" s="104" t="s">
        <v>109</v>
      </c>
      <c r="C8" s="107" t="s">
        <v>155</v>
      </c>
      <c r="D8" s="14" t="s">
        <v>156</v>
      </c>
      <c r="E8" s="10" t="s">
        <v>157</v>
      </c>
      <c r="F8" s="14" t="s">
        <v>924</v>
      </c>
      <c r="G8" s="471" t="s">
        <v>159</v>
      </c>
      <c r="H8" s="336"/>
      <c r="I8" s="487">
        <v>0</v>
      </c>
      <c r="J8" s="103"/>
      <c r="K8" s="487">
        <v>50</v>
      </c>
      <c r="L8" s="103"/>
      <c r="M8" s="491">
        <v>50</v>
      </c>
      <c r="N8" s="197">
        <f t="shared" ref="N8:N15" si="0">I8+K8+M8</f>
        <v>100</v>
      </c>
      <c r="O8" s="103">
        <f t="shared" ref="O8:O15" si="1">H8+J8+L8</f>
        <v>0</v>
      </c>
      <c r="P8" s="334">
        <f t="shared" ref="P8:P15" si="2">O8/N8</f>
        <v>0</v>
      </c>
      <c r="Q8" s="479" t="s">
        <v>940</v>
      </c>
      <c r="R8" s="337"/>
      <c r="S8" s="200"/>
    </row>
    <row r="9" spans="1:19" ht="63.75" x14ac:dyDescent="0.25">
      <c r="A9" s="722" t="s">
        <v>160</v>
      </c>
      <c r="B9" s="102" t="s">
        <v>29</v>
      </c>
      <c r="C9" s="6" t="s">
        <v>161</v>
      </c>
      <c r="D9" s="7" t="s">
        <v>162</v>
      </c>
      <c r="E9" s="7" t="s">
        <v>163</v>
      </c>
      <c r="F9" s="14" t="s">
        <v>924</v>
      </c>
      <c r="G9" s="471" t="s">
        <v>164</v>
      </c>
      <c r="H9" s="197">
        <v>1</v>
      </c>
      <c r="I9" s="487">
        <v>1</v>
      </c>
      <c r="J9" s="103"/>
      <c r="K9" s="487">
        <v>1</v>
      </c>
      <c r="L9" s="103"/>
      <c r="M9" s="491">
        <v>0</v>
      </c>
      <c r="N9" s="197">
        <f t="shared" si="0"/>
        <v>2</v>
      </c>
      <c r="O9" s="103">
        <f t="shared" si="1"/>
        <v>1</v>
      </c>
      <c r="P9" s="334">
        <f t="shared" si="2"/>
        <v>0.5</v>
      </c>
      <c r="Q9" s="479" t="s">
        <v>975</v>
      </c>
      <c r="R9" s="337"/>
      <c r="S9" s="200"/>
    </row>
    <row r="10" spans="1:19" ht="49.5" customHeight="1" x14ac:dyDescent="0.25">
      <c r="A10" s="722"/>
      <c r="B10" s="102" t="s">
        <v>131</v>
      </c>
      <c r="C10" s="338" t="s">
        <v>165</v>
      </c>
      <c r="D10" s="339" t="s">
        <v>166</v>
      </c>
      <c r="E10" s="339" t="s">
        <v>167</v>
      </c>
      <c r="F10" s="339" t="s">
        <v>924</v>
      </c>
      <c r="G10" s="473" t="s">
        <v>168</v>
      </c>
      <c r="H10" s="197"/>
      <c r="I10" s="487"/>
      <c r="J10" s="103"/>
      <c r="K10" s="487">
        <v>1</v>
      </c>
      <c r="L10" s="103"/>
      <c r="M10" s="491">
        <v>1</v>
      </c>
      <c r="N10" s="197">
        <f t="shared" si="0"/>
        <v>2</v>
      </c>
      <c r="O10" s="103">
        <f t="shared" si="1"/>
        <v>0</v>
      </c>
      <c r="P10" s="334">
        <f t="shared" si="2"/>
        <v>0</v>
      </c>
      <c r="Q10" s="479" t="s">
        <v>940</v>
      </c>
      <c r="R10" s="337"/>
      <c r="S10" s="200"/>
    </row>
    <row r="11" spans="1:19" ht="127.5" x14ac:dyDescent="0.25">
      <c r="A11" s="723" t="s">
        <v>169</v>
      </c>
      <c r="B11" s="102" t="s">
        <v>170</v>
      </c>
      <c r="C11" s="6" t="s">
        <v>171</v>
      </c>
      <c r="D11" s="7" t="s">
        <v>172</v>
      </c>
      <c r="E11" s="10" t="s">
        <v>115</v>
      </c>
      <c r="F11" s="14" t="s">
        <v>926</v>
      </c>
      <c r="G11" s="470" t="s">
        <v>173</v>
      </c>
      <c r="H11" s="340">
        <v>1</v>
      </c>
      <c r="I11" s="487">
        <v>1</v>
      </c>
      <c r="J11" s="341"/>
      <c r="K11" s="487">
        <v>1</v>
      </c>
      <c r="L11" s="103"/>
      <c r="M11" s="491">
        <v>1</v>
      </c>
      <c r="N11" s="197">
        <f t="shared" si="0"/>
        <v>3</v>
      </c>
      <c r="O11" s="103">
        <f t="shared" si="1"/>
        <v>1</v>
      </c>
      <c r="P11" s="334">
        <f t="shared" si="2"/>
        <v>0.33333333333333331</v>
      </c>
      <c r="Q11" s="479" t="s">
        <v>974</v>
      </c>
      <c r="R11" s="337"/>
      <c r="S11" s="200"/>
    </row>
    <row r="12" spans="1:19" ht="38.25" x14ac:dyDescent="0.25">
      <c r="A12" s="724"/>
      <c r="B12" s="102" t="s">
        <v>174</v>
      </c>
      <c r="C12" s="6" t="s">
        <v>175</v>
      </c>
      <c r="D12" s="7" t="s">
        <v>156</v>
      </c>
      <c r="E12" s="10" t="s">
        <v>157</v>
      </c>
      <c r="F12" s="14" t="s">
        <v>924</v>
      </c>
      <c r="G12" s="470">
        <v>45488</v>
      </c>
      <c r="H12" s="340"/>
      <c r="I12" s="487"/>
      <c r="J12" s="341"/>
      <c r="K12" s="487">
        <v>1</v>
      </c>
      <c r="L12" s="103"/>
      <c r="M12" s="491"/>
      <c r="N12" s="197">
        <f t="shared" si="0"/>
        <v>1</v>
      </c>
      <c r="O12" s="103">
        <f t="shared" si="1"/>
        <v>0</v>
      </c>
      <c r="P12" s="334">
        <f t="shared" si="2"/>
        <v>0</v>
      </c>
      <c r="Q12" s="479" t="s">
        <v>940</v>
      </c>
      <c r="R12" s="337"/>
      <c r="S12" s="200"/>
    </row>
    <row r="13" spans="1:19" ht="38.25" x14ac:dyDescent="0.25">
      <c r="A13" s="472" t="s">
        <v>176</v>
      </c>
      <c r="B13" s="104" t="s">
        <v>44</v>
      </c>
      <c r="C13" s="101" t="s">
        <v>177</v>
      </c>
      <c r="D13" s="14" t="s">
        <v>178</v>
      </c>
      <c r="E13" s="10" t="s">
        <v>179</v>
      </c>
      <c r="F13" s="14" t="s">
        <v>924</v>
      </c>
      <c r="G13" s="470" t="s">
        <v>180</v>
      </c>
      <c r="H13" s="199">
        <v>0.33</v>
      </c>
      <c r="I13" s="488">
        <v>0.33</v>
      </c>
      <c r="J13" s="342"/>
      <c r="K13" s="488">
        <v>0.34</v>
      </c>
      <c r="L13" s="103"/>
      <c r="M13" s="492">
        <v>0.33</v>
      </c>
      <c r="N13" s="481">
        <f t="shared" si="0"/>
        <v>1</v>
      </c>
      <c r="O13" s="103">
        <f t="shared" si="1"/>
        <v>0.33</v>
      </c>
      <c r="P13" s="334">
        <f t="shared" si="2"/>
        <v>0.33</v>
      </c>
      <c r="Q13" s="479" t="s">
        <v>941</v>
      </c>
      <c r="R13" s="337"/>
      <c r="S13" s="200"/>
    </row>
    <row r="14" spans="1:19" ht="76.5" x14ac:dyDescent="0.25">
      <c r="A14" s="725" t="s">
        <v>181</v>
      </c>
      <c r="B14" s="105" t="s">
        <v>50</v>
      </c>
      <c r="C14" s="110" t="s">
        <v>182</v>
      </c>
      <c r="D14" s="14" t="s">
        <v>183</v>
      </c>
      <c r="E14" s="14" t="s">
        <v>184</v>
      </c>
      <c r="F14" s="14" t="s">
        <v>927</v>
      </c>
      <c r="G14" s="471" t="s">
        <v>185</v>
      </c>
      <c r="H14" s="340"/>
      <c r="I14" s="487"/>
      <c r="J14" s="341"/>
      <c r="K14" s="487">
        <v>1</v>
      </c>
      <c r="L14" s="103"/>
      <c r="M14" s="491">
        <v>1</v>
      </c>
      <c r="N14" s="197">
        <f t="shared" si="0"/>
        <v>2</v>
      </c>
      <c r="O14" s="103">
        <f t="shared" si="1"/>
        <v>0</v>
      </c>
      <c r="P14" s="334">
        <f t="shared" si="2"/>
        <v>0</v>
      </c>
      <c r="Q14" s="480" t="s">
        <v>940</v>
      </c>
      <c r="R14" s="337"/>
      <c r="S14" s="200"/>
    </row>
    <row r="15" spans="1:19" ht="51.75" thickBot="1" x14ac:dyDescent="0.3">
      <c r="A15" s="726"/>
      <c r="B15" s="474" t="s">
        <v>56</v>
      </c>
      <c r="C15" s="475" t="s">
        <v>186</v>
      </c>
      <c r="D15" s="476" t="s">
        <v>942</v>
      </c>
      <c r="E15" s="477" t="s">
        <v>157</v>
      </c>
      <c r="F15" s="476" t="s">
        <v>187</v>
      </c>
      <c r="G15" s="478" t="s">
        <v>185</v>
      </c>
      <c r="H15" s="343"/>
      <c r="I15" s="489"/>
      <c r="J15" s="344"/>
      <c r="K15" s="489">
        <v>1</v>
      </c>
      <c r="L15" s="198"/>
      <c r="M15" s="493">
        <v>1</v>
      </c>
      <c r="N15" s="482">
        <f t="shared" si="0"/>
        <v>2</v>
      </c>
      <c r="O15" s="198">
        <f t="shared" si="1"/>
        <v>0</v>
      </c>
      <c r="P15" s="536">
        <f t="shared" si="2"/>
        <v>0</v>
      </c>
      <c r="Q15" s="535" t="s">
        <v>940</v>
      </c>
      <c r="R15" s="345"/>
      <c r="S15" s="201"/>
    </row>
    <row r="16" spans="1:19" x14ac:dyDescent="0.25">
      <c r="P16" s="582">
        <f>AVERAGE(P7:P15)</f>
        <v>0.16966329966329968</v>
      </c>
    </row>
  </sheetData>
  <mergeCells count="15">
    <mergeCell ref="A9:A10"/>
    <mergeCell ref="A11:A12"/>
    <mergeCell ref="A14:A15"/>
    <mergeCell ref="Q4:Q6"/>
    <mergeCell ref="P4:P6"/>
    <mergeCell ref="R4:R6"/>
    <mergeCell ref="S4:S6"/>
    <mergeCell ref="A5:G5"/>
    <mergeCell ref="A7:A8"/>
    <mergeCell ref="A4:G4"/>
    <mergeCell ref="H4:I5"/>
    <mergeCell ref="J4:K5"/>
    <mergeCell ref="L4:M5"/>
    <mergeCell ref="N4:N6"/>
    <mergeCell ref="O4:O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873D-DB39-4A4E-B4B0-07907DEF790C}">
  <sheetPr>
    <tabColor rgb="FF00B050"/>
  </sheetPr>
  <dimension ref="A4:T35"/>
  <sheetViews>
    <sheetView showGridLines="0" topLeftCell="B25" zoomScale="80" zoomScaleNormal="80" workbookViewId="0">
      <selection activeCell="F32" sqref="F32"/>
    </sheetView>
  </sheetViews>
  <sheetFormatPr baseColWidth="10" defaultColWidth="11.42578125" defaultRowHeight="16.5" x14ac:dyDescent="0.3"/>
  <cols>
    <col min="1" max="1" width="30.42578125" style="2" customWidth="1"/>
    <col min="2" max="2" width="11.42578125" style="2"/>
    <col min="3" max="3" width="81.5703125" style="2" customWidth="1"/>
    <col min="4" max="4" width="31.5703125" style="2" customWidth="1"/>
    <col min="5" max="5" width="40.7109375" style="2" customWidth="1"/>
    <col min="6" max="6" width="26" style="2" customWidth="1"/>
    <col min="7" max="7" width="46.85546875" style="225" customWidth="1"/>
    <col min="8" max="8" width="15.85546875" style="225" customWidth="1"/>
    <col min="9" max="13" width="11.42578125" style="2"/>
    <col min="14" max="14" width="12.140625" style="2" customWidth="1"/>
    <col min="15" max="15" width="11.42578125" style="224" customWidth="1"/>
    <col min="16" max="17" width="13.7109375" style="224" customWidth="1"/>
    <col min="18" max="18" width="54.28515625" style="2" customWidth="1"/>
    <col min="19" max="20" width="36.42578125" style="2" customWidth="1"/>
    <col min="21" max="16384" width="11.42578125" style="2"/>
  </cols>
  <sheetData>
    <row r="4" spans="1:20" ht="17.25" thickBot="1" x14ac:dyDescent="0.35"/>
    <row r="5" spans="1:20" ht="20.25" customHeight="1" thickBot="1" x14ac:dyDescent="0.35">
      <c r="A5" s="732" t="s">
        <v>148</v>
      </c>
      <c r="B5" s="732"/>
      <c r="C5" s="732"/>
      <c r="D5" s="732"/>
      <c r="E5" s="732"/>
      <c r="F5" s="732"/>
      <c r="G5" s="732"/>
      <c r="H5" s="733"/>
      <c r="I5" s="720" t="s">
        <v>84</v>
      </c>
      <c r="J5" s="694"/>
      <c r="K5" s="694" t="s">
        <v>4</v>
      </c>
      <c r="L5" s="694"/>
      <c r="M5" s="694" t="s">
        <v>5</v>
      </c>
      <c r="N5" s="719"/>
      <c r="O5" s="720" t="s">
        <v>6</v>
      </c>
      <c r="P5" s="688" t="s">
        <v>85</v>
      </c>
      <c r="Q5" s="708" t="s">
        <v>97</v>
      </c>
      <c r="R5" s="687" t="s">
        <v>87</v>
      </c>
      <c r="S5" s="688" t="s">
        <v>10</v>
      </c>
      <c r="T5" s="689" t="s">
        <v>98</v>
      </c>
    </row>
    <row r="6" spans="1:20" ht="20.25" x14ac:dyDescent="0.3">
      <c r="A6" s="729" t="s">
        <v>188</v>
      </c>
      <c r="B6" s="730"/>
      <c r="C6" s="730"/>
      <c r="D6" s="730"/>
      <c r="E6" s="730"/>
      <c r="F6" s="730"/>
      <c r="G6" s="730"/>
      <c r="H6" s="731"/>
      <c r="I6" s="681"/>
      <c r="J6" s="682"/>
      <c r="K6" s="682"/>
      <c r="L6" s="682"/>
      <c r="M6" s="682"/>
      <c r="N6" s="683"/>
      <c r="O6" s="681"/>
      <c r="P6" s="710"/>
      <c r="Q6" s="709"/>
      <c r="R6" s="727"/>
      <c r="S6" s="710"/>
      <c r="T6" s="703"/>
    </row>
    <row r="7" spans="1:20" ht="38.25" customHeight="1" thickBot="1" x14ac:dyDescent="0.35">
      <c r="A7" s="446" t="s">
        <v>13</v>
      </c>
      <c r="B7" s="684" t="s">
        <v>14</v>
      </c>
      <c r="C7" s="684"/>
      <c r="D7" s="432" t="s">
        <v>15</v>
      </c>
      <c r="E7" s="432" t="s">
        <v>189</v>
      </c>
      <c r="F7" s="432" t="s">
        <v>16</v>
      </c>
      <c r="G7" s="431" t="s">
        <v>17</v>
      </c>
      <c r="H7" s="447" t="s">
        <v>18</v>
      </c>
      <c r="I7" s="517" t="s">
        <v>19</v>
      </c>
      <c r="J7" s="518" t="s">
        <v>20</v>
      </c>
      <c r="K7" s="518" t="s">
        <v>19</v>
      </c>
      <c r="L7" s="518" t="s">
        <v>20</v>
      </c>
      <c r="M7" s="518" t="s">
        <v>19</v>
      </c>
      <c r="N7" s="485" t="s">
        <v>20</v>
      </c>
      <c r="O7" s="721"/>
      <c r="P7" s="711"/>
      <c r="Q7" s="734"/>
      <c r="R7" s="728"/>
      <c r="S7" s="711"/>
      <c r="T7" s="704"/>
    </row>
    <row r="8" spans="1:20" ht="99.75" customHeight="1" x14ac:dyDescent="0.3">
      <c r="A8" s="679" t="s">
        <v>190</v>
      </c>
      <c r="B8" s="122" t="s">
        <v>22</v>
      </c>
      <c r="C8" s="139" t="s">
        <v>191</v>
      </c>
      <c r="D8" s="145">
        <v>1</v>
      </c>
      <c r="E8" s="138" t="s">
        <v>192</v>
      </c>
      <c r="F8" s="138" t="s">
        <v>193</v>
      </c>
      <c r="G8" s="138" t="s">
        <v>60</v>
      </c>
      <c r="H8" s="548" t="s">
        <v>909</v>
      </c>
      <c r="I8" s="545"/>
      <c r="J8" s="519"/>
      <c r="K8" s="522"/>
      <c r="L8" s="501">
        <v>1</v>
      </c>
      <c r="M8" s="522"/>
      <c r="N8" s="546"/>
      <c r="O8" s="539">
        <f>J8+L8+N8</f>
        <v>1</v>
      </c>
      <c r="P8" s="202">
        <f>I8+K8+M8</f>
        <v>0</v>
      </c>
      <c r="Q8" s="147">
        <f>P8/O8</f>
        <v>0</v>
      </c>
      <c r="R8" s="555" t="s">
        <v>951</v>
      </c>
      <c r="S8" s="538"/>
      <c r="T8" s="513"/>
    </row>
    <row r="9" spans="1:20" ht="49.5" x14ac:dyDescent="0.3">
      <c r="A9" s="679"/>
      <c r="B9" s="136" t="s">
        <v>109</v>
      </c>
      <c r="C9" s="144" t="s">
        <v>917</v>
      </c>
      <c r="D9" s="137" t="s">
        <v>194</v>
      </c>
      <c r="E9" s="138" t="s">
        <v>918</v>
      </c>
      <c r="F9" s="138" t="s">
        <v>124</v>
      </c>
      <c r="G9" s="138" t="s">
        <v>195</v>
      </c>
      <c r="H9" s="548" t="s">
        <v>61</v>
      </c>
      <c r="I9" s="154">
        <v>1</v>
      </c>
      <c r="J9" s="503">
        <v>1</v>
      </c>
      <c r="K9" s="131"/>
      <c r="L9" s="503">
        <v>1</v>
      </c>
      <c r="M9" s="131"/>
      <c r="N9" s="509">
        <v>1</v>
      </c>
      <c r="O9" s="540">
        <f t="shared" ref="O9:O34" si="0">J9+L9+N9</f>
        <v>3</v>
      </c>
      <c r="P9" s="521">
        <f t="shared" ref="P9:P34" si="1">I9+K9+M9</f>
        <v>1</v>
      </c>
      <c r="Q9" s="131">
        <f t="shared" ref="Q9:Q34" si="2">P9/O9</f>
        <v>0.33333333333333331</v>
      </c>
      <c r="R9" s="556" t="s">
        <v>952</v>
      </c>
      <c r="S9" s="130"/>
      <c r="T9" s="514"/>
    </row>
    <row r="10" spans="1:20" ht="49.5" x14ac:dyDescent="0.3">
      <c r="A10" s="679"/>
      <c r="B10" s="136" t="s">
        <v>112</v>
      </c>
      <c r="C10" s="108" t="s">
        <v>196</v>
      </c>
      <c r="D10" s="137">
        <v>1</v>
      </c>
      <c r="E10" s="138" t="s">
        <v>197</v>
      </c>
      <c r="F10" s="138" t="s">
        <v>198</v>
      </c>
      <c r="G10" s="138" t="s">
        <v>199</v>
      </c>
      <c r="H10" s="548" t="s">
        <v>61</v>
      </c>
      <c r="I10" s="152">
        <v>0.33</v>
      </c>
      <c r="J10" s="502">
        <v>0.33</v>
      </c>
      <c r="K10" s="143"/>
      <c r="L10" s="502">
        <v>0.33400000000000002</v>
      </c>
      <c r="M10" s="131"/>
      <c r="N10" s="508">
        <v>0.33400000000000002</v>
      </c>
      <c r="O10" s="541">
        <f t="shared" si="0"/>
        <v>0.998</v>
      </c>
      <c r="P10" s="120">
        <f t="shared" si="1"/>
        <v>0.33</v>
      </c>
      <c r="Q10" s="512">
        <f t="shared" si="2"/>
        <v>0.33066132264529058</v>
      </c>
      <c r="R10" s="557" t="s">
        <v>953</v>
      </c>
      <c r="S10" s="130"/>
      <c r="T10" s="514"/>
    </row>
    <row r="11" spans="1:20" ht="49.5" x14ac:dyDescent="0.3">
      <c r="A11" s="679"/>
      <c r="B11" s="136" t="s">
        <v>117</v>
      </c>
      <c r="C11" s="139" t="s">
        <v>200</v>
      </c>
      <c r="D11" s="137" t="s">
        <v>201</v>
      </c>
      <c r="E11" s="138" t="s">
        <v>202</v>
      </c>
      <c r="F11" s="138" t="s">
        <v>124</v>
      </c>
      <c r="G11" s="138" t="s">
        <v>195</v>
      </c>
      <c r="H11" s="548" t="s">
        <v>910</v>
      </c>
      <c r="I11" s="540"/>
      <c r="J11" s="520"/>
      <c r="K11" s="120"/>
      <c r="L11" s="503">
        <v>1</v>
      </c>
      <c r="M11" s="131"/>
      <c r="N11" s="509">
        <v>1</v>
      </c>
      <c r="O11" s="540">
        <f t="shared" si="0"/>
        <v>2</v>
      </c>
      <c r="P11" s="120">
        <f t="shared" si="1"/>
        <v>0</v>
      </c>
      <c r="Q11" s="512">
        <f t="shared" si="2"/>
        <v>0</v>
      </c>
      <c r="R11" s="556" t="s">
        <v>951</v>
      </c>
      <c r="S11" s="130"/>
      <c r="T11" s="514"/>
    </row>
    <row r="12" spans="1:20" ht="49.5" x14ac:dyDescent="0.3">
      <c r="A12" s="679"/>
      <c r="B12" s="136" t="s">
        <v>121</v>
      </c>
      <c r="C12" s="139" t="s">
        <v>203</v>
      </c>
      <c r="D12" s="137" t="s">
        <v>194</v>
      </c>
      <c r="E12" s="138" t="s">
        <v>204</v>
      </c>
      <c r="F12" s="138" t="s">
        <v>198</v>
      </c>
      <c r="G12" s="138" t="s">
        <v>199</v>
      </c>
      <c r="H12" s="548" t="s">
        <v>61</v>
      </c>
      <c r="I12" s="154">
        <v>1</v>
      </c>
      <c r="J12" s="503">
        <v>1</v>
      </c>
      <c r="K12" s="131"/>
      <c r="L12" s="503">
        <v>1</v>
      </c>
      <c r="M12" s="131"/>
      <c r="N12" s="509">
        <v>1</v>
      </c>
      <c r="O12" s="540">
        <f t="shared" si="0"/>
        <v>3</v>
      </c>
      <c r="P12" s="521">
        <f t="shared" si="1"/>
        <v>1</v>
      </c>
      <c r="Q12" s="131">
        <f t="shared" si="2"/>
        <v>0.33333333333333331</v>
      </c>
      <c r="R12" s="556" t="s">
        <v>954</v>
      </c>
      <c r="S12" s="130"/>
      <c r="T12" s="514"/>
    </row>
    <row r="13" spans="1:20" ht="49.5" x14ac:dyDescent="0.3">
      <c r="A13" s="679"/>
      <c r="B13" s="142">
        <v>1.6</v>
      </c>
      <c r="C13" s="139" t="s">
        <v>205</v>
      </c>
      <c r="D13" s="109" t="s">
        <v>194</v>
      </c>
      <c r="E13" s="140" t="s">
        <v>206</v>
      </c>
      <c r="F13" s="140" t="s">
        <v>198</v>
      </c>
      <c r="G13" s="140" t="s">
        <v>199</v>
      </c>
      <c r="H13" s="549" t="s">
        <v>61</v>
      </c>
      <c r="I13" s="154">
        <v>1</v>
      </c>
      <c r="J13" s="503">
        <v>1</v>
      </c>
      <c r="K13" s="131"/>
      <c r="L13" s="503">
        <v>1</v>
      </c>
      <c r="M13" s="131"/>
      <c r="N13" s="509">
        <v>1</v>
      </c>
      <c r="O13" s="540">
        <f t="shared" si="0"/>
        <v>3</v>
      </c>
      <c r="P13" s="523">
        <f t="shared" si="1"/>
        <v>1</v>
      </c>
      <c r="Q13" s="132">
        <f t="shared" si="2"/>
        <v>0.33333333333333331</v>
      </c>
      <c r="R13" s="557" t="s">
        <v>955</v>
      </c>
      <c r="S13" s="135"/>
      <c r="T13" s="514"/>
    </row>
    <row r="14" spans="1:20" ht="33" x14ac:dyDescent="0.3">
      <c r="A14" s="679"/>
      <c r="B14" s="122" t="s">
        <v>207</v>
      </c>
      <c r="C14" s="139" t="s">
        <v>208</v>
      </c>
      <c r="D14" s="137">
        <v>1</v>
      </c>
      <c r="E14" s="140" t="s">
        <v>209</v>
      </c>
      <c r="F14" s="138" t="s">
        <v>124</v>
      </c>
      <c r="G14" s="106" t="s">
        <v>210</v>
      </c>
      <c r="H14" s="548" t="s">
        <v>910</v>
      </c>
      <c r="I14" s="154"/>
      <c r="J14" s="503"/>
      <c r="K14" s="131"/>
      <c r="L14" s="502">
        <v>0.5</v>
      </c>
      <c r="M14" s="131"/>
      <c r="N14" s="508">
        <v>0.5</v>
      </c>
      <c r="O14" s="541">
        <f t="shared" si="0"/>
        <v>1</v>
      </c>
      <c r="P14" s="523">
        <f t="shared" si="1"/>
        <v>0</v>
      </c>
      <c r="Q14" s="132">
        <f t="shared" si="2"/>
        <v>0</v>
      </c>
      <c r="R14" s="556" t="s">
        <v>951</v>
      </c>
      <c r="S14" s="130"/>
      <c r="T14" s="514"/>
    </row>
    <row r="15" spans="1:20" ht="82.5" x14ac:dyDescent="0.3">
      <c r="A15" s="679"/>
      <c r="B15" s="142">
        <v>1.8</v>
      </c>
      <c r="C15" s="139" t="s">
        <v>919</v>
      </c>
      <c r="D15" s="109" t="s">
        <v>194</v>
      </c>
      <c r="E15" s="121" t="s">
        <v>211</v>
      </c>
      <c r="F15" s="140" t="s">
        <v>124</v>
      </c>
      <c r="G15" s="140" t="s">
        <v>212</v>
      </c>
      <c r="H15" s="549" t="s">
        <v>61</v>
      </c>
      <c r="I15" s="154">
        <v>1</v>
      </c>
      <c r="J15" s="503">
        <v>1</v>
      </c>
      <c r="K15" s="131"/>
      <c r="L15" s="503">
        <v>1</v>
      </c>
      <c r="M15" s="131"/>
      <c r="N15" s="509">
        <v>1</v>
      </c>
      <c r="O15" s="540">
        <f t="shared" si="0"/>
        <v>3</v>
      </c>
      <c r="P15" s="523">
        <f t="shared" si="1"/>
        <v>1</v>
      </c>
      <c r="Q15" s="132">
        <f t="shared" si="2"/>
        <v>0.33333333333333331</v>
      </c>
      <c r="R15" s="556" t="s">
        <v>957</v>
      </c>
      <c r="S15" s="130"/>
      <c r="T15" s="514"/>
    </row>
    <row r="16" spans="1:20" ht="49.5" x14ac:dyDescent="0.3">
      <c r="A16" s="679"/>
      <c r="B16" s="136" t="s">
        <v>213</v>
      </c>
      <c r="C16" s="139" t="s">
        <v>214</v>
      </c>
      <c r="D16" s="137" t="s">
        <v>194</v>
      </c>
      <c r="E16" s="138" t="s">
        <v>215</v>
      </c>
      <c r="F16" s="138" t="s">
        <v>124</v>
      </c>
      <c r="G16" s="138" t="s">
        <v>195</v>
      </c>
      <c r="H16" s="548" t="s">
        <v>61</v>
      </c>
      <c r="I16" s="154"/>
      <c r="J16" s="503"/>
      <c r="K16" s="131"/>
      <c r="L16" s="503">
        <v>2</v>
      </c>
      <c r="M16" s="131"/>
      <c r="N16" s="509">
        <v>1</v>
      </c>
      <c r="O16" s="540">
        <f t="shared" si="0"/>
        <v>3</v>
      </c>
      <c r="P16" s="523">
        <f t="shared" si="1"/>
        <v>0</v>
      </c>
      <c r="Q16" s="132">
        <f t="shared" si="2"/>
        <v>0</v>
      </c>
      <c r="R16" s="556" t="s">
        <v>951</v>
      </c>
      <c r="S16" s="130"/>
      <c r="T16" s="514"/>
    </row>
    <row r="17" spans="1:20" ht="49.5" x14ac:dyDescent="0.3">
      <c r="A17" s="679"/>
      <c r="B17" s="136" t="s">
        <v>216</v>
      </c>
      <c r="C17" s="144" t="s">
        <v>217</v>
      </c>
      <c r="D17" s="109" t="s">
        <v>218</v>
      </c>
      <c r="E17" s="140" t="s">
        <v>219</v>
      </c>
      <c r="F17" s="140" t="s">
        <v>124</v>
      </c>
      <c r="G17" s="140" t="s">
        <v>195</v>
      </c>
      <c r="H17" s="549">
        <v>45657</v>
      </c>
      <c r="I17" s="154"/>
      <c r="J17" s="503"/>
      <c r="K17" s="131"/>
      <c r="L17" s="503"/>
      <c r="M17" s="131"/>
      <c r="N17" s="509">
        <v>1</v>
      </c>
      <c r="O17" s="540">
        <f t="shared" si="0"/>
        <v>1</v>
      </c>
      <c r="P17" s="523">
        <f t="shared" si="1"/>
        <v>0</v>
      </c>
      <c r="Q17" s="132">
        <f t="shared" si="2"/>
        <v>0</v>
      </c>
      <c r="R17" s="556" t="s">
        <v>951</v>
      </c>
      <c r="S17" s="130"/>
      <c r="T17" s="514"/>
    </row>
    <row r="18" spans="1:20" ht="99" x14ac:dyDescent="0.3">
      <c r="A18" s="679"/>
      <c r="B18" s="136" t="s">
        <v>220</v>
      </c>
      <c r="C18" s="139" t="s">
        <v>221</v>
      </c>
      <c r="D18" s="109" t="s">
        <v>218</v>
      </c>
      <c r="E18" s="140" t="s">
        <v>222</v>
      </c>
      <c r="F18" s="140" t="s">
        <v>124</v>
      </c>
      <c r="G18" s="140" t="s">
        <v>158</v>
      </c>
      <c r="H18" s="548">
        <v>45535</v>
      </c>
      <c r="I18" s="154"/>
      <c r="J18" s="503"/>
      <c r="K18" s="131"/>
      <c r="L18" s="503">
        <v>1</v>
      </c>
      <c r="M18" s="131"/>
      <c r="N18" s="509"/>
      <c r="O18" s="540">
        <f t="shared" si="0"/>
        <v>1</v>
      </c>
      <c r="P18" s="523">
        <f t="shared" si="1"/>
        <v>0</v>
      </c>
      <c r="Q18" s="132">
        <f t="shared" si="2"/>
        <v>0</v>
      </c>
      <c r="R18" s="557" t="s">
        <v>956</v>
      </c>
      <c r="S18" s="130"/>
      <c r="T18" s="514"/>
    </row>
    <row r="19" spans="1:20" ht="49.5" x14ac:dyDescent="0.3">
      <c r="A19" s="679"/>
      <c r="B19" s="136" t="s">
        <v>223</v>
      </c>
      <c r="C19" s="563" t="s">
        <v>224</v>
      </c>
      <c r="D19" s="590" t="s">
        <v>201</v>
      </c>
      <c r="E19" s="564" t="s">
        <v>225</v>
      </c>
      <c r="F19" s="138" t="s">
        <v>226</v>
      </c>
      <c r="G19" s="138" t="s">
        <v>187</v>
      </c>
      <c r="H19" s="589" t="s">
        <v>989</v>
      </c>
      <c r="I19" s="154"/>
      <c r="J19" s="503"/>
      <c r="K19" s="131"/>
      <c r="L19" s="503">
        <v>1</v>
      </c>
      <c r="M19" s="131"/>
      <c r="N19" s="509">
        <v>1</v>
      </c>
      <c r="O19" s="540">
        <f t="shared" si="0"/>
        <v>2</v>
      </c>
      <c r="P19" s="523">
        <f t="shared" si="1"/>
        <v>0</v>
      </c>
      <c r="Q19" s="132">
        <f t="shared" si="2"/>
        <v>0</v>
      </c>
      <c r="R19" s="556" t="s">
        <v>951</v>
      </c>
      <c r="S19" s="130"/>
      <c r="T19" s="514"/>
    </row>
    <row r="20" spans="1:20" ht="49.5" x14ac:dyDescent="0.3">
      <c r="A20" s="679"/>
      <c r="B20" s="136" t="s">
        <v>227</v>
      </c>
      <c r="C20" s="135" t="s">
        <v>920</v>
      </c>
      <c r="D20" s="137" t="s">
        <v>228</v>
      </c>
      <c r="E20" s="138" t="s">
        <v>921</v>
      </c>
      <c r="F20" s="138" t="s">
        <v>167</v>
      </c>
      <c r="G20" s="138" t="s">
        <v>229</v>
      </c>
      <c r="H20" s="548">
        <v>45657</v>
      </c>
      <c r="I20" s="152"/>
      <c r="J20" s="503"/>
      <c r="K20" s="131"/>
      <c r="L20" s="503"/>
      <c r="M20" s="131"/>
      <c r="N20" s="509">
        <v>1</v>
      </c>
      <c r="O20" s="540">
        <f t="shared" si="0"/>
        <v>1</v>
      </c>
      <c r="P20" s="523">
        <f t="shared" si="1"/>
        <v>0</v>
      </c>
      <c r="Q20" s="132">
        <f t="shared" si="2"/>
        <v>0</v>
      </c>
      <c r="R20" s="556" t="s">
        <v>951</v>
      </c>
      <c r="S20" s="130"/>
      <c r="T20" s="514"/>
    </row>
    <row r="21" spans="1:20" ht="99" x14ac:dyDescent="0.3">
      <c r="A21" s="679"/>
      <c r="B21" s="136">
        <v>1.1399999999999999</v>
      </c>
      <c r="C21" s="135" t="s">
        <v>230</v>
      </c>
      <c r="D21" s="137" t="s">
        <v>194</v>
      </c>
      <c r="E21" s="138" t="s">
        <v>225</v>
      </c>
      <c r="F21" s="138" t="s">
        <v>167</v>
      </c>
      <c r="G21" s="138" t="s">
        <v>966</v>
      </c>
      <c r="H21" s="548" t="s">
        <v>173</v>
      </c>
      <c r="I21" s="154">
        <v>1</v>
      </c>
      <c r="J21" s="503">
        <v>1</v>
      </c>
      <c r="K21" s="131"/>
      <c r="L21" s="503">
        <v>1</v>
      </c>
      <c r="M21" s="131"/>
      <c r="N21" s="509">
        <v>1</v>
      </c>
      <c r="O21" s="540">
        <f t="shared" si="0"/>
        <v>3</v>
      </c>
      <c r="P21" s="523">
        <f t="shared" si="1"/>
        <v>1</v>
      </c>
      <c r="Q21" s="132">
        <f t="shared" si="2"/>
        <v>0.33333333333333331</v>
      </c>
      <c r="R21" s="556" t="s">
        <v>959</v>
      </c>
      <c r="S21" s="130"/>
      <c r="T21" s="514"/>
    </row>
    <row r="22" spans="1:20" ht="115.5" x14ac:dyDescent="0.3">
      <c r="A22" s="679" t="s">
        <v>231</v>
      </c>
      <c r="B22" s="136" t="s">
        <v>29</v>
      </c>
      <c r="C22" s="139" t="s">
        <v>232</v>
      </c>
      <c r="D22" s="140" t="s">
        <v>233</v>
      </c>
      <c r="E22" s="138" t="s">
        <v>234</v>
      </c>
      <c r="F22" s="140" t="s">
        <v>115</v>
      </c>
      <c r="G22" s="140" t="s">
        <v>967</v>
      </c>
      <c r="H22" s="549" t="s">
        <v>911</v>
      </c>
      <c r="I22" s="154">
        <v>1</v>
      </c>
      <c r="J22" s="503">
        <v>1</v>
      </c>
      <c r="K22" s="131"/>
      <c r="L22" s="503">
        <v>1</v>
      </c>
      <c r="M22" s="131"/>
      <c r="N22" s="509">
        <v>1</v>
      </c>
      <c r="O22" s="540">
        <f t="shared" si="0"/>
        <v>3</v>
      </c>
      <c r="P22" s="523">
        <f t="shared" si="1"/>
        <v>1</v>
      </c>
      <c r="Q22" s="132">
        <f t="shared" si="2"/>
        <v>0.33333333333333331</v>
      </c>
      <c r="R22" s="558" t="s">
        <v>960</v>
      </c>
      <c r="S22" s="139"/>
      <c r="T22" s="514"/>
    </row>
    <row r="23" spans="1:20" ht="49.5" x14ac:dyDescent="0.3">
      <c r="A23" s="679"/>
      <c r="B23" s="9" t="s">
        <v>131</v>
      </c>
      <c r="C23" s="144" t="s">
        <v>235</v>
      </c>
      <c r="D23" s="137" t="s">
        <v>236</v>
      </c>
      <c r="E23" s="138" t="s">
        <v>237</v>
      </c>
      <c r="F23" s="138" t="s">
        <v>124</v>
      </c>
      <c r="G23" s="138" t="s">
        <v>195</v>
      </c>
      <c r="H23" s="548" t="s">
        <v>912</v>
      </c>
      <c r="I23" s="336"/>
      <c r="J23" s="487"/>
      <c r="K23" s="134"/>
      <c r="L23" s="503">
        <v>1</v>
      </c>
      <c r="M23" s="131"/>
      <c r="N23" s="509">
        <v>1</v>
      </c>
      <c r="O23" s="540">
        <f t="shared" si="0"/>
        <v>2</v>
      </c>
      <c r="P23" s="523">
        <f t="shared" si="1"/>
        <v>0</v>
      </c>
      <c r="Q23" s="132">
        <f t="shared" si="2"/>
        <v>0</v>
      </c>
      <c r="R23" s="556" t="s">
        <v>951</v>
      </c>
      <c r="S23" s="130"/>
      <c r="T23" s="514"/>
    </row>
    <row r="24" spans="1:20" ht="132" x14ac:dyDescent="0.3">
      <c r="A24" s="679"/>
      <c r="B24" s="136" t="s">
        <v>238</v>
      </c>
      <c r="C24" s="144" t="s">
        <v>239</v>
      </c>
      <c r="D24" s="140" t="s">
        <v>240</v>
      </c>
      <c r="E24" s="138" t="s">
        <v>234</v>
      </c>
      <c r="F24" s="138" t="s">
        <v>124</v>
      </c>
      <c r="G24" s="138" t="s">
        <v>968</v>
      </c>
      <c r="H24" s="548" t="s">
        <v>61</v>
      </c>
      <c r="I24" s="154">
        <v>1</v>
      </c>
      <c r="J24" s="487">
        <v>1</v>
      </c>
      <c r="K24" s="134"/>
      <c r="L24" s="487">
        <v>1</v>
      </c>
      <c r="M24" s="134"/>
      <c r="N24" s="491">
        <v>1</v>
      </c>
      <c r="O24" s="540">
        <f t="shared" si="0"/>
        <v>3</v>
      </c>
      <c r="P24" s="523">
        <f t="shared" si="1"/>
        <v>1</v>
      </c>
      <c r="Q24" s="132">
        <f t="shared" si="2"/>
        <v>0.33333333333333331</v>
      </c>
      <c r="R24" s="559" t="s">
        <v>961</v>
      </c>
      <c r="S24" s="515"/>
      <c r="T24" s="514"/>
    </row>
    <row r="25" spans="1:20" ht="49.5" x14ac:dyDescent="0.3">
      <c r="A25" s="679" t="s">
        <v>241</v>
      </c>
      <c r="B25" s="136" t="s">
        <v>36</v>
      </c>
      <c r="C25" s="144" t="s">
        <v>916</v>
      </c>
      <c r="D25" s="138" t="s">
        <v>242</v>
      </c>
      <c r="E25" s="138" t="s">
        <v>243</v>
      </c>
      <c r="F25" s="138" t="s">
        <v>124</v>
      </c>
      <c r="G25" s="138" t="s">
        <v>195</v>
      </c>
      <c r="H25" s="548" t="s">
        <v>912</v>
      </c>
      <c r="I25" s="154"/>
      <c r="J25" s="503"/>
      <c r="K25" s="133"/>
      <c r="L25" s="503">
        <v>1</v>
      </c>
      <c r="M25" s="133"/>
      <c r="N25" s="509">
        <v>1</v>
      </c>
      <c r="O25" s="540">
        <f t="shared" si="0"/>
        <v>2</v>
      </c>
      <c r="P25" s="523">
        <f t="shared" si="1"/>
        <v>0</v>
      </c>
      <c r="Q25" s="132">
        <f t="shared" si="2"/>
        <v>0</v>
      </c>
      <c r="R25" s="556" t="s">
        <v>951</v>
      </c>
      <c r="S25" s="130"/>
      <c r="T25" s="514"/>
    </row>
    <row r="26" spans="1:20" ht="82.5" x14ac:dyDescent="0.3">
      <c r="A26" s="679"/>
      <c r="B26" s="136" t="s">
        <v>244</v>
      </c>
      <c r="C26" s="135" t="s">
        <v>245</v>
      </c>
      <c r="D26" s="140" t="s">
        <v>246</v>
      </c>
      <c r="E26" s="138" t="s">
        <v>247</v>
      </c>
      <c r="F26" s="138" t="s">
        <v>124</v>
      </c>
      <c r="G26" s="106" t="s">
        <v>158</v>
      </c>
      <c r="H26" s="596" t="s">
        <v>912</v>
      </c>
      <c r="I26" s="197"/>
      <c r="J26" s="503"/>
      <c r="K26" s="133"/>
      <c r="L26" s="503">
        <v>10</v>
      </c>
      <c r="M26" s="133"/>
      <c r="N26" s="509">
        <v>6</v>
      </c>
      <c r="O26" s="540">
        <f t="shared" si="0"/>
        <v>16</v>
      </c>
      <c r="P26" s="523">
        <f t="shared" si="1"/>
        <v>0</v>
      </c>
      <c r="Q26" s="132">
        <f t="shared" si="2"/>
        <v>0</v>
      </c>
      <c r="R26" s="557" t="s">
        <v>962</v>
      </c>
      <c r="S26" s="130"/>
      <c r="T26" s="514"/>
    </row>
    <row r="27" spans="1:20" ht="49.5" x14ac:dyDescent="0.3">
      <c r="A27" s="679"/>
      <c r="B27" s="136" t="s">
        <v>139</v>
      </c>
      <c r="C27" s="135" t="s">
        <v>248</v>
      </c>
      <c r="D27" s="137">
        <v>1</v>
      </c>
      <c r="E27" s="138" t="s">
        <v>249</v>
      </c>
      <c r="F27" s="138" t="s">
        <v>124</v>
      </c>
      <c r="G27" s="138" t="s">
        <v>158</v>
      </c>
      <c r="H27" s="548" t="s">
        <v>913</v>
      </c>
      <c r="I27" s="463"/>
      <c r="J27" s="503"/>
      <c r="K27" s="133"/>
      <c r="L27" s="502">
        <v>0.5</v>
      </c>
      <c r="M27" s="133"/>
      <c r="N27" s="508">
        <v>0.5</v>
      </c>
      <c r="O27" s="540">
        <f t="shared" si="0"/>
        <v>1</v>
      </c>
      <c r="P27" s="523">
        <f t="shared" si="1"/>
        <v>0</v>
      </c>
      <c r="Q27" s="132">
        <f t="shared" si="2"/>
        <v>0</v>
      </c>
      <c r="R27" s="556" t="s">
        <v>951</v>
      </c>
      <c r="S27" s="130"/>
      <c r="T27" s="514"/>
    </row>
    <row r="28" spans="1:20" ht="84" customHeight="1" x14ac:dyDescent="0.3">
      <c r="A28" s="679"/>
      <c r="B28" s="9" t="s">
        <v>143</v>
      </c>
      <c r="C28" s="565" t="s">
        <v>250</v>
      </c>
      <c r="D28" s="141">
        <v>1</v>
      </c>
      <c r="E28" s="106" t="s">
        <v>251</v>
      </c>
      <c r="F28" s="106" t="s">
        <v>124</v>
      </c>
      <c r="G28" s="106" t="s">
        <v>108</v>
      </c>
      <c r="H28" s="548" t="s">
        <v>61</v>
      </c>
      <c r="I28" s="152">
        <v>0.33</v>
      </c>
      <c r="J28" s="502">
        <v>0.33</v>
      </c>
      <c r="K28" s="143"/>
      <c r="L28" s="502">
        <v>0.33400000000000002</v>
      </c>
      <c r="M28" s="131"/>
      <c r="N28" s="508">
        <v>0.33400000000000002</v>
      </c>
      <c r="O28" s="540">
        <f t="shared" si="0"/>
        <v>0.998</v>
      </c>
      <c r="P28" s="523">
        <f t="shared" si="1"/>
        <v>0.33</v>
      </c>
      <c r="Q28" s="132">
        <f t="shared" si="2"/>
        <v>0.33066132264529058</v>
      </c>
      <c r="R28" s="557" t="s">
        <v>963</v>
      </c>
      <c r="S28" s="130"/>
      <c r="T28" s="514"/>
    </row>
    <row r="29" spans="1:20" ht="33" x14ac:dyDescent="0.3">
      <c r="A29" s="679"/>
      <c r="B29" s="136" t="s">
        <v>252</v>
      </c>
      <c r="C29" s="135" t="s">
        <v>922</v>
      </c>
      <c r="D29" s="140" t="s">
        <v>253</v>
      </c>
      <c r="E29" s="138" t="s">
        <v>254</v>
      </c>
      <c r="F29" s="138" t="s">
        <v>124</v>
      </c>
      <c r="G29" s="138" t="s">
        <v>195</v>
      </c>
      <c r="H29" s="548">
        <v>45535</v>
      </c>
      <c r="I29" s="154"/>
      <c r="J29" s="503"/>
      <c r="K29" s="133"/>
      <c r="L29" s="503">
        <v>1</v>
      </c>
      <c r="M29" s="133"/>
      <c r="N29" s="509"/>
      <c r="O29" s="540">
        <f t="shared" si="0"/>
        <v>1</v>
      </c>
      <c r="P29" s="523">
        <f t="shared" si="1"/>
        <v>0</v>
      </c>
      <c r="Q29" s="132">
        <f t="shared" si="2"/>
        <v>0</v>
      </c>
      <c r="R29" s="556" t="s">
        <v>951</v>
      </c>
      <c r="S29" s="130"/>
      <c r="T29" s="514"/>
    </row>
    <row r="30" spans="1:20" ht="49.5" x14ac:dyDescent="0.3">
      <c r="A30" s="679"/>
      <c r="B30" s="136" t="s">
        <v>255</v>
      </c>
      <c r="C30" s="135" t="s">
        <v>915</v>
      </c>
      <c r="D30" s="140" t="s">
        <v>256</v>
      </c>
      <c r="E30" s="138" t="s">
        <v>254</v>
      </c>
      <c r="F30" s="138" t="s">
        <v>124</v>
      </c>
      <c r="G30" s="138" t="s">
        <v>969</v>
      </c>
      <c r="H30" s="596" t="s">
        <v>912</v>
      </c>
      <c r="I30" s="197"/>
      <c r="J30" s="503"/>
      <c r="K30" s="133"/>
      <c r="L30" s="503">
        <v>3</v>
      </c>
      <c r="M30" s="133"/>
      <c r="N30" s="509">
        <v>3</v>
      </c>
      <c r="O30" s="540">
        <f t="shared" si="0"/>
        <v>6</v>
      </c>
      <c r="P30" s="523">
        <f t="shared" si="1"/>
        <v>0</v>
      </c>
      <c r="Q30" s="132">
        <f t="shared" si="2"/>
        <v>0</v>
      </c>
      <c r="R30" s="556" t="s">
        <v>951</v>
      </c>
      <c r="S30" s="130"/>
      <c r="T30" s="514"/>
    </row>
    <row r="31" spans="1:20" ht="49.5" x14ac:dyDescent="0.3">
      <c r="A31" s="679"/>
      <c r="B31" s="136" t="s">
        <v>257</v>
      </c>
      <c r="C31" s="595" t="s">
        <v>258</v>
      </c>
      <c r="D31" s="140" t="s">
        <v>988</v>
      </c>
      <c r="E31" s="138" t="s">
        <v>259</v>
      </c>
      <c r="F31" s="140" t="s">
        <v>226</v>
      </c>
      <c r="G31" s="597" t="s">
        <v>260</v>
      </c>
      <c r="H31" s="598" t="s">
        <v>989</v>
      </c>
      <c r="I31" s="197"/>
      <c r="J31" s="503"/>
      <c r="K31" s="133"/>
      <c r="L31" s="503">
        <v>1</v>
      </c>
      <c r="M31" s="133"/>
      <c r="N31" s="509">
        <v>1</v>
      </c>
      <c r="O31" s="540">
        <f t="shared" si="0"/>
        <v>2</v>
      </c>
      <c r="P31" s="523">
        <f t="shared" si="1"/>
        <v>0</v>
      </c>
      <c r="Q31" s="132">
        <f t="shared" si="2"/>
        <v>0</v>
      </c>
      <c r="R31" s="556" t="s">
        <v>958</v>
      </c>
      <c r="S31" s="130"/>
      <c r="T31" s="514"/>
    </row>
    <row r="32" spans="1:20" ht="82.5" x14ac:dyDescent="0.3">
      <c r="A32" s="679"/>
      <c r="B32" s="136" t="s">
        <v>261</v>
      </c>
      <c r="C32" s="135" t="s">
        <v>262</v>
      </c>
      <c r="D32" s="135" t="s">
        <v>263</v>
      </c>
      <c r="E32" s="138" t="s">
        <v>264</v>
      </c>
      <c r="F32" s="138" t="s">
        <v>226</v>
      </c>
      <c r="G32" s="138" t="s">
        <v>924</v>
      </c>
      <c r="H32" s="596" t="s">
        <v>989</v>
      </c>
      <c r="I32" s="154"/>
      <c r="J32" s="503"/>
      <c r="K32" s="133"/>
      <c r="L32" s="503">
        <v>2</v>
      </c>
      <c r="M32" s="133"/>
      <c r="N32" s="509">
        <v>1</v>
      </c>
      <c r="O32" s="540">
        <f t="shared" si="0"/>
        <v>3</v>
      </c>
      <c r="P32" s="523">
        <f t="shared" si="1"/>
        <v>0</v>
      </c>
      <c r="Q32" s="132">
        <f t="shared" si="2"/>
        <v>0</v>
      </c>
      <c r="R32" s="560" t="s">
        <v>965</v>
      </c>
      <c r="S32" s="130"/>
      <c r="T32" s="514"/>
    </row>
    <row r="33" spans="1:20" ht="87" customHeight="1" x14ac:dyDescent="0.3">
      <c r="A33" s="679" t="s">
        <v>265</v>
      </c>
      <c r="B33" s="327" t="s">
        <v>44</v>
      </c>
      <c r="C33" s="139" t="s">
        <v>923</v>
      </c>
      <c r="D33" s="139" t="s">
        <v>263</v>
      </c>
      <c r="E33" s="140" t="s">
        <v>264</v>
      </c>
      <c r="F33" s="140" t="s">
        <v>226</v>
      </c>
      <c r="G33" s="140" t="s">
        <v>970</v>
      </c>
      <c r="H33" s="549" t="s">
        <v>173</v>
      </c>
      <c r="I33" s="154">
        <v>1</v>
      </c>
      <c r="J33" s="503">
        <v>1</v>
      </c>
      <c r="K33" s="133"/>
      <c r="L33" s="503">
        <v>1</v>
      </c>
      <c r="M33" s="133"/>
      <c r="N33" s="509">
        <v>1</v>
      </c>
      <c r="O33" s="540">
        <f t="shared" si="0"/>
        <v>3</v>
      </c>
      <c r="P33" s="523">
        <f t="shared" si="1"/>
        <v>1</v>
      </c>
      <c r="Q33" s="132">
        <f t="shared" si="2"/>
        <v>0.33333333333333331</v>
      </c>
      <c r="R33" s="557" t="s">
        <v>964</v>
      </c>
      <c r="S33" s="130"/>
      <c r="T33" s="514"/>
    </row>
    <row r="34" spans="1:20" ht="99.75" thickBot="1" x14ac:dyDescent="0.35">
      <c r="A34" s="680"/>
      <c r="B34" s="550" t="s">
        <v>266</v>
      </c>
      <c r="C34" s="551" t="s">
        <v>267</v>
      </c>
      <c r="D34" s="552" t="s">
        <v>242</v>
      </c>
      <c r="E34" s="553" t="s">
        <v>268</v>
      </c>
      <c r="F34" s="552" t="s">
        <v>124</v>
      </c>
      <c r="G34" s="553" t="s">
        <v>971</v>
      </c>
      <c r="H34" s="554" t="s">
        <v>914</v>
      </c>
      <c r="I34" s="482"/>
      <c r="J34" s="504"/>
      <c r="K34" s="158"/>
      <c r="L34" s="504">
        <v>1</v>
      </c>
      <c r="M34" s="158"/>
      <c r="N34" s="547">
        <v>1</v>
      </c>
      <c r="O34" s="542">
        <f t="shared" si="0"/>
        <v>2</v>
      </c>
      <c r="P34" s="543">
        <f t="shared" si="1"/>
        <v>0</v>
      </c>
      <c r="Q34" s="544">
        <f t="shared" si="2"/>
        <v>0</v>
      </c>
      <c r="R34" s="561" t="s">
        <v>951</v>
      </c>
      <c r="S34" s="562"/>
      <c r="T34" s="516"/>
    </row>
    <row r="35" spans="1:20" x14ac:dyDescent="0.3">
      <c r="A35" s="2" t="s">
        <v>95</v>
      </c>
      <c r="Q35" s="583">
        <f>AVERAGE(Q8:Q34)</f>
        <v>0.12325886340582398</v>
      </c>
    </row>
  </sheetData>
  <mergeCells count="16">
    <mergeCell ref="S5:S7"/>
    <mergeCell ref="T5:T7"/>
    <mergeCell ref="A6:H6"/>
    <mergeCell ref="B7:C7"/>
    <mergeCell ref="A5:H5"/>
    <mergeCell ref="I5:J6"/>
    <mergeCell ref="K5:L6"/>
    <mergeCell ref="M5:N6"/>
    <mergeCell ref="O5:O7"/>
    <mergeCell ref="P5:P7"/>
    <mergeCell ref="Q5:Q7"/>
    <mergeCell ref="A8:A21"/>
    <mergeCell ref="A22:A24"/>
    <mergeCell ref="A25:A32"/>
    <mergeCell ref="A33:A34"/>
    <mergeCell ref="R5:R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E6BC-4FDE-4BC7-8AFD-4F194BFE220B}">
  <sheetPr>
    <tabColor rgb="FF00B050"/>
  </sheetPr>
  <dimension ref="A1:DE16"/>
  <sheetViews>
    <sheetView tabSelected="1" zoomScaleNormal="100" workbookViewId="0">
      <selection activeCell="E6" sqref="E6"/>
    </sheetView>
  </sheetViews>
  <sheetFormatPr baseColWidth="10" defaultColWidth="11.42578125" defaultRowHeight="74.25" customHeight="1" x14ac:dyDescent="0.25"/>
  <cols>
    <col min="1" max="1" width="29.7109375" customWidth="1"/>
    <col min="2" max="2" width="7.28515625" customWidth="1"/>
    <col min="3" max="3" width="53.85546875" customWidth="1"/>
    <col min="4" max="4" width="10.28515625" customWidth="1"/>
    <col min="5" max="5" width="38.42578125" customWidth="1"/>
    <col min="6" max="6" width="34.85546875" customWidth="1"/>
    <col min="7" max="7" width="25.42578125" customWidth="1"/>
    <col min="8" max="8" width="22.42578125" customWidth="1"/>
    <col min="9" max="9" width="10.28515625" bestFit="1" customWidth="1"/>
    <col min="10" max="10" width="9.85546875" bestFit="1" customWidth="1"/>
    <col min="11" max="11" width="10.28515625" bestFit="1" customWidth="1"/>
    <col min="12" max="12" width="9.85546875" bestFit="1" customWidth="1"/>
    <col min="13" max="13" width="10.7109375" bestFit="1" customWidth="1"/>
    <col min="14" max="14" width="10.140625" bestFit="1" customWidth="1"/>
    <col min="15" max="15" width="10.42578125" customWidth="1"/>
    <col min="16" max="16" width="14.85546875" customWidth="1"/>
    <col min="17" max="17" width="15.5703125" customWidth="1"/>
    <col min="18" max="18" width="29" style="588" customWidth="1"/>
    <col min="19" max="20" width="29" customWidth="1"/>
  </cols>
  <sheetData>
    <row r="1" spans="1:109" ht="74.25" customHeight="1" thickBot="1" x14ac:dyDescent="0.3">
      <c r="A1" s="607"/>
      <c r="B1" s="607"/>
      <c r="C1" s="607"/>
      <c r="D1" s="607"/>
      <c r="E1" s="607"/>
      <c r="F1" s="607"/>
      <c r="G1" s="607"/>
      <c r="H1" s="607"/>
      <c r="I1" s="607"/>
      <c r="J1" s="607"/>
      <c r="K1" s="607"/>
      <c r="L1" s="607"/>
      <c r="M1" s="607"/>
      <c r="N1" s="607"/>
      <c r="O1" s="607"/>
      <c r="P1" s="607"/>
      <c r="Q1" s="607"/>
      <c r="R1" s="607"/>
      <c r="S1" s="607"/>
      <c r="T1" s="607"/>
    </row>
    <row r="2" spans="1:109" ht="24" customHeight="1" x14ac:dyDescent="0.25">
      <c r="A2" s="737" t="s">
        <v>269</v>
      </c>
      <c r="B2" s="737"/>
      <c r="C2" s="737"/>
      <c r="D2" s="737"/>
      <c r="E2" s="737"/>
      <c r="F2" s="737"/>
      <c r="G2" s="737"/>
      <c r="H2" s="738"/>
      <c r="I2" s="739" t="s">
        <v>84</v>
      </c>
      <c r="J2" s="740"/>
      <c r="K2" s="740" t="s">
        <v>4</v>
      </c>
      <c r="L2" s="740"/>
      <c r="M2" s="740" t="s">
        <v>5</v>
      </c>
      <c r="N2" s="741"/>
      <c r="O2" s="742" t="s">
        <v>270</v>
      </c>
      <c r="P2" s="744" t="s">
        <v>85</v>
      </c>
      <c r="Q2" s="708" t="s">
        <v>97</v>
      </c>
      <c r="R2" s="746" t="s">
        <v>87</v>
      </c>
      <c r="S2" s="748" t="s">
        <v>10</v>
      </c>
      <c r="T2" s="750" t="s">
        <v>98</v>
      </c>
    </row>
    <row r="3" spans="1:109" ht="26.25" thickBot="1" x14ac:dyDescent="0.3">
      <c r="A3" s="494" t="s">
        <v>13</v>
      </c>
      <c r="B3" s="752" t="s">
        <v>14</v>
      </c>
      <c r="C3" s="752"/>
      <c r="D3" s="495" t="s">
        <v>15</v>
      </c>
      <c r="E3" s="495" t="s">
        <v>189</v>
      </c>
      <c r="F3" s="495" t="s">
        <v>16</v>
      </c>
      <c r="G3" s="494" t="s">
        <v>17</v>
      </c>
      <c r="H3" s="496" t="s">
        <v>18</v>
      </c>
      <c r="I3" s="498" t="s">
        <v>19</v>
      </c>
      <c r="J3" s="499" t="s">
        <v>20</v>
      </c>
      <c r="K3" s="499" t="s">
        <v>19</v>
      </c>
      <c r="L3" s="499" t="s">
        <v>20</v>
      </c>
      <c r="M3" s="499" t="s">
        <v>19</v>
      </c>
      <c r="N3" s="500" t="s">
        <v>20</v>
      </c>
      <c r="O3" s="743"/>
      <c r="P3" s="745"/>
      <c r="Q3" s="734"/>
      <c r="R3" s="747"/>
      <c r="S3" s="749"/>
      <c r="T3" s="751"/>
    </row>
    <row r="4" spans="1:109" ht="114.75" x14ac:dyDescent="0.25">
      <c r="A4" s="735" t="s">
        <v>271</v>
      </c>
      <c r="B4" s="122" t="s">
        <v>22</v>
      </c>
      <c r="C4" s="99" t="s">
        <v>272</v>
      </c>
      <c r="D4" s="25">
        <v>1</v>
      </c>
      <c r="E4" s="26" t="s">
        <v>273</v>
      </c>
      <c r="F4" s="4" t="s">
        <v>274</v>
      </c>
      <c r="G4" s="4" t="s">
        <v>275</v>
      </c>
      <c r="H4" s="146" t="s">
        <v>276</v>
      </c>
      <c r="I4" s="210">
        <v>1</v>
      </c>
      <c r="J4" s="505">
        <v>1</v>
      </c>
      <c r="K4" s="147"/>
      <c r="L4" s="505"/>
      <c r="M4" s="147"/>
      <c r="N4" s="507"/>
      <c r="O4" s="205">
        <f>J4+L4+N4</f>
        <v>1</v>
      </c>
      <c r="P4" s="206">
        <f>I4+K4+M4</f>
        <v>1</v>
      </c>
      <c r="Q4" s="207">
        <f>P4/O4</f>
        <v>1</v>
      </c>
      <c r="R4" s="584" t="s">
        <v>985</v>
      </c>
      <c r="S4" s="208"/>
      <c r="T4" s="209"/>
    </row>
    <row r="5" spans="1:109" ht="51" x14ac:dyDescent="0.25">
      <c r="A5" s="735"/>
      <c r="B5" s="122" t="s">
        <v>109</v>
      </c>
      <c r="C5" s="100" t="s">
        <v>277</v>
      </c>
      <c r="D5" s="27">
        <v>1</v>
      </c>
      <c r="E5" s="26" t="s">
        <v>278</v>
      </c>
      <c r="F5" s="4" t="s">
        <v>279</v>
      </c>
      <c r="G5" s="4" t="s">
        <v>275</v>
      </c>
      <c r="H5" s="151" t="s">
        <v>276</v>
      </c>
      <c r="I5" s="152"/>
      <c r="J5" s="502"/>
      <c r="K5" s="131"/>
      <c r="L5" s="502">
        <v>0.5</v>
      </c>
      <c r="M5" s="131"/>
      <c r="N5" s="508">
        <v>0.5</v>
      </c>
      <c r="O5" s="210">
        <f t="shared" ref="O5:O13" si="0">J5+L5+N5</f>
        <v>1</v>
      </c>
      <c r="P5" s="148">
        <f t="shared" ref="P5:P13" si="1">I5+K5+M5</f>
        <v>0</v>
      </c>
      <c r="Q5" s="149">
        <f t="shared" ref="Q5:Q13" si="2">P5/O5</f>
        <v>0</v>
      </c>
      <c r="R5" s="585" t="s">
        <v>949</v>
      </c>
      <c r="S5" s="150"/>
      <c r="T5" s="211"/>
    </row>
    <row r="6" spans="1:109" s="351" customFormat="1" ht="76.5" x14ac:dyDescent="0.25">
      <c r="A6" s="495" t="s">
        <v>280</v>
      </c>
      <c r="B6" s="136" t="s">
        <v>29</v>
      </c>
      <c r="C6" s="99" t="s">
        <v>1073</v>
      </c>
      <c r="D6" s="4">
        <v>3</v>
      </c>
      <c r="E6" s="28" t="s">
        <v>987</v>
      </c>
      <c r="F6" s="4" t="s">
        <v>950</v>
      </c>
      <c r="G6" s="4" t="s">
        <v>281</v>
      </c>
      <c r="H6" s="153" t="s">
        <v>282</v>
      </c>
      <c r="I6" s="352">
        <v>1</v>
      </c>
      <c r="J6" s="503">
        <v>1</v>
      </c>
      <c r="K6" s="353"/>
      <c r="L6" s="505">
        <v>1</v>
      </c>
      <c r="M6" s="353"/>
      <c r="N6" s="509">
        <v>1</v>
      </c>
      <c r="O6" s="354">
        <f t="shared" si="0"/>
        <v>3</v>
      </c>
      <c r="P6" s="355">
        <f t="shared" si="1"/>
        <v>1</v>
      </c>
      <c r="Q6" s="356">
        <f t="shared" si="2"/>
        <v>0.33333333333333331</v>
      </c>
      <c r="R6" s="586" t="s">
        <v>986</v>
      </c>
      <c r="S6" s="150"/>
      <c r="T6" s="211"/>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row>
    <row r="7" spans="1:109" ht="38.25" x14ac:dyDescent="0.25">
      <c r="A7" s="495" t="s">
        <v>283</v>
      </c>
      <c r="B7" s="9">
        <v>3.1</v>
      </c>
      <c r="C7" s="99" t="s">
        <v>284</v>
      </c>
      <c r="D7" s="4">
        <v>1</v>
      </c>
      <c r="E7" s="26" t="s">
        <v>285</v>
      </c>
      <c r="F7" s="4" t="s">
        <v>274</v>
      </c>
      <c r="G7" s="8" t="s">
        <v>275</v>
      </c>
      <c r="H7" s="153" t="s">
        <v>286</v>
      </c>
      <c r="I7" s="155"/>
      <c r="J7" s="503"/>
      <c r="K7" s="133"/>
      <c r="L7" s="503"/>
      <c r="M7" s="133"/>
      <c r="N7" s="509">
        <v>1</v>
      </c>
      <c r="O7" s="210">
        <f t="shared" si="0"/>
        <v>1</v>
      </c>
      <c r="P7" s="148">
        <f t="shared" si="1"/>
        <v>0</v>
      </c>
      <c r="Q7" s="149">
        <f t="shared" si="2"/>
        <v>0</v>
      </c>
      <c r="R7" s="585" t="s">
        <v>949</v>
      </c>
      <c r="S7" s="150"/>
      <c r="T7" s="211"/>
    </row>
    <row r="8" spans="1:109" ht="51.75" customHeight="1" x14ac:dyDescent="0.25">
      <c r="A8" s="735" t="s">
        <v>287</v>
      </c>
      <c r="B8" s="9" t="s">
        <v>44</v>
      </c>
      <c r="C8" s="101" t="s">
        <v>288</v>
      </c>
      <c r="D8" s="8">
        <v>2</v>
      </c>
      <c r="E8" s="28" t="s">
        <v>289</v>
      </c>
      <c r="F8" s="8" t="s">
        <v>115</v>
      </c>
      <c r="G8" s="8" t="s">
        <v>290</v>
      </c>
      <c r="H8" s="153" t="s">
        <v>286</v>
      </c>
      <c r="I8" s="154"/>
      <c r="J8" s="503"/>
      <c r="K8" s="133"/>
      <c r="L8" s="503">
        <v>1</v>
      </c>
      <c r="M8" s="133"/>
      <c r="N8" s="509">
        <v>1</v>
      </c>
      <c r="O8" s="210">
        <f t="shared" si="0"/>
        <v>2</v>
      </c>
      <c r="P8" s="148">
        <f t="shared" si="1"/>
        <v>0</v>
      </c>
      <c r="Q8" s="149">
        <f t="shared" si="2"/>
        <v>0</v>
      </c>
      <c r="R8" s="585" t="s">
        <v>949</v>
      </c>
      <c r="S8" s="150"/>
      <c r="T8" s="211"/>
    </row>
    <row r="9" spans="1:109" ht="90.75" customHeight="1" x14ac:dyDescent="0.25">
      <c r="A9" s="735"/>
      <c r="B9" s="9" t="s">
        <v>266</v>
      </c>
      <c r="C9" s="101" t="s">
        <v>291</v>
      </c>
      <c r="D9" s="29">
        <v>2</v>
      </c>
      <c r="E9" s="28" t="s">
        <v>292</v>
      </c>
      <c r="F9" s="8" t="s">
        <v>293</v>
      </c>
      <c r="G9" s="8" t="s">
        <v>294</v>
      </c>
      <c r="H9" s="153" t="s">
        <v>286</v>
      </c>
      <c r="I9" s="154"/>
      <c r="J9" s="503"/>
      <c r="K9" s="133"/>
      <c r="L9" s="503">
        <v>1</v>
      </c>
      <c r="M9" s="133"/>
      <c r="N9" s="509">
        <v>1</v>
      </c>
      <c r="O9" s="210">
        <f t="shared" si="0"/>
        <v>2</v>
      </c>
      <c r="P9" s="148">
        <f t="shared" si="1"/>
        <v>0</v>
      </c>
      <c r="Q9" s="149">
        <f t="shared" si="2"/>
        <v>0</v>
      </c>
      <c r="R9" s="585" t="s">
        <v>949</v>
      </c>
      <c r="S9" s="150"/>
      <c r="T9" s="211"/>
    </row>
    <row r="10" spans="1:109" s="351" customFormat="1" ht="38.25" x14ac:dyDescent="0.25">
      <c r="A10" s="735"/>
      <c r="B10" s="136" t="s">
        <v>295</v>
      </c>
      <c r="C10" s="357" t="s">
        <v>296</v>
      </c>
      <c r="D10" s="358">
        <v>1</v>
      </c>
      <c r="E10" s="26" t="s">
        <v>297</v>
      </c>
      <c r="F10" s="4" t="s">
        <v>107</v>
      </c>
      <c r="G10" s="4" t="s">
        <v>298</v>
      </c>
      <c r="H10" s="359" t="s">
        <v>286</v>
      </c>
      <c r="I10" s="352"/>
      <c r="J10" s="503"/>
      <c r="K10" s="353"/>
      <c r="L10" s="502">
        <v>0.5</v>
      </c>
      <c r="M10" s="353"/>
      <c r="N10" s="508">
        <v>0.5</v>
      </c>
      <c r="O10" s="354">
        <f t="shared" si="0"/>
        <v>1</v>
      </c>
      <c r="P10" s="355">
        <f t="shared" si="1"/>
        <v>0</v>
      </c>
      <c r="Q10" s="356">
        <f t="shared" si="2"/>
        <v>0</v>
      </c>
      <c r="R10" s="585" t="s">
        <v>949</v>
      </c>
      <c r="S10" s="150"/>
      <c r="T10" s="211"/>
      <c r="U10"/>
      <c r="V10"/>
      <c r="W10"/>
      <c r="X10"/>
      <c r="Y10"/>
      <c r="Z10"/>
      <c r="AA10"/>
      <c r="AB10"/>
      <c r="AC10"/>
      <c r="AD10"/>
      <c r="AE10"/>
      <c r="AF10"/>
      <c r="AG10"/>
      <c r="AH10"/>
      <c r="AI10"/>
      <c r="AJ10"/>
      <c r="AK10"/>
      <c r="AL10"/>
      <c r="AM10"/>
      <c r="AN10"/>
      <c r="AO10"/>
      <c r="AP10"/>
      <c r="AQ10"/>
      <c r="AR10"/>
      <c r="AS10"/>
      <c r="AT10"/>
      <c r="AU10"/>
    </row>
    <row r="11" spans="1:109" ht="76.5" x14ac:dyDescent="0.25">
      <c r="A11" s="497" t="s">
        <v>299</v>
      </c>
      <c r="B11" s="9" t="s">
        <v>50</v>
      </c>
      <c r="C11" s="101" t="s">
        <v>300</v>
      </c>
      <c r="D11" s="12">
        <v>1</v>
      </c>
      <c r="E11" s="28" t="s">
        <v>301</v>
      </c>
      <c r="F11" s="8" t="s">
        <v>107</v>
      </c>
      <c r="G11" s="8" t="s">
        <v>298</v>
      </c>
      <c r="H11" s="156" t="s">
        <v>286</v>
      </c>
      <c r="I11" s="154"/>
      <c r="J11" s="503"/>
      <c r="K11" s="133"/>
      <c r="L11" s="502">
        <v>0.5</v>
      </c>
      <c r="M11" s="133"/>
      <c r="N11" s="508">
        <v>0.5</v>
      </c>
      <c r="O11" s="210">
        <f t="shared" si="0"/>
        <v>1</v>
      </c>
      <c r="P11" s="148">
        <f t="shared" si="1"/>
        <v>0</v>
      </c>
      <c r="Q11" s="149">
        <f t="shared" si="2"/>
        <v>0</v>
      </c>
      <c r="R11" s="585" t="s">
        <v>949</v>
      </c>
      <c r="S11" s="150"/>
      <c r="T11" s="211"/>
    </row>
    <row r="12" spans="1:109" ht="38.25" x14ac:dyDescent="0.25">
      <c r="A12" s="736" t="s">
        <v>302</v>
      </c>
      <c r="B12" s="9" t="s">
        <v>303</v>
      </c>
      <c r="C12" s="101" t="s">
        <v>304</v>
      </c>
      <c r="D12" s="12">
        <v>1</v>
      </c>
      <c r="E12" s="28" t="s">
        <v>305</v>
      </c>
      <c r="F12" s="8" t="s">
        <v>306</v>
      </c>
      <c r="G12" s="8" t="s">
        <v>307</v>
      </c>
      <c r="H12" s="156" t="s">
        <v>286</v>
      </c>
      <c r="I12" s="154"/>
      <c r="J12" s="503"/>
      <c r="K12" s="133"/>
      <c r="L12" s="503"/>
      <c r="M12" s="133"/>
      <c r="N12" s="508">
        <v>1</v>
      </c>
      <c r="O12" s="210">
        <f t="shared" si="0"/>
        <v>1</v>
      </c>
      <c r="P12" s="148">
        <f t="shared" si="1"/>
        <v>0</v>
      </c>
      <c r="Q12" s="149">
        <f t="shared" si="2"/>
        <v>0</v>
      </c>
      <c r="R12" s="585" t="s">
        <v>949</v>
      </c>
      <c r="S12" s="150"/>
      <c r="T12" s="211"/>
    </row>
    <row r="13" spans="1:109" ht="64.5" thickBot="1" x14ac:dyDescent="0.3">
      <c r="A13" s="736"/>
      <c r="B13" s="9" t="s">
        <v>308</v>
      </c>
      <c r="C13" s="101" t="s">
        <v>309</v>
      </c>
      <c r="D13" s="12">
        <v>1</v>
      </c>
      <c r="E13" s="28" t="s">
        <v>310</v>
      </c>
      <c r="F13" s="8" t="s">
        <v>306</v>
      </c>
      <c r="G13" s="8" t="s">
        <v>307</v>
      </c>
      <c r="H13" s="156" t="s">
        <v>286</v>
      </c>
      <c r="I13" s="157"/>
      <c r="J13" s="504"/>
      <c r="K13" s="158"/>
      <c r="L13" s="506">
        <v>0.5</v>
      </c>
      <c r="M13" s="158"/>
      <c r="N13" s="510">
        <v>0.5</v>
      </c>
      <c r="O13" s="212">
        <f t="shared" si="0"/>
        <v>1</v>
      </c>
      <c r="P13" s="511">
        <f t="shared" si="1"/>
        <v>0</v>
      </c>
      <c r="Q13" s="213">
        <f t="shared" si="2"/>
        <v>0</v>
      </c>
      <c r="R13" s="587" t="s">
        <v>949</v>
      </c>
      <c r="S13" s="214"/>
      <c r="T13" s="215"/>
    </row>
    <row r="14" spans="1:109" ht="15" x14ac:dyDescent="0.25">
      <c r="A14" s="30"/>
      <c r="C14" s="31"/>
      <c r="P14" s="32"/>
      <c r="Q14" s="32">
        <f>AVERAGE(Q4:Q13)</f>
        <v>0.13333333333333333</v>
      </c>
    </row>
    <row r="15" spans="1:109" ht="15.75" customHeight="1" x14ac:dyDescent="0.25">
      <c r="C15" s="31"/>
    </row>
    <row r="16" spans="1:109" ht="74.25" customHeight="1" x14ac:dyDescent="0.25">
      <c r="C16" s="31"/>
    </row>
  </sheetData>
  <mergeCells count="15">
    <mergeCell ref="A4:A5"/>
    <mergeCell ref="A8:A10"/>
    <mergeCell ref="A12:A13"/>
    <mergeCell ref="A1:T1"/>
    <mergeCell ref="A2:H2"/>
    <mergeCell ref="I2:J2"/>
    <mergeCell ref="K2:L2"/>
    <mergeCell ref="M2:N2"/>
    <mergeCell ref="O2:O3"/>
    <mergeCell ref="P2:P3"/>
    <mergeCell ref="R2:R3"/>
    <mergeCell ref="S2:S3"/>
    <mergeCell ref="T2:T3"/>
    <mergeCell ref="B3:C3"/>
    <mergeCell ref="Q2:Q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E0B5-77B7-4779-A8AC-05A056A7CEB6}">
  <sheetPr>
    <tabColor rgb="FF00B050"/>
  </sheetPr>
  <dimension ref="A1:AR84"/>
  <sheetViews>
    <sheetView topLeftCell="A5" zoomScale="87" zoomScaleNormal="87" workbookViewId="0">
      <pane xSplit="4" ySplit="6" topLeftCell="AF11" activePane="bottomRight" state="frozen"/>
      <selection activeCell="A5" sqref="A5"/>
      <selection pane="topRight" activeCell="E5" sqref="E5"/>
      <selection pane="bottomLeft" activeCell="A11" sqref="A11"/>
      <selection pane="bottomRight" activeCell="AJ37" sqref="AJ37"/>
    </sheetView>
  </sheetViews>
  <sheetFormatPr baseColWidth="10" defaultRowHeight="16.5" x14ac:dyDescent="0.3"/>
  <cols>
    <col min="1" max="1" width="5" style="224" customWidth="1"/>
    <col min="2" max="2" width="7.85546875" style="224" customWidth="1"/>
    <col min="3" max="3" width="18.42578125" style="360" customWidth="1"/>
    <col min="4" max="4" width="31.42578125" style="360" customWidth="1"/>
    <col min="5" max="5" width="34" style="360" customWidth="1"/>
    <col min="6" max="6" width="46.5703125" style="361" customWidth="1"/>
    <col min="7" max="7" width="16.85546875" style="225" customWidth="1"/>
    <col min="8" max="8" width="16.42578125" style="2" customWidth="1"/>
    <col min="9" max="9" width="12.7109375" style="2" customWidth="1"/>
    <col min="10" max="10" width="6.140625" style="2" customWidth="1"/>
    <col min="11" max="11" width="13.5703125" style="2" customWidth="1"/>
    <col min="12" max="12" width="7" style="2" customWidth="1"/>
    <col min="13" max="13" width="12.5703125" style="2" customWidth="1"/>
    <col min="14" max="14" width="3.7109375" style="2" customWidth="1"/>
    <col min="15" max="15" width="51.28515625" style="2" customWidth="1"/>
    <col min="16" max="16" width="7.140625" style="2" customWidth="1"/>
    <col min="17" max="17" width="7.28515625" style="2" customWidth="1"/>
    <col min="18" max="18" width="6.85546875" style="2" customWidth="1"/>
    <col min="19" max="19" width="5" style="2" customWidth="1"/>
    <col min="20" max="20" width="7.28515625" style="2" customWidth="1"/>
    <col min="21" max="21" width="7.140625" style="2" customWidth="1"/>
    <col min="22" max="22" width="6.7109375" style="2" customWidth="1"/>
    <col min="23" max="23" width="6.28515625" style="2" customWidth="1"/>
    <col min="24" max="24" width="10.140625" style="2" customWidth="1"/>
    <col min="25" max="25" width="9" style="2" customWidth="1"/>
    <col min="26" max="26" width="12.7109375" style="2" customWidth="1"/>
    <col min="27" max="27" width="7.140625" style="2" customWidth="1"/>
    <col min="28" max="28" width="9" style="2" customWidth="1"/>
    <col min="29" max="29" width="7.28515625" style="2" customWidth="1"/>
    <col min="30" max="30" width="43.85546875" style="2" customWidth="1"/>
    <col min="31" max="31" width="30.5703125" style="2" customWidth="1"/>
    <col min="32" max="32" width="20.42578125" style="2" customWidth="1"/>
    <col min="33" max="33" width="26.42578125" style="2" customWidth="1"/>
    <col min="34" max="34" width="66.140625" style="2" customWidth="1"/>
    <col min="35" max="35" width="64.28515625" style="2" customWidth="1"/>
    <col min="36" max="36" width="66.85546875" style="2" customWidth="1"/>
    <col min="37" max="37" width="46" style="2" customWidth="1"/>
    <col min="38" max="38" width="64.42578125" style="2" customWidth="1"/>
    <col min="39" max="42" width="46" style="2" customWidth="1"/>
    <col min="43" max="43" width="11.42578125" style="2"/>
    <col min="44" max="44" width="25.7109375" style="2" customWidth="1"/>
    <col min="45" max="16384" width="11.42578125" style="2"/>
  </cols>
  <sheetData>
    <row r="1" spans="1:41" ht="46.5" customHeight="1" x14ac:dyDescent="0.3">
      <c r="C1" s="753"/>
      <c r="D1" s="753"/>
      <c r="O1" s="754"/>
    </row>
    <row r="2" spans="1:41" ht="48" customHeight="1" x14ac:dyDescent="0.3">
      <c r="C2" s="753"/>
      <c r="D2" s="753"/>
      <c r="O2" s="754"/>
    </row>
    <row r="3" spans="1:41" ht="38.25" customHeight="1" x14ac:dyDescent="0.3">
      <c r="C3" s="755" t="s">
        <v>311</v>
      </c>
      <c r="D3" s="755"/>
      <c r="E3" s="362" t="s">
        <v>312</v>
      </c>
      <c r="O3" s="363"/>
    </row>
    <row r="4" spans="1:41" ht="27" customHeight="1" x14ac:dyDescent="0.3">
      <c r="A4" s="756" t="s">
        <v>313</v>
      </c>
      <c r="B4" s="757"/>
      <c r="C4" s="757"/>
      <c r="D4" s="757"/>
      <c r="E4" s="757"/>
      <c r="F4" s="757" t="s">
        <v>314</v>
      </c>
      <c r="G4" s="757"/>
      <c r="H4" s="757"/>
      <c r="I4" s="757"/>
      <c r="J4" s="757"/>
      <c r="K4" s="757"/>
      <c r="L4" s="757"/>
      <c r="M4" s="757"/>
      <c r="N4" s="758"/>
      <c r="O4" s="759" t="s">
        <v>315</v>
      </c>
      <c r="P4" s="759"/>
      <c r="Q4" s="759"/>
      <c r="R4" s="759"/>
      <c r="S4" s="759"/>
      <c r="T4" s="759"/>
      <c r="U4" s="759"/>
      <c r="V4" s="759"/>
      <c r="W4" s="759"/>
      <c r="X4" s="759"/>
      <c r="Y4" s="759"/>
      <c r="Z4" s="759"/>
      <c r="AA4" s="759"/>
      <c r="AB4" s="759"/>
      <c r="AC4" s="759"/>
      <c r="AD4" s="763"/>
      <c r="AE4" s="763"/>
      <c r="AF4" s="763"/>
      <c r="AG4" s="763"/>
      <c r="AH4" s="763"/>
      <c r="AI4" s="763"/>
      <c r="AJ4" s="763"/>
    </row>
    <row r="5" spans="1:41" ht="30.75" customHeight="1" x14ac:dyDescent="0.3">
      <c r="A5" s="764" t="s">
        <v>316</v>
      </c>
      <c r="B5" s="765"/>
      <c r="C5" s="766"/>
      <c r="D5" s="767" t="s">
        <v>317</v>
      </c>
      <c r="E5" s="768"/>
      <c r="F5" s="768"/>
      <c r="G5" s="768"/>
      <c r="H5" s="768"/>
      <c r="I5" s="768"/>
      <c r="J5" s="768"/>
      <c r="K5" s="768"/>
      <c r="L5" s="768"/>
      <c r="M5" s="768"/>
      <c r="N5" s="769"/>
      <c r="O5" s="111"/>
      <c r="P5" s="111"/>
      <c r="Q5" s="111"/>
      <c r="R5" s="111"/>
      <c r="S5" s="111"/>
      <c r="T5" s="111"/>
      <c r="U5" s="111"/>
      <c r="V5" s="111"/>
      <c r="W5" s="111"/>
      <c r="X5" s="111"/>
      <c r="Y5" s="111"/>
      <c r="Z5" s="111"/>
      <c r="AA5" s="111"/>
      <c r="AB5" s="111"/>
      <c r="AC5" s="111"/>
      <c r="AD5" s="111"/>
      <c r="AE5" s="111"/>
      <c r="AF5" s="111"/>
      <c r="AG5" s="111"/>
      <c r="AH5" s="111"/>
      <c r="AI5" s="111"/>
      <c r="AJ5" s="111"/>
    </row>
    <row r="6" spans="1:41" ht="30.75" customHeight="1" x14ac:dyDescent="0.3">
      <c r="A6" s="764" t="s">
        <v>318</v>
      </c>
      <c r="B6" s="765"/>
      <c r="C6" s="766"/>
      <c r="D6" s="767" t="s">
        <v>319</v>
      </c>
      <c r="E6" s="768"/>
      <c r="F6" s="768"/>
      <c r="G6" s="768"/>
      <c r="H6" s="768"/>
      <c r="I6" s="768"/>
      <c r="J6" s="768"/>
      <c r="K6" s="768"/>
      <c r="L6" s="768"/>
      <c r="M6" s="768"/>
      <c r="N6" s="769"/>
      <c r="O6" s="111"/>
      <c r="P6" s="111"/>
      <c r="Q6" s="111"/>
      <c r="R6" s="111"/>
      <c r="S6" s="111"/>
      <c r="T6" s="111"/>
      <c r="U6" s="111"/>
      <c r="V6" s="111"/>
      <c r="W6" s="111"/>
      <c r="X6" s="111"/>
      <c r="Y6" s="111"/>
      <c r="Z6" s="111"/>
      <c r="AA6" s="111"/>
      <c r="AB6" s="111"/>
      <c r="AC6" s="111"/>
      <c r="AD6" s="111"/>
      <c r="AE6" s="111"/>
      <c r="AF6" s="111"/>
      <c r="AG6" s="111"/>
      <c r="AH6" s="111"/>
      <c r="AI6" s="111"/>
      <c r="AJ6" s="111"/>
    </row>
    <row r="7" spans="1:41" ht="32.25" customHeight="1" x14ac:dyDescent="0.3">
      <c r="A7" s="764" t="s">
        <v>320</v>
      </c>
      <c r="B7" s="765"/>
      <c r="C7" s="766"/>
      <c r="D7" s="767" t="s">
        <v>321</v>
      </c>
      <c r="E7" s="768"/>
      <c r="F7" s="768"/>
      <c r="G7" s="768"/>
      <c r="H7" s="768"/>
      <c r="I7" s="768"/>
      <c r="J7" s="768"/>
      <c r="K7" s="768"/>
      <c r="L7" s="768"/>
      <c r="M7" s="768"/>
      <c r="N7" s="769"/>
      <c r="O7" s="111"/>
      <c r="P7" s="111"/>
      <c r="Q7" s="111"/>
      <c r="R7" s="111"/>
      <c r="S7" s="111"/>
      <c r="T7" s="111"/>
      <c r="U7" s="111"/>
      <c r="V7" s="111"/>
      <c r="W7" s="111"/>
      <c r="X7" s="111"/>
      <c r="Y7" s="111"/>
      <c r="Z7" s="111"/>
      <c r="AA7" s="111"/>
      <c r="AB7" s="111"/>
      <c r="AC7" s="111"/>
      <c r="AD7" s="111"/>
      <c r="AE7" s="111"/>
      <c r="AF7" s="111"/>
      <c r="AG7" s="111"/>
      <c r="AH7" s="111"/>
      <c r="AI7" s="111"/>
      <c r="AJ7" s="111"/>
    </row>
    <row r="8" spans="1:41" ht="32.25" customHeight="1" x14ac:dyDescent="0.3">
      <c r="A8" s="778" t="s">
        <v>322</v>
      </c>
      <c r="B8" s="779"/>
      <c r="C8" s="779"/>
      <c r="D8" s="779"/>
      <c r="E8" s="779"/>
      <c r="F8" s="779"/>
      <c r="G8" s="779"/>
      <c r="H8" s="779"/>
      <c r="I8" s="778" t="s">
        <v>323</v>
      </c>
      <c r="J8" s="779"/>
      <c r="K8" s="779"/>
      <c r="L8" s="779"/>
      <c r="M8" s="779"/>
      <c r="N8" s="760" t="s">
        <v>324</v>
      </c>
      <c r="O8" s="761"/>
      <c r="P8" s="761"/>
      <c r="Q8" s="761"/>
      <c r="R8" s="761"/>
      <c r="S8" s="761"/>
      <c r="T8" s="761"/>
      <c r="U8" s="761"/>
      <c r="V8" s="761"/>
      <c r="W8" s="780"/>
      <c r="X8" s="760" t="s">
        <v>325</v>
      </c>
      <c r="Y8" s="761"/>
      <c r="Z8" s="761"/>
      <c r="AA8" s="761"/>
      <c r="AB8" s="761"/>
      <c r="AC8" s="761"/>
      <c r="AD8" s="761" t="s">
        <v>326</v>
      </c>
      <c r="AE8" s="761"/>
      <c r="AF8" s="761"/>
      <c r="AG8" s="761"/>
      <c r="AH8" s="762" t="s">
        <v>327</v>
      </c>
      <c r="AI8" s="762"/>
      <c r="AJ8" s="762"/>
      <c r="AK8" s="762"/>
      <c r="AL8" s="762"/>
      <c r="AM8" s="762"/>
      <c r="AN8" s="762"/>
      <c r="AO8" s="762"/>
    </row>
    <row r="9" spans="1:41" ht="16.5" customHeight="1" x14ac:dyDescent="0.3">
      <c r="A9" s="770" t="s">
        <v>328</v>
      </c>
      <c r="B9" s="772" t="s">
        <v>329</v>
      </c>
      <c r="C9" s="774" t="s">
        <v>330</v>
      </c>
      <c r="D9" s="775" t="s">
        <v>331</v>
      </c>
      <c r="E9" s="775" t="s">
        <v>332</v>
      </c>
      <c r="F9" s="777" t="s">
        <v>333</v>
      </c>
      <c r="G9" s="787" t="s">
        <v>334</v>
      </c>
      <c r="H9" s="788" t="s">
        <v>335</v>
      </c>
      <c r="I9" s="789" t="s">
        <v>336</v>
      </c>
      <c r="J9" s="790" t="s">
        <v>337</v>
      </c>
      <c r="K9" s="791" t="s">
        <v>338</v>
      </c>
      <c r="L9" s="790" t="s">
        <v>337</v>
      </c>
      <c r="M9" s="788" t="s">
        <v>339</v>
      </c>
      <c r="N9" s="772" t="s">
        <v>340</v>
      </c>
      <c r="O9" s="781" t="s">
        <v>341</v>
      </c>
      <c r="P9" s="781" t="s">
        <v>342</v>
      </c>
      <c r="Q9" s="781"/>
      <c r="R9" s="782" t="s">
        <v>343</v>
      </c>
      <c r="S9" s="783"/>
      <c r="T9" s="783"/>
      <c r="U9" s="783"/>
      <c r="V9" s="783"/>
      <c r="W9" s="784"/>
      <c r="X9" s="785" t="s">
        <v>344</v>
      </c>
      <c r="Y9" s="799" t="s">
        <v>337</v>
      </c>
      <c r="Z9" s="785" t="s">
        <v>345</v>
      </c>
      <c r="AA9" s="799" t="s">
        <v>337</v>
      </c>
      <c r="AB9" s="801" t="s">
        <v>346</v>
      </c>
      <c r="AC9" s="772" t="s">
        <v>347</v>
      </c>
      <c r="AD9" s="781" t="s">
        <v>326</v>
      </c>
      <c r="AE9" s="781" t="s">
        <v>16</v>
      </c>
      <c r="AF9" s="781" t="s">
        <v>348</v>
      </c>
      <c r="AG9" s="782" t="s">
        <v>349</v>
      </c>
      <c r="AH9" s="792" t="s">
        <v>350</v>
      </c>
      <c r="AI9" s="792" t="s">
        <v>351</v>
      </c>
      <c r="AJ9" s="792" t="s">
        <v>352</v>
      </c>
      <c r="AK9" s="792" t="s">
        <v>353</v>
      </c>
      <c r="AL9" s="762" t="s">
        <v>354</v>
      </c>
      <c r="AM9" s="792" t="s">
        <v>355</v>
      </c>
      <c r="AN9" s="762" t="s">
        <v>356</v>
      </c>
      <c r="AO9" s="792" t="s">
        <v>357</v>
      </c>
    </row>
    <row r="10" spans="1:41" s="232" customFormat="1" ht="63" customHeight="1" x14ac:dyDescent="0.25">
      <c r="A10" s="771"/>
      <c r="B10" s="773"/>
      <c r="C10" s="774"/>
      <c r="D10" s="776"/>
      <c r="E10" s="776"/>
      <c r="F10" s="774"/>
      <c r="G10" s="788"/>
      <c r="H10" s="781"/>
      <c r="I10" s="788"/>
      <c r="J10" s="760"/>
      <c r="K10" s="760"/>
      <c r="L10" s="760"/>
      <c r="M10" s="781"/>
      <c r="N10" s="773"/>
      <c r="O10" s="781"/>
      <c r="P10" s="230" t="s">
        <v>358</v>
      </c>
      <c r="Q10" s="230" t="s">
        <v>330</v>
      </c>
      <c r="R10" s="231" t="s">
        <v>359</v>
      </c>
      <c r="S10" s="231" t="s">
        <v>360</v>
      </c>
      <c r="T10" s="231" t="s">
        <v>361</v>
      </c>
      <c r="U10" s="231" t="s">
        <v>362</v>
      </c>
      <c r="V10" s="231" t="s">
        <v>363</v>
      </c>
      <c r="W10" s="231" t="s">
        <v>364</v>
      </c>
      <c r="X10" s="786"/>
      <c r="Y10" s="800"/>
      <c r="Z10" s="786"/>
      <c r="AA10" s="800"/>
      <c r="AB10" s="801"/>
      <c r="AC10" s="773"/>
      <c r="AD10" s="781"/>
      <c r="AE10" s="781"/>
      <c r="AF10" s="781"/>
      <c r="AG10" s="782"/>
      <c r="AH10" s="792"/>
      <c r="AI10" s="792"/>
      <c r="AJ10" s="792"/>
      <c r="AK10" s="792"/>
      <c r="AL10" s="762"/>
      <c r="AM10" s="792"/>
      <c r="AN10" s="762"/>
      <c r="AO10" s="792"/>
    </row>
    <row r="11" spans="1:41" s="252" customFormat="1" ht="264" x14ac:dyDescent="0.25">
      <c r="A11" s="234">
        <v>1</v>
      </c>
      <c r="B11" s="234" t="s">
        <v>365</v>
      </c>
      <c r="C11" s="235" t="s">
        <v>366</v>
      </c>
      <c r="D11" s="235" t="s">
        <v>367</v>
      </c>
      <c r="E11" s="235" t="s">
        <v>368</v>
      </c>
      <c r="F11" s="235" t="s">
        <v>369</v>
      </c>
      <c r="G11" s="236" t="s">
        <v>370</v>
      </c>
      <c r="H11" s="237">
        <v>1</v>
      </c>
      <c r="I11" s="238" t="s">
        <v>371</v>
      </c>
      <c r="J11" s="239">
        <f>IF(I11="MUY BAJA",20%,IF(I11="BAJA",40%,IF(I11="MEDIA",60%,IF(I11="ALTA",80%,IF(I11="MUY ALTA",100%,IF(I11="",""))))))</f>
        <v>0.2</v>
      </c>
      <c r="K11" s="240" t="s">
        <v>372</v>
      </c>
      <c r="L11" s="239">
        <f>IF(K11="LEVE",20%,IF(K11="MENOR",40%,IF(K11="MODERADO",60%,IF(K11="MAYOR",80%,IF(K11="CATASTRÓFICO",100%,IF(I11="",""))))))</f>
        <v>1</v>
      </c>
      <c r="M11" s="241" t="s">
        <v>373</v>
      </c>
      <c r="N11" s="242">
        <v>1</v>
      </c>
      <c r="O11" s="243" t="s">
        <v>374</v>
      </c>
      <c r="P11" s="244" t="s">
        <v>375</v>
      </c>
      <c r="Q11" s="244" t="s">
        <v>375</v>
      </c>
      <c r="R11" s="245" t="s">
        <v>376</v>
      </c>
      <c r="S11" s="245" t="s">
        <v>377</v>
      </c>
      <c r="T11" s="239">
        <v>0.4</v>
      </c>
      <c r="U11" s="245" t="s">
        <v>378</v>
      </c>
      <c r="V11" s="245" t="s">
        <v>379</v>
      </c>
      <c r="W11" s="245" t="s">
        <v>380</v>
      </c>
      <c r="X11" s="238" t="s">
        <v>371</v>
      </c>
      <c r="Y11" s="246">
        <f>'[5]Calculos Controles'!C6</f>
        <v>0.12</v>
      </c>
      <c r="Z11" s="240" t="s">
        <v>372</v>
      </c>
      <c r="AA11" s="247">
        <v>1</v>
      </c>
      <c r="AB11" s="241" t="s">
        <v>373</v>
      </c>
      <c r="AC11" s="248" t="s">
        <v>381</v>
      </c>
      <c r="AD11" s="249" t="s">
        <v>382</v>
      </c>
      <c r="AE11" s="249" t="s">
        <v>383</v>
      </c>
      <c r="AF11" s="250" t="s">
        <v>384</v>
      </c>
      <c r="AG11" s="274" t="s">
        <v>385</v>
      </c>
      <c r="AH11" s="591" t="s">
        <v>990</v>
      </c>
      <c r="AI11" s="273" t="s">
        <v>991</v>
      </c>
      <c r="AJ11" s="365"/>
      <c r="AK11" s="273"/>
      <c r="AL11" s="366"/>
      <c r="AM11" s="366"/>
      <c r="AN11" s="367"/>
      <c r="AO11" s="368"/>
    </row>
    <row r="12" spans="1:41" ht="132.75" customHeight="1" x14ac:dyDescent="0.3">
      <c r="A12" s="242">
        <v>2</v>
      </c>
      <c r="B12" s="234" t="s">
        <v>386</v>
      </c>
      <c r="C12" s="243" t="s">
        <v>366</v>
      </c>
      <c r="D12" s="243" t="s">
        <v>387</v>
      </c>
      <c r="E12" s="243" t="s">
        <v>388</v>
      </c>
      <c r="F12" s="243" t="s">
        <v>389</v>
      </c>
      <c r="G12" s="236" t="s">
        <v>370</v>
      </c>
      <c r="H12" s="251">
        <v>12</v>
      </c>
      <c r="I12" s="238" t="s">
        <v>390</v>
      </c>
      <c r="J12" s="239">
        <f>IF(I12="MUY BAJA",20%,IF(I12="BAJA",40%,IF(I12="MEDIA",60%,IF(I12="ALTA",80%,IF(I12="MUY ALTA",100%,IF(I12="",""))))))</f>
        <v>0.4</v>
      </c>
      <c r="K12" s="240" t="s">
        <v>391</v>
      </c>
      <c r="L12" s="239">
        <f t="shared" ref="L12:L42" si="0">IF(K12="LEVE",20%,IF(K12="MENOR",40%,IF(K12="MODERADO",60%,IF(K12="MAYOR",80%,IF(K12="CATASTRÓFICO",100%,IF(I12="",""))))))</f>
        <v>0.6</v>
      </c>
      <c r="M12" s="241" t="s">
        <v>391</v>
      </c>
      <c r="N12" s="242">
        <v>2</v>
      </c>
      <c r="O12" s="249" t="s">
        <v>392</v>
      </c>
      <c r="P12" s="242" t="s">
        <v>375</v>
      </c>
      <c r="Q12" s="242" t="s">
        <v>375</v>
      </c>
      <c r="R12" s="245" t="s">
        <v>393</v>
      </c>
      <c r="S12" s="245" t="s">
        <v>377</v>
      </c>
      <c r="T12" s="239">
        <v>0.3</v>
      </c>
      <c r="U12" s="245" t="s">
        <v>378</v>
      </c>
      <c r="V12" s="245" t="s">
        <v>379</v>
      </c>
      <c r="W12" s="245" t="s">
        <v>380</v>
      </c>
      <c r="X12" s="238" t="s">
        <v>371</v>
      </c>
      <c r="Y12" s="239">
        <f>'[5]Calculos Controles'!C15</f>
        <v>0.12</v>
      </c>
      <c r="Z12" s="240" t="s">
        <v>391</v>
      </c>
      <c r="AA12" s="253">
        <v>0.6</v>
      </c>
      <c r="AB12" s="241" t="s">
        <v>391</v>
      </c>
      <c r="AC12" s="254" t="s">
        <v>381</v>
      </c>
      <c r="AD12" s="249" t="s">
        <v>394</v>
      </c>
      <c r="AE12" s="255" t="s">
        <v>395</v>
      </c>
      <c r="AF12" s="250" t="s">
        <v>384</v>
      </c>
      <c r="AG12" s="274" t="s">
        <v>385</v>
      </c>
      <c r="AH12" s="380" t="s">
        <v>992</v>
      </c>
      <c r="AI12" s="370" t="s">
        <v>993</v>
      </c>
      <c r="AJ12" s="370"/>
      <c r="AK12" s="370"/>
      <c r="AL12" s="371"/>
      <c r="AM12" s="370"/>
      <c r="AN12" s="372"/>
      <c r="AO12" s="372"/>
    </row>
    <row r="13" spans="1:41" ht="93" customHeight="1" x14ac:dyDescent="0.3">
      <c r="A13" s="242">
        <v>3</v>
      </c>
      <c r="B13" s="256" t="s">
        <v>396</v>
      </c>
      <c r="C13" s="257" t="s">
        <v>397</v>
      </c>
      <c r="D13" s="257" t="s">
        <v>398</v>
      </c>
      <c r="E13" s="373" t="s">
        <v>399</v>
      </c>
      <c r="F13" s="258" t="s">
        <v>400</v>
      </c>
      <c r="G13" s="236" t="s">
        <v>370</v>
      </c>
      <c r="H13" s="259">
        <v>140</v>
      </c>
      <c r="I13" s="238" t="s">
        <v>401</v>
      </c>
      <c r="J13" s="260">
        <f>IF(I13="MUY BAJA",20%,IF(I13="BAJA",40%,IF(I13="MEDIA",60%,IF(I13="ALTA",80%,IF(I13="MUY ALTA",100%,IF(I13="",""))))))</f>
        <v>0.6</v>
      </c>
      <c r="K13" s="240" t="s">
        <v>402</v>
      </c>
      <c r="L13" s="239">
        <f t="shared" si="0"/>
        <v>0.8</v>
      </c>
      <c r="M13" s="241" t="s">
        <v>403</v>
      </c>
      <c r="N13" s="242">
        <v>1</v>
      </c>
      <c r="O13" s="261" t="s">
        <v>404</v>
      </c>
      <c r="P13" s="250" t="s">
        <v>375</v>
      </c>
      <c r="Q13" s="242" t="s">
        <v>375</v>
      </c>
      <c r="R13" s="245" t="s">
        <v>393</v>
      </c>
      <c r="S13" s="245" t="s">
        <v>377</v>
      </c>
      <c r="T13" s="262">
        <v>0.3</v>
      </c>
      <c r="U13" s="245" t="s">
        <v>378</v>
      </c>
      <c r="V13" s="245" t="s">
        <v>379</v>
      </c>
      <c r="W13" s="245" t="s">
        <v>405</v>
      </c>
      <c r="X13" s="238" t="s">
        <v>401</v>
      </c>
      <c r="Y13" s="239">
        <v>0.42</v>
      </c>
      <c r="Z13" s="240" t="s">
        <v>402</v>
      </c>
      <c r="AA13" s="239">
        <f>IF(Z13="LEVE",20%,IF(Z13="MENOR",40%,IF(Z13="MODERADO",60%,IF(Z13="MAYOR",80%,IF(Z13="CATASTROFICO",100%,IF(Z13="",""))))))</f>
        <v>0.8</v>
      </c>
      <c r="AB13" s="241" t="s">
        <v>403</v>
      </c>
      <c r="AC13" s="254" t="s">
        <v>381</v>
      </c>
      <c r="AD13" s="243" t="s">
        <v>406</v>
      </c>
      <c r="AE13" s="251" t="s">
        <v>407</v>
      </c>
      <c r="AF13" s="250" t="s">
        <v>384</v>
      </c>
      <c r="AG13" s="274" t="s">
        <v>385</v>
      </c>
      <c r="AH13" s="108" t="s">
        <v>994</v>
      </c>
      <c r="AI13" s="374" t="s">
        <v>995</v>
      </c>
      <c r="AJ13" s="375"/>
      <c r="AK13" s="375"/>
      <c r="AL13" s="376"/>
      <c r="AM13" s="372"/>
      <c r="AN13" s="372"/>
      <c r="AO13" s="372"/>
    </row>
    <row r="14" spans="1:41" ht="129" customHeight="1" x14ac:dyDescent="0.3">
      <c r="A14" s="242">
        <v>4</v>
      </c>
      <c r="B14" s="256" t="s">
        <v>408</v>
      </c>
      <c r="C14" s="257" t="s">
        <v>409</v>
      </c>
      <c r="D14" s="257" t="s">
        <v>410</v>
      </c>
      <c r="E14" s="377" t="s">
        <v>411</v>
      </c>
      <c r="F14" s="378" t="s">
        <v>412</v>
      </c>
      <c r="G14" s="236" t="s">
        <v>370</v>
      </c>
      <c r="H14" s="259">
        <v>32</v>
      </c>
      <c r="I14" s="238" t="s">
        <v>401</v>
      </c>
      <c r="J14" s="260">
        <f>IF(I14="MUY BAJA",20%,IF(I14="BAJA",40%,IF(I14="MEDIA",60%,IF(I14="ALTA",80%,IF(I14="MUY ALTA",100%,IF(I14="",""))))))</f>
        <v>0.6</v>
      </c>
      <c r="K14" s="240" t="s">
        <v>402</v>
      </c>
      <c r="L14" s="239">
        <f t="shared" si="0"/>
        <v>0.8</v>
      </c>
      <c r="M14" s="241" t="s">
        <v>403</v>
      </c>
      <c r="N14" s="242">
        <v>2</v>
      </c>
      <c r="O14" s="264" t="s">
        <v>413</v>
      </c>
      <c r="P14" s="242" t="s">
        <v>375</v>
      </c>
      <c r="Q14" s="242" t="s">
        <v>375</v>
      </c>
      <c r="R14" s="245" t="s">
        <v>393</v>
      </c>
      <c r="S14" s="245" t="s">
        <v>377</v>
      </c>
      <c r="T14" s="262">
        <v>0.3</v>
      </c>
      <c r="U14" s="245" t="s">
        <v>378</v>
      </c>
      <c r="V14" s="245" t="s">
        <v>379</v>
      </c>
      <c r="W14" s="245" t="s">
        <v>405</v>
      </c>
      <c r="X14" s="238" t="s">
        <v>401</v>
      </c>
      <c r="Y14" s="222">
        <v>0.42</v>
      </c>
      <c r="Z14" s="240" t="s">
        <v>402</v>
      </c>
      <c r="AA14" s="239">
        <f>IF(Z14="LEVE",20%,IF(Z14="MENOR",40%,IF(Z14="MODERADO",60%,IF(Z14="MAYOR",80%,IF(Z14="CATASTROFICO",100%,IF(Z14="",""))))))</f>
        <v>0.8</v>
      </c>
      <c r="AB14" s="241" t="s">
        <v>403</v>
      </c>
      <c r="AC14" s="254" t="s">
        <v>381</v>
      </c>
      <c r="AD14" s="265" t="s">
        <v>996</v>
      </c>
      <c r="AE14" s="251" t="s">
        <v>407</v>
      </c>
      <c r="AF14" s="250" t="s">
        <v>384</v>
      </c>
      <c r="AG14" s="274" t="s">
        <v>385</v>
      </c>
      <c r="AH14" s="108" t="s">
        <v>997</v>
      </c>
      <c r="AI14" s="374" t="s">
        <v>998</v>
      </c>
      <c r="AJ14" s="375"/>
      <c r="AK14" s="375"/>
      <c r="AL14" s="376"/>
      <c r="AM14" s="372"/>
      <c r="AN14" s="372"/>
      <c r="AO14" s="372"/>
    </row>
    <row r="15" spans="1:41" ht="117" customHeight="1" x14ac:dyDescent="0.3">
      <c r="A15" s="242">
        <v>5</v>
      </c>
      <c r="B15" s="256" t="s">
        <v>414</v>
      </c>
      <c r="C15" s="257" t="s">
        <v>409</v>
      </c>
      <c r="D15" s="257" t="s">
        <v>415</v>
      </c>
      <c r="E15" s="257" t="s">
        <v>416</v>
      </c>
      <c r="F15" s="257" t="s">
        <v>417</v>
      </c>
      <c r="G15" s="236" t="s">
        <v>418</v>
      </c>
      <c r="H15" s="266">
        <v>140</v>
      </c>
      <c r="I15" s="238" t="s">
        <v>401</v>
      </c>
      <c r="J15" s="260">
        <f>IF(I15="MUY BAJA",20%,IF(I15="BAJA",40%,IF(I15="MEDIA",60%,IF(I15="ALTA",80%,IF(I15="MUY ALTA",100%,IF(I15="",""))))))</f>
        <v>0.6</v>
      </c>
      <c r="K15" s="240" t="s">
        <v>402</v>
      </c>
      <c r="L15" s="239">
        <f t="shared" si="0"/>
        <v>0.8</v>
      </c>
      <c r="M15" s="241" t="s">
        <v>403</v>
      </c>
      <c r="N15" s="251">
        <v>3</v>
      </c>
      <c r="O15" s="261" t="s">
        <v>419</v>
      </c>
      <c r="P15" s="242" t="s">
        <v>375</v>
      </c>
      <c r="Q15" s="242" t="s">
        <v>375</v>
      </c>
      <c r="R15" s="245" t="s">
        <v>393</v>
      </c>
      <c r="S15" s="245" t="s">
        <v>377</v>
      </c>
      <c r="T15" s="262" t="e">
        <f>+'[6]ValoraciónControles Fomento'!G62</f>
        <v>#REF!</v>
      </c>
      <c r="U15" s="245" t="s">
        <v>378</v>
      </c>
      <c r="V15" s="245" t="s">
        <v>379</v>
      </c>
      <c r="W15" s="245" t="s">
        <v>405</v>
      </c>
      <c r="X15" s="238" t="s">
        <v>401</v>
      </c>
      <c r="Y15" s="239">
        <v>0.42</v>
      </c>
      <c r="Z15" s="240" t="s">
        <v>402</v>
      </c>
      <c r="AA15" s="239">
        <f>IF(Z15="LEVE",20%,IF(Z15="MENOR",40%,IF(Z15="MODERADO",60%,IF(Z15="MAYOR",80%,IF(Z15="CATASTRÓFICO",100%,IF(Z15="",""))))))</f>
        <v>0.8</v>
      </c>
      <c r="AB15" s="241" t="s">
        <v>403</v>
      </c>
      <c r="AC15" s="254" t="s">
        <v>381</v>
      </c>
      <c r="AD15" s="265" t="s">
        <v>420</v>
      </c>
      <c r="AE15" s="251" t="s">
        <v>407</v>
      </c>
      <c r="AF15" s="250" t="s">
        <v>384</v>
      </c>
      <c r="AG15" s="274" t="s">
        <v>385</v>
      </c>
      <c r="AH15" s="108" t="s">
        <v>999</v>
      </c>
      <c r="AI15" s="374" t="s">
        <v>1000</v>
      </c>
      <c r="AJ15" s="375"/>
      <c r="AK15" s="375"/>
      <c r="AL15" s="376"/>
      <c r="AM15" s="372"/>
      <c r="AN15" s="372"/>
      <c r="AO15" s="372"/>
    </row>
    <row r="16" spans="1:41" ht="115.5" customHeight="1" x14ac:dyDescent="0.3">
      <c r="A16" s="793">
        <v>6</v>
      </c>
      <c r="B16" s="793" t="s">
        <v>421</v>
      </c>
      <c r="C16" s="795" t="s">
        <v>366</v>
      </c>
      <c r="D16" s="797" t="s">
        <v>422</v>
      </c>
      <c r="E16" s="797" t="s">
        <v>423</v>
      </c>
      <c r="F16" s="797" t="s">
        <v>424</v>
      </c>
      <c r="G16" s="808" t="s">
        <v>370</v>
      </c>
      <c r="H16" s="810">
        <v>2</v>
      </c>
      <c r="I16" s="813" t="s">
        <v>371</v>
      </c>
      <c r="J16" s="815">
        <v>0.2</v>
      </c>
      <c r="K16" s="817" t="s">
        <v>402</v>
      </c>
      <c r="L16" s="802">
        <f t="shared" si="0"/>
        <v>0.8</v>
      </c>
      <c r="M16" s="804" t="s">
        <v>403</v>
      </c>
      <c r="N16" s="242">
        <v>1</v>
      </c>
      <c r="O16" s="243" t="s">
        <v>425</v>
      </c>
      <c r="P16" s="244" t="s">
        <v>375</v>
      </c>
      <c r="Q16" s="244" t="s">
        <v>375</v>
      </c>
      <c r="R16" s="245" t="s">
        <v>376</v>
      </c>
      <c r="S16" s="245" t="s">
        <v>377</v>
      </c>
      <c r="T16" s="239">
        <v>0.4</v>
      </c>
      <c r="U16" s="245" t="s">
        <v>378</v>
      </c>
      <c r="V16" s="245" t="s">
        <v>379</v>
      </c>
      <c r="W16" s="245" t="s">
        <v>380</v>
      </c>
      <c r="X16" s="238" t="s">
        <v>371</v>
      </c>
      <c r="Y16" s="246">
        <v>0.12</v>
      </c>
      <c r="Z16" s="240" t="s">
        <v>402</v>
      </c>
      <c r="AA16" s="239">
        <f t="shared" ref="AA16:AA53" si="1">IF(Z16="LEVE",20%,IF(Z16="MENOR",40%,IF(Z16="MODERADO",60%,IF(Z16="MAYOR",80%,IF(Z16="CATASTRÓFICO",100%,IF(Z16="",""))))))</f>
        <v>0.8</v>
      </c>
      <c r="AB16" s="241" t="s">
        <v>403</v>
      </c>
      <c r="AC16" s="254" t="s">
        <v>381</v>
      </c>
      <c r="AD16" s="249" t="s">
        <v>426</v>
      </c>
      <c r="AE16" s="268" t="s">
        <v>427</v>
      </c>
      <c r="AF16" s="250" t="s">
        <v>384</v>
      </c>
      <c r="AG16" s="274" t="s">
        <v>385</v>
      </c>
      <c r="AH16" s="265" t="s">
        <v>1001</v>
      </c>
      <c r="AI16" s="364" t="s">
        <v>1002</v>
      </c>
      <c r="AJ16" s="379"/>
      <c r="AK16" s="364"/>
      <c r="AL16" s="380"/>
      <c r="AM16" s="364"/>
      <c r="AN16" s="372"/>
      <c r="AO16" s="372"/>
    </row>
    <row r="17" spans="1:41" ht="112.5" customHeight="1" x14ac:dyDescent="0.3">
      <c r="A17" s="794"/>
      <c r="B17" s="794"/>
      <c r="C17" s="796"/>
      <c r="D17" s="798"/>
      <c r="E17" s="798"/>
      <c r="F17" s="798"/>
      <c r="G17" s="809"/>
      <c r="H17" s="812"/>
      <c r="I17" s="814"/>
      <c r="J17" s="816"/>
      <c r="K17" s="818"/>
      <c r="L17" s="803"/>
      <c r="M17" s="805"/>
      <c r="N17" s="242">
        <v>2</v>
      </c>
      <c r="O17" s="269" t="s">
        <v>428</v>
      </c>
      <c r="P17" s="244" t="s">
        <v>375</v>
      </c>
      <c r="Q17" s="244" t="s">
        <v>375</v>
      </c>
      <c r="R17" s="245" t="s">
        <v>376</v>
      </c>
      <c r="S17" s="245" t="s">
        <v>377</v>
      </c>
      <c r="T17" s="239">
        <v>0.4</v>
      </c>
      <c r="U17" s="245" t="s">
        <v>378</v>
      </c>
      <c r="V17" s="245" t="s">
        <v>379</v>
      </c>
      <c r="W17" s="245" t="s">
        <v>380</v>
      </c>
      <c r="X17" s="238" t="s">
        <v>371</v>
      </c>
      <c r="Y17" s="246">
        <v>7.1999999999999995E-2</v>
      </c>
      <c r="Z17" s="240" t="s">
        <v>402</v>
      </c>
      <c r="AA17" s="239">
        <f t="shared" si="1"/>
        <v>0.8</v>
      </c>
      <c r="AB17" s="241" t="s">
        <v>403</v>
      </c>
      <c r="AC17" s="254" t="s">
        <v>381</v>
      </c>
      <c r="AD17" s="249" t="s">
        <v>429</v>
      </c>
      <c r="AE17" s="268" t="s">
        <v>427</v>
      </c>
      <c r="AF17" s="250" t="s">
        <v>384</v>
      </c>
      <c r="AG17" s="274" t="s">
        <v>385</v>
      </c>
      <c r="AH17" s="265" t="s">
        <v>1003</v>
      </c>
      <c r="AI17" s="374" t="s">
        <v>1002</v>
      </c>
      <c r="AJ17" s="371"/>
      <c r="AK17" s="374"/>
      <c r="AL17" s="380"/>
      <c r="AM17" s="374"/>
      <c r="AN17" s="372"/>
      <c r="AO17" s="372"/>
    </row>
    <row r="18" spans="1:41" ht="102.75" customHeight="1" x14ac:dyDescent="0.3">
      <c r="A18" s="793">
        <v>7</v>
      </c>
      <c r="B18" s="793" t="s">
        <v>430</v>
      </c>
      <c r="C18" s="795" t="s">
        <v>366</v>
      </c>
      <c r="D18" s="797" t="s">
        <v>431</v>
      </c>
      <c r="E18" s="797" t="s">
        <v>432</v>
      </c>
      <c r="F18" s="797" t="s">
        <v>433</v>
      </c>
      <c r="G18" s="808" t="s">
        <v>370</v>
      </c>
      <c r="H18" s="810">
        <v>12</v>
      </c>
      <c r="I18" s="819" t="s">
        <v>390</v>
      </c>
      <c r="J18" s="815">
        <v>0.4</v>
      </c>
      <c r="K18" s="817" t="s">
        <v>391</v>
      </c>
      <c r="L18" s="802">
        <f t="shared" si="0"/>
        <v>0.6</v>
      </c>
      <c r="M18" s="804" t="s">
        <v>391</v>
      </c>
      <c r="N18" s="242">
        <v>1</v>
      </c>
      <c r="O18" s="243" t="s">
        <v>434</v>
      </c>
      <c r="P18" s="244" t="s">
        <v>375</v>
      </c>
      <c r="Q18" s="244" t="s">
        <v>375</v>
      </c>
      <c r="R18" s="245" t="s">
        <v>376</v>
      </c>
      <c r="S18" s="245" t="s">
        <v>377</v>
      </c>
      <c r="T18" s="239">
        <v>0.4</v>
      </c>
      <c r="U18" s="245" t="s">
        <v>378</v>
      </c>
      <c r="V18" s="245" t="s">
        <v>379</v>
      </c>
      <c r="W18" s="245" t="s">
        <v>380</v>
      </c>
      <c r="X18" s="238" t="s">
        <v>390</v>
      </c>
      <c r="Y18" s="246">
        <v>0.24</v>
      </c>
      <c r="Z18" s="240" t="s">
        <v>391</v>
      </c>
      <c r="AA18" s="239">
        <f t="shared" si="1"/>
        <v>0.6</v>
      </c>
      <c r="AB18" s="241" t="s">
        <v>391</v>
      </c>
      <c r="AC18" s="254" t="s">
        <v>381</v>
      </c>
      <c r="AD18" s="265" t="s">
        <v>435</v>
      </c>
      <c r="AE18" s="268" t="s">
        <v>436</v>
      </c>
      <c r="AF18" s="250" t="s">
        <v>384</v>
      </c>
      <c r="AG18" s="274" t="s">
        <v>385</v>
      </c>
      <c r="AH18" s="265" t="s">
        <v>1004</v>
      </c>
      <c r="AI18" s="374" t="s">
        <v>1002</v>
      </c>
      <c r="AJ18" s="265"/>
      <c r="AK18" s="374"/>
      <c r="AL18" s="371"/>
      <c r="AM18" s="374"/>
      <c r="AN18" s="372"/>
      <c r="AO18" s="372"/>
    </row>
    <row r="19" spans="1:41" ht="153.75" customHeight="1" x14ac:dyDescent="0.3">
      <c r="A19" s="794"/>
      <c r="B19" s="794"/>
      <c r="C19" s="806"/>
      <c r="D19" s="807"/>
      <c r="E19" s="807"/>
      <c r="F19" s="807"/>
      <c r="G19" s="809"/>
      <c r="H19" s="811"/>
      <c r="I19" s="819"/>
      <c r="J19" s="820"/>
      <c r="K19" s="821"/>
      <c r="L19" s="803"/>
      <c r="M19" s="805"/>
      <c r="N19" s="242">
        <v>2</v>
      </c>
      <c r="O19" s="249" t="s">
        <v>437</v>
      </c>
      <c r="P19" s="244" t="s">
        <v>375</v>
      </c>
      <c r="Q19" s="244" t="s">
        <v>375</v>
      </c>
      <c r="R19" s="245" t="s">
        <v>393</v>
      </c>
      <c r="S19" s="245" t="s">
        <v>377</v>
      </c>
      <c r="T19" s="239">
        <v>0.4</v>
      </c>
      <c r="U19" s="245" t="s">
        <v>378</v>
      </c>
      <c r="V19" s="245" t="s">
        <v>379</v>
      </c>
      <c r="W19" s="245" t="s">
        <v>380</v>
      </c>
      <c r="X19" s="238" t="s">
        <v>371</v>
      </c>
      <c r="Y19" s="246">
        <v>0.16800000000000001</v>
      </c>
      <c r="Z19" s="240" t="s">
        <v>391</v>
      </c>
      <c r="AA19" s="239">
        <f t="shared" si="1"/>
        <v>0.6</v>
      </c>
      <c r="AB19" s="241" t="s">
        <v>438</v>
      </c>
      <c r="AC19" s="254" t="s">
        <v>381</v>
      </c>
      <c r="AD19" s="265" t="s">
        <v>439</v>
      </c>
      <c r="AE19" s="268" t="s">
        <v>436</v>
      </c>
      <c r="AF19" s="250" t="s">
        <v>384</v>
      </c>
      <c r="AG19" s="274" t="s">
        <v>385</v>
      </c>
      <c r="AH19" s="265" t="s">
        <v>1005</v>
      </c>
      <c r="AI19" s="374" t="s">
        <v>1002</v>
      </c>
      <c r="AJ19" s="265"/>
      <c r="AK19" s="374"/>
      <c r="AL19" s="371"/>
      <c r="AM19" s="374"/>
      <c r="AN19" s="372"/>
      <c r="AO19" s="372"/>
    </row>
    <row r="20" spans="1:41" ht="99" x14ac:dyDescent="0.3">
      <c r="A20" s="242">
        <v>8</v>
      </c>
      <c r="B20" s="242" t="s">
        <v>440</v>
      </c>
      <c r="C20" s="243" t="s">
        <v>441</v>
      </c>
      <c r="D20" s="269" t="s">
        <v>442</v>
      </c>
      <c r="E20" s="270" t="s">
        <v>443</v>
      </c>
      <c r="F20" s="269" t="s">
        <v>444</v>
      </c>
      <c r="G20" s="236" t="s">
        <v>418</v>
      </c>
      <c r="H20" s="251">
        <v>120</v>
      </c>
      <c r="I20" s="238" t="s">
        <v>401</v>
      </c>
      <c r="J20" s="271">
        <v>0.6</v>
      </c>
      <c r="K20" s="240" t="s">
        <v>402</v>
      </c>
      <c r="L20" s="239">
        <f t="shared" si="0"/>
        <v>0.8</v>
      </c>
      <c r="M20" s="241" t="s">
        <v>403</v>
      </c>
      <c r="N20" s="242">
        <v>3</v>
      </c>
      <c r="O20" s="249" t="s">
        <v>445</v>
      </c>
      <c r="P20" s="242" t="s">
        <v>375</v>
      </c>
      <c r="Q20" s="242" t="s">
        <v>375</v>
      </c>
      <c r="R20" s="245" t="s">
        <v>393</v>
      </c>
      <c r="S20" s="245" t="s">
        <v>377</v>
      </c>
      <c r="T20" s="239">
        <v>0.4</v>
      </c>
      <c r="U20" s="245" t="s">
        <v>378</v>
      </c>
      <c r="V20" s="245" t="s">
        <v>379</v>
      </c>
      <c r="W20" s="245" t="s">
        <v>405</v>
      </c>
      <c r="X20" s="238" t="s">
        <v>401</v>
      </c>
      <c r="Y20" s="272">
        <v>0.42</v>
      </c>
      <c r="Z20" s="240" t="s">
        <v>402</v>
      </c>
      <c r="AA20" s="239">
        <f t="shared" si="1"/>
        <v>0.8</v>
      </c>
      <c r="AB20" s="241" t="s">
        <v>403</v>
      </c>
      <c r="AC20" s="254" t="s">
        <v>381</v>
      </c>
      <c r="AD20" s="268" t="s">
        <v>446</v>
      </c>
      <c r="AE20" s="251" t="s">
        <v>447</v>
      </c>
      <c r="AF20" s="250" t="s">
        <v>384</v>
      </c>
      <c r="AG20" s="274" t="s">
        <v>385</v>
      </c>
      <c r="AH20" s="265" t="s">
        <v>1006</v>
      </c>
      <c r="AI20" s="374" t="s">
        <v>1002</v>
      </c>
      <c r="AJ20" s="265"/>
      <c r="AK20" s="374"/>
      <c r="AL20" s="371"/>
      <c r="AM20" s="374"/>
      <c r="AN20" s="372"/>
      <c r="AO20" s="372"/>
    </row>
    <row r="21" spans="1:41" ht="102.75" customHeight="1" x14ac:dyDescent="0.3">
      <c r="A21" s="242">
        <v>9</v>
      </c>
      <c r="B21" s="256" t="s">
        <v>448</v>
      </c>
      <c r="C21" s="265" t="s">
        <v>449</v>
      </c>
      <c r="D21" s="265" t="s">
        <v>450</v>
      </c>
      <c r="E21" s="265" t="s">
        <v>451</v>
      </c>
      <c r="F21" s="265" t="s">
        <v>452</v>
      </c>
      <c r="G21" s="236" t="s">
        <v>370</v>
      </c>
      <c r="H21" s="251">
        <v>2</v>
      </c>
      <c r="I21" s="238" t="s">
        <v>371</v>
      </c>
      <c r="J21" s="239">
        <f t="shared" ref="J21:J43" si="2">IF(I21="MUY BAJA",20%,IF(I21="BAJA",40%,IF(I21="MEDIA",60%,IF(I21="ALTA",80%,IF(I21="MUY ALTA",100%,IF(I21="",""))))))</f>
        <v>0.2</v>
      </c>
      <c r="K21" s="240" t="s">
        <v>391</v>
      </c>
      <c r="L21" s="239">
        <f t="shared" si="0"/>
        <v>0.6</v>
      </c>
      <c r="M21" s="241" t="s">
        <v>391</v>
      </c>
      <c r="N21" s="242">
        <v>1</v>
      </c>
      <c r="O21" s="243" t="s">
        <v>453</v>
      </c>
      <c r="P21" s="250" t="s">
        <v>375</v>
      </c>
      <c r="Q21" s="242" t="s">
        <v>375</v>
      </c>
      <c r="R21" s="245" t="s">
        <v>376</v>
      </c>
      <c r="S21" s="245" t="s">
        <v>377</v>
      </c>
      <c r="T21" s="262">
        <v>0.4</v>
      </c>
      <c r="U21" s="245" t="s">
        <v>378</v>
      </c>
      <c r="V21" s="245" t="s">
        <v>379</v>
      </c>
      <c r="W21" s="245" t="s">
        <v>380</v>
      </c>
      <c r="X21" s="238" t="s">
        <v>371</v>
      </c>
      <c r="Y21" s="239">
        <v>0.12</v>
      </c>
      <c r="Z21" s="240" t="s">
        <v>454</v>
      </c>
      <c r="AA21" s="239">
        <f t="shared" si="1"/>
        <v>0.2</v>
      </c>
      <c r="AB21" s="241" t="s">
        <v>438</v>
      </c>
      <c r="AC21" s="254" t="s">
        <v>381</v>
      </c>
      <c r="AD21" s="243" t="s">
        <v>455</v>
      </c>
      <c r="AE21" s="250" t="s">
        <v>456</v>
      </c>
      <c r="AF21" s="250" t="s">
        <v>384</v>
      </c>
      <c r="AG21" s="274" t="s">
        <v>385</v>
      </c>
      <c r="AH21" s="265" t="s">
        <v>1007</v>
      </c>
      <c r="AI21" s="292" t="s">
        <v>1008</v>
      </c>
      <c r="AJ21" s="292"/>
      <c r="AK21" s="265"/>
      <c r="AL21" s="265"/>
      <c r="AM21" s="265"/>
      <c r="AN21" s="372"/>
      <c r="AO21" s="372"/>
    </row>
    <row r="22" spans="1:41" ht="133.5" customHeight="1" x14ac:dyDescent="0.3">
      <c r="A22" s="242">
        <v>10</v>
      </c>
      <c r="B22" s="256" t="s">
        <v>457</v>
      </c>
      <c r="C22" s="265" t="s">
        <v>458</v>
      </c>
      <c r="D22" s="265" t="s">
        <v>459</v>
      </c>
      <c r="E22" s="265" t="s">
        <v>460</v>
      </c>
      <c r="F22" s="265" t="s">
        <v>461</v>
      </c>
      <c r="G22" s="236" t="s">
        <v>418</v>
      </c>
      <c r="H22" s="251">
        <v>133</v>
      </c>
      <c r="I22" s="238" t="s">
        <v>401</v>
      </c>
      <c r="J22" s="239">
        <f t="shared" si="2"/>
        <v>0.6</v>
      </c>
      <c r="K22" s="240" t="s">
        <v>391</v>
      </c>
      <c r="L22" s="239">
        <f t="shared" si="0"/>
        <v>0.6</v>
      </c>
      <c r="M22" s="241" t="s">
        <v>391</v>
      </c>
      <c r="N22" s="242">
        <v>2</v>
      </c>
      <c r="O22" s="249" t="s">
        <v>462</v>
      </c>
      <c r="P22" s="242" t="s">
        <v>375</v>
      </c>
      <c r="Q22" s="242" t="s">
        <v>375</v>
      </c>
      <c r="R22" s="245" t="s">
        <v>376</v>
      </c>
      <c r="S22" s="245" t="s">
        <v>377</v>
      </c>
      <c r="T22" s="262">
        <v>0.4</v>
      </c>
      <c r="U22" s="245" t="s">
        <v>378</v>
      </c>
      <c r="V22" s="245" t="s">
        <v>379</v>
      </c>
      <c r="W22" s="245" t="s">
        <v>380</v>
      </c>
      <c r="X22" s="238" t="s">
        <v>371</v>
      </c>
      <c r="Y22" s="239">
        <v>0.14000000000000001</v>
      </c>
      <c r="Z22" s="240" t="s">
        <v>402</v>
      </c>
      <c r="AA22" s="239">
        <f t="shared" si="1"/>
        <v>0.8</v>
      </c>
      <c r="AB22" s="241" t="s">
        <v>403</v>
      </c>
      <c r="AC22" s="254" t="s">
        <v>381</v>
      </c>
      <c r="AD22" s="243" t="s">
        <v>463</v>
      </c>
      <c r="AE22" s="250" t="s">
        <v>464</v>
      </c>
      <c r="AF22" s="250" t="s">
        <v>384</v>
      </c>
      <c r="AG22" s="274" t="s">
        <v>385</v>
      </c>
      <c r="AH22" s="265" t="s">
        <v>1009</v>
      </c>
      <c r="AI22" s="383" t="s">
        <v>1010</v>
      </c>
      <c r="AJ22" s="381"/>
      <c r="AK22" s="265"/>
      <c r="AL22" s="265"/>
      <c r="AM22" s="265"/>
      <c r="AN22" s="372"/>
      <c r="AO22" s="372"/>
    </row>
    <row r="23" spans="1:41" ht="336" customHeight="1" x14ac:dyDescent="0.3">
      <c r="A23" s="242">
        <v>11</v>
      </c>
      <c r="B23" s="256" t="s">
        <v>465</v>
      </c>
      <c r="C23" s="265" t="s">
        <v>449</v>
      </c>
      <c r="D23" s="265" t="s">
        <v>466</v>
      </c>
      <c r="E23" s="265" t="s">
        <v>467</v>
      </c>
      <c r="F23" s="265" t="s">
        <v>468</v>
      </c>
      <c r="G23" s="236" t="s">
        <v>370</v>
      </c>
      <c r="H23" s="251">
        <v>4</v>
      </c>
      <c r="I23" s="238" t="s">
        <v>390</v>
      </c>
      <c r="J23" s="239">
        <f t="shared" si="2"/>
        <v>0.4</v>
      </c>
      <c r="K23" s="240" t="s">
        <v>391</v>
      </c>
      <c r="L23" s="239">
        <f t="shared" si="0"/>
        <v>0.6</v>
      </c>
      <c r="M23" s="241" t="s">
        <v>391</v>
      </c>
      <c r="N23" s="242">
        <v>3</v>
      </c>
      <c r="O23" s="249" t="s">
        <v>469</v>
      </c>
      <c r="P23" s="242" t="s">
        <v>375</v>
      </c>
      <c r="Q23" s="242" t="s">
        <v>375</v>
      </c>
      <c r="R23" s="245" t="s">
        <v>376</v>
      </c>
      <c r="S23" s="245" t="s">
        <v>377</v>
      </c>
      <c r="T23" s="262">
        <v>0.4</v>
      </c>
      <c r="U23" s="245" t="s">
        <v>378</v>
      </c>
      <c r="V23" s="245" t="s">
        <v>379</v>
      </c>
      <c r="W23" s="245"/>
      <c r="X23" s="238" t="s">
        <v>371</v>
      </c>
      <c r="Y23" s="239">
        <v>0.28000000000000003</v>
      </c>
      <c r="Z23" s="240" t="s">
        <v>391</v>
      </c>
      <c r="AA23" s="239">
        <f t="shared" si="1"/>
        <v>0.6</v>
      </c>
      <c r="AB23" s="241" t="s">
        <v>391</v>
      </c>
      <c r="AC23" s="254" t="s">
        <v>381</v>
      </c>
      <c r="AD23" s="243" t="s">
        <v>470</v>
      </c>
      <c r="AE23" s="250" t="s">
        <v>456</v>
      </c>
      <c r="AF23" s="250" t="s">
        <v>384</v>
      </c>
      <c r="AG23" s="274" t="s">
        <v>385</v>
      </c>
      <c r="AH23" s="265" t="s">
        <v>1011</v>
      </c>
      <c r="AI23" s="383" t="s">
        <v>1010</v>
      </c>
      <c r="AJ23" s="292"/>
      <c r="AK23" s="265"/>
      <c r="AL23" s="265"/>
      <c r="AM23" s="265"/>
      <c r="AN23" s="372"/>
      <c r="AO23" s="372"/>
    </row>
    <row r="24" spans="1:41" ht="119.25" customHeight="1" x14ac:dyDescent="0.3">
      <c r="A24" s="242">
        <v>12</v>
      </c>
      <c r="B24" s="256" t="s">
        <v>471</v>
      </c>
      <c r="C24" s="273" t="s">
        <v>458</v>
      </c>
      <c r="D24" s="265" t="s">
        <v>472</v>
      </c>
      <c r="E24" s="273" t="s">
        <v>473</v>
      </c>
      <c r="F24" s="265" t="s">
        <v>474</v>
      </c>
      <c r="G24" s="236" t="s">
        <v>370</v>
      </c>
      <c r="H24" s="251">
        <v>40</v>
      </c>
      <c r="I24" s="238" t="s">
        <v>401</v>
      </c>
      <c r="J24" s="239">
        <f t="shared" si="2"/>
        <v>0.6</v>
      </c>
      <c r="K24" s="240" t="s">
        <v>391</v>
      </c>
      <c r="L24" s="239">
        <f t="shared" si="0"/>
        <v>0.6</v>
      </c>
      <c r="M24" s="241" t="s">
        <v>391</v>
      </c>
      <c r="N24" s="242">
        <v>1</v>
      </c>
      <c r="O24" s="265" t="s">
        <v>475</v>
      </c>
      <c r="P24" s="250" t="s">
        <v>375</v>
      </c>
      <c r="Q24" s="242" t="s">
        <v>375</v>
      </c>
      <c r="R24" s="245" t="s">
        <v>376</v>
      </c>
      <c r="S24" s="245" t="s">
        <v>377</v>
      </c>
      <c r="T24" s="262">
        <v>0.4</v>
      </c>
      <c r="U24" s="245" t="s">
        <v>378</v>
      </c>
      <c r="V24" s="245" t="s">
        <v>379</v>
      </c>
      <c r="W24" s="245" t="s">
        <v>380</v>
      </c>
      <c r="X24" s="238" t="s">
        <v>371</v>
      </c>
      <c r="Y24" s="239">
        <v>0.24</v>
      </c>
      <c r="Z24" s="240" t="s">
        <v>391</v>
      </c>
      <c r="AA24" s="239">
        <f t="shared" si="1"/>
        <v>0.6</v>
      </c>
      <c r="AB24" s="241" t="s">
        <v>391</v>
      </c>
      <c r="AC24" s="254" t="s">
        <v>381</v>
      </c>
      <c r="AD24" s="243" t="s">
        <v>476</v>
      </c>
      <c r="AE24" s="250" t="s">
        <v>477</v>
      </c>
      <c r="AF24" s="250" t="s">
        <v>384</v>
      </c>
      <c r="AG24" s="274" t="s">
        <v>385</v>
      </c>
      <c r="AH24" s="265" t="s">
        <v>1012</v>
      </c>
      <c r="AI24" s="383" t="s">
        <v>1010</v>
      </c>
      <c r="AJ24" s="371"/>
      <c r="AK24" s="374"/>
      <c r="AL24" s="383"/>
      <c r="AM24" s="383"/>
      <c r="AN24" s="372"/>
      <c r="AO24" s="372"/>
    </row>
    <row r="25" spans="1:41" ht="98.25" customHeight="1" x14ac:dyDescent="0.3">
      <c r="A25" s="242">
        <v>13</v>
      </c>
      <c r="B25" s="242" t="s">
        <v>478</v>
      </c>
      <c r="C25" s="243" t="s">
        <v>479</v>
      </c>
      <c r="D25" s="249" t="s">
        <v>480</v>
      </c>
      <c r="E25" s="243" t="s">
        <v>481</v>
      </c>
      <c r="F25" s="243" t="s">
        <v>482</v>
      </c>
      <c r="G25" s="236" t="s">
        <v>483</v>
      </c>
      <c r="H25" s="251">
        <v>72</v>
      </c>
      <c r="I25" s="238" t="s">
        <v>401</v>
      </c>
      <c r="J25" s="239">
        <f t="shared" si="2"/>
        <v>0.6</v>
      </c>
      <c r="K25" s="240" t="s">
        <v>391</v>
      </c>
      <c r="L25" s="239">
        <f t="shared" si="0"/>
        <v>0.6</v>
      </c>
      <c r="M25" s="241" t="s">
        <v>391</v>
      </c>
      <c r="N25" s="242">
        <v>1</v>
      </c>
      <c r="O25" s="243" t="s">
        <v>484</v>
      </c>
      <c r="P25" s="244" t="s">
        <v>375</v>
      </c>
      <c r="Q25" s="244" t="s">
        <v>375</v>
      </c>
      <c r="R25" s="245" t="s">
        <v>376</v>
      </c>
      <c r="S25" s="245" t="s">
        <v>377</v>
      </c>
      <c r="T25" s="239">
        <v>0.4</v>
      </c>
      <c r="U25" s="245" t="s">
        <v>378</v>
      </c>
      <c r="V25" s="245" t="s">
        <v>379</v>
      </c>
      <c r="W25" s="245" t="s">
        <v>380</v>
      </c>
      <c r="X25" s="238" t="s">
        <v>371</v>
      </c>
      <c r="Y25" s="239">
        <v>0.36</v>
      </c>
      <c r="Z25" s="240" t="s">
        <v>391</v>
      </c>
      <c r="AA25" s="239">
        <f t="shared" si="1"/>
        <v>0.6</v>
      </c>
      <c r="AB25" s="241" t="s">
        <v>391</v>
      </c>
      <c r="AC25" s="254" t="s">
        <v>381</v>
      </c>
      <c r="AD25" s="265" t="s">
        <v>485</v>
      </c>
      <c r="AE25" s="251" t="s">
        <v>486</v>
      </c>
      <c r="AF25" s="250" t="s">
        <v>384</v>
      </c>
      <c r="AG25" s="274" t="s">
        <v>385</v>
      </c>
      <c r="AH25" s="292" t="s">
        <v>1013</v>
      </c>
      <c r="AI25" s="374" t="s">
        <v>1014</v>
      </c>
      <c r="AJ25" s="292"/>
      <c r="AK25" s="374"/>
      <c r="AL25" s="265"/>
      <c r="AM25" s="374"/>
      <c r="AN25" s="372"/>
      <c r="AO25" s="372"/>
    </row>
    <row r="26" spans="1:41" ht="84.75" customHeight="1" x14ac:dyDescent="0.3">
      <c r="A26" s="242">
        <v>14</v>
      </c>
      <c r="B26" s="242" t="s">
        <v>487</v>
      </c>
      <c r="C26" s="243" t="s">
        <v>488</v>
      </c>
      <c r="D26" s="249" t="s">
        <v>489</v>
      </c>
      <c r="E26" s="243" t="s">
        <v>490</v>
      </c>
      <c r="F26" s="243" t="s">
        <v>491</v>
      </c>
      <c r="G26" s="236" t="s">
        <v>492</v>
      </c>
      <c r="H26" s="251">
        <v>12</v>
      </c>
      <c r="I26" s="275" t="s">
        <v>390</v>
      </c>
      <c r="J26" s="239">
        <f t="shared" si="2"/>
        <v>0.4</v>
      </c>
      <c r="K26" s="240" t="s">
        <v>402</v>
      </c>
      <c r="L26" s="239">
        <f t="shared" si="0"/>
        <v>0.8</v>
      </c>
      <c r="M26" s="241" t="s">
        <v>403</v>
      </c>
      <c r="N26" s="242">
        <v>2</v>
      </c>
      <c r="O26" s="249" t="s">
        <v>493</v>
      </c>
      <c r="P26" s="242" t="s">
        <v>375</v>
      </c>
      <c r="Q26" s="242" t="s">
        <v>375</v>
      </c>
      <c r="R26" s="245" t="s">
        <v>376</v>
      </c>
      <c r="S26" s="245" t="s">
        <v>377</v>
      </c>
      <c r="T26" s="262">
        <v>0.4</v>
      </c>
      <c r="U26" s="245" t="s">
        <v>378</v>
      </c>
      <c r="V26" s="245" t="s">
        <v>379</v>
      </c>
      <c r="W26" s="245" t="s">
        <v>380</v>
      </c>
      <c r="X26" s="238" t="s">
        <v>371</v>
      </c>
      <c r="Y26" s="239">
        <v>0.24</v>
      </c>
      <c r="Z26" s="240" t="s">
        <v>402</v>
      </c>
      <c r="AA26" s="239">
        <f t="shared" si="1"/>
        <v>0.8</v>
      </c>
      <c r="AB26" s="241" t="s">
        <v>403</v>
      </c>
      <c r="AC26" s="254" t="s">
        <v>381</v>
      </c>
      <c r="AD26" s="265" t="s">
        <v>494</v>
      </c>
      <c r="AE26" s="251" t="s">
        <v>486</v>
      </c>
      <c r="AF26" s="250" t="s">
        <v>384</v>
      </c>
      <c r="AG26" s="274" t="s">
        <v>385</v>
      </c>
      <c r="AH26" s="292" t="s">
        <v>1015</v>
      </c>
      <c r="AI26" s="369" t="s">
        <v>1016</v>
      </c>
      <c r="AJ26" s="292"/>
      <c r="AK26" s="382"/>
      <c r="AL26" s="265"/>
      <c r="AM26" s="382"/>
      <c r="AN26" s="372"/>
      <c r="AO26" s="372"/>
    </row>
    <row r="27" spans="1:41" ht="105" customHeight="1" x14ac:dyDescent="0.3">
      <c r="A27" s="242">
        <v>15</v>
      </c>
      <c r="B27" s="242" t="s">
        <v>495</v>
      </c>
      <c r="C27" s="243" t="s">
        <v>496</v>
      </c>
      <c r="D27" s="249" t="s">
        <v>497</v>
      </c>
      <c r="E27" s="243" t="s">
        <v>498</v>
      </c>
      <c r="F27" s="243" t="s">
        <v>499</v>
      </c>
      <c r="G27" s="236" t="s">
        <v>483</v>
      </c>
      <c r="H27" s="251">
        <v>36</v>
      </c>
      <c r="I27" s="275" t="s">
        <v>401</v>
      </c>
      <c r="J27" s="239">
        <f t="shared" si="2"/>
        <v>0.6</v>
      </c>
      <c r="K27" s="240" t="s">
        <v>500</v>
      </c>
      <c r="L27" s="239">
        <f t="shared" si="0"/>
        <v>0.4</v>
      </c>
      <c r="M27" s="241" t="s">
        <v>391</v>
      </c>
      <c r="N27" s="242">
        <v>3</v>
      </c>
      <c r="O27" s="249" t="s">
        <v>501</v>
      </c>
      <c r="P27" s="242" t="s">
        <v>375</v>
      </c>
      <c r="Q27" s="242" t="s">
        <v>375</v>
      </c>
      <c r="R27" s="245" t="s">
        <v>376</v>
      </c>
      <c r="S27" s="245" t="s">
        <v>377</v>
      </c>
      <c r="T27" s="262">
        <v>0.4</v>
      </c>
      <c r="U27" s="245" t="s">
        <v>378</v>
      </c>
      <c r="V27" s="245" t="s">
        <v>379</v>
      </c>
      <c r="W27" s="245" t="s">
        <v>380</v>
      </c>
      <c r="X27" s="238" t="s">
        <v>371</v>
      </c>
      <c r="Y27" s="272">
        <v>0.36</v>
      </c>
      <c r="Z27" s="240" t="s">
        <v>500</v>
      </c>
      <c r="AA27" s="239">
        <f t="shared" si="1"/>
        <v>0.4</v>
      </c>
      <c r="AB27" s="241" t="s">
        <v>438</v>
      </c>
      <c r="AC27" s="254" t="s">
        <v>381</v>
      </c>
      <c r="AD27" s="265" t="s">
        <v>502</v>
      </c>
      <c r="AE27" s="251" t="s">
        <v>503</v>
      </c>
      <c r="AF27" s="250" t="s">
        <v>384</v>
      </c>
      <c r="AG27" s="274" t="s">
        <v>385</v>
      </c>
      <c r="AH27" s="292" t="s">
        <v>1017</v>
      </c>
      <c r="AI27" s="369" t="s">
        <v>1018</v>
      </c>
      <c r="AJ27" s="292"/>
      <c r="AK27" s="382"/>
      <c r="AL27" s="265"/>
      <c r="AM27" s="382"/>
      <c r="AN27" s="372"/>
      <c r="AO27" s="372"/>
    </row>
    <row r="28" spans="1:41" ht="114" customHeight="1" x14ac:dyDescent="0.3">
      <c r="A28" s="242">
        <v>16</v>
      </c>
      <c r="B28" s="242" t="s">
        <v>504</v>
      </c>
      <c r="C28" s="243" t="s">
        <v>505</v>
      </c>
      <c r="D28" s="249" t="s">
        <v>506</v>
      </c>
      <c r="E28" s="276" t="s">
        <v>507</v>
      </c>
      <c r="F28" s="243" t="s">
        <v>508</v>
      </c>
      <c r="G28" s="236" t="s">
        <v>370</v>
      </c>
      <c r="H28" s="251">
        <v>650</v>
      </c>
      <c r="I28" s="384" t="s">
        <v>509</v>
      </c>
      <c r="J28" s="239">
        <f t="shared" si="2"/>
        <v>0.8</v>
      </c>
      <c r="K28" s="240" t="s">
        <v>500</v>
      </c>
      <c r="L28" s="239">
        <f t="shared" si="0"/>
        <v>0.4</v>
      </c>
      <c r="M28" s="241" t="s">
        <v>391</v>
      </c>
      <c r="N28" s="251">
        <v>4</v>
      </c>
      <c r="O28" s="268" t="s">
        <v>510</v>
      </c>
      <c r="P28" s="251" t="s">
        <v>375</v>
      </c>
      <c r="Q28" s="251" t="s">
        <v>375</v>
      </c>
      <c r="R28" s="245" t="s">
        <v>376</v>
      </c>
      <c r="S28" s="245" t="s">
        <v>377</v>
      </c>
      <c r="T28" s="222">
        <v>0.4</v>
      </c>
      <c r="U28" s="245" t="s">
        <v>378</v>
      </c>
      <c r="V28" s="245" t="s">
        <v>379</v>
      </c>
      <c r="W28" s="245" t="s">
        <v>380</v>
      </c>
      <c r="X28" s="238" t="s">
        <v>390</v>
      </c>
      <c r="Y28" s="239">
        <v>0.48</v>
      </c>
      <c r="Z28" s="240" t="s">
        <v>500</v>
      </c>
      <c r="AA28" s="239">
        <f t="shared" si="1"/>
        <v>0.4</v>
      </c>
      <c r="AB28" s="241" t="s">
        <v>391</v>
      </c>
      <c r="AC28" s="254" t="s">
        <v>381</v>
      </c>
      <c r="AD28" s="265" t="s">
        <v>511</v>
      </c>
      <c r="AE28" s="251" t="s">
        <v>512</v>
      </c>
      <c r="AF28" s="250" t="s">
        <v>384</v>
      </c>
      <c r="AG28" s="274" t="s">
        <v>385</v>
      </c>
      <c r="AH28" s="292" t="s">
        <v>1019</v>
      </c>
      <c r="AI28" s="369" t="s">
        <v>1020</v>
      </c>
      <c r="AJ28" s="292"/>
      <c r="AK28" s="382"/>
      <c r="AL28" s="265"/>
      <c r="AM28" s="382"/>
      <c r="AN28" s="372"/>
      <c r="AO28" s="372"/>
    </row>
    <row r="29" spans="1:41" ht="96.75" customHeight="1" x14ac:dyDescent="0.3">
      <c r="A29" s="242">
        <v>17</v>
      </c>
      <c r="B29" s="242" t="s">
        <v>513</v>
      </c>
      <c r="C29" s="243" t="s">
        <v>488</v>
      </c>
      <c r="D29" s="277" t="s">
        <v>514</v>
      </c>
      <c r="E29" s="243" t="s">
        <v>515</v>
      </c>
      <c r="F29" s="243" t="s">
        <v>516</v>
      </c>
      <c r="G29" s="236" t="s">
        <v>370</v>
      </c>
      <c r="H29" s="251">
        <v>600</v>
      </c>
      <c r="I29" s="238" t="s">
        <v>509</v>
      </c>
      <c r="J29" s="239">
        <f t="shared" si="2"/>
        <v>0.8</v>
      </c>
      <c r="K29" s="240" t="s">
        <v>454</v>
      </c>
      <c r="L29" s="239">
        <f t="shared" si="0"/>
        <v>0.2</v>
      </c>
      <c r="M29" s="241" t="s">
        <v>391</v>
      </c>
      <c r="N29" s="251">
        <v>5</v>
      </c>
      <c r="O29" s="268" t="s">
        <v>517</v>
      </c>
      <c r="P29" s="251" t="s">
        <v>375</v>
      </c>
      <c r="Q29" s="251" t="s">
        <v>375</v>
      </c>
      <c r="R29" s="245" t="s">
        <v>376</v>
      </c>
      <c r="S29" s="245" t="s">
        <v>377</v>
      </c>
      <c r="T29" s="278">
        <v>0.4</v>
      </c>
      <c r="U29" s="245" t="s">
        <v>378</v>
      </c>
      <c r="V29" s="245" t="s">
        <v>379</v>
      </c>
      <c r="W29" s="245" t="s">
        <v>380</v>
      </c>
      <c r="X29" s="238" t="s">
        <v>371</v>
      </c>
      <c r="Y29" s="239">
        <v>0.36</v>
      </c>
      <c r="Z29" s="240" t="s">
        <v>454</v>
      </c>
      <c r="AA29" s="239">
        <f t="shared" si="1"/>
        <v>0.2</v>
      </c>
      <c r="AB29" s="241" t="s">
        <v>438</v>
      </c>
      <c r="AC29" s="254" t="s">
        <v>381</v>
      </c>
      <c r="AD29" s="265" t="s">
        <v>518</v>
      </c>
      <c r="AE29" s="265" t="s">
        <v>519</v>
      </c>
      <c r="AF29" s="250" t="s">
        <v>384</v>
      </c>
      <c r="AG29" s="274" t="s">
        <v>385</v>
      </c>
      <c r="AH29" s="292" t="s">
        <v>1021</v>
      </c>
      <c r="AI29" s="369" t="s">
        <v>1022</v>
      </c>
      <c r="AJ29" s="292"/>
      <c r="AK29" s="382"/>
      <c r="AL29" s="265"/>
      <c r="AM29" s="382"/>
      <c r="AN29" s="372"/>
      <c r="AO29" s="372"/>
    </row>
    <row r="30" spans="1:41" ht="75.75" x14ac:dyDescent="0.3">
      <c r="A30" s="242">
        <v>18</v>
      </c>
      <c r="B30" s="242" t="s">
        <v>520</v>
      </c>
      <c r="C30" s="235" t="s">
        <v>521</v>
      </c>
      <c r="D30" s="235" t="s">
        <v>522</v>
      </c>
      <c r="E30" s="235" t="s">
        <v>523</v>
      </c>
      <c r="F30" s="235" t="s">
        <v>524</v>
      </c>
      <c r="G30" s="236" t="s">
        <v>370</v>
      </c>
      <c r="H30" s="237">
        <v>1500</v>
      </c>
      <c r="I30" s="385" t="s">
        <v>509</v>
      </c>
      <c r="J30" s="239">
        <f t="shared" si="2"/>
        <v>0.8</v>
      </c>
      <c r="K30" s="240" t="s">
        <v>454</v>
      </c>
      <c r="L30" s="239">
        <f t="shared" si="0"/>
        <v>0.2</v>
      </c>
      <c r="M30" s="241" t="s">
        <v>438</v>
      </c>
      <c r="N30" s="242">
        <v>1</v>
      </c>
      <c r="O30" s="243" t="s">
        <v>525</v>
      </c>
      <c r="P30" s="244" t="s">
        <v>375</v>
      </c>
      <c r="Q30" s="244" t="s">
        <v>375</v>
      </c>
      <c r="R30" s="245" t="s">
        <v>393</v>
      </c>
      <c r="S30" s="245" t="s">
        <v>377</v>
      </c>
      <c r="T30" s="239">
        <v>0.3</v>
      </c>
      <c r="U30" s="245" t="s">
        <v>378</v>
      </c>
      <c r="V30" s="245" t="s">
        <v>379</v>
      </c>
      <c r="W30" s="245" t="s">
        <v>380</v>
      </c>
      <c r="X30" s="238" t="s">
        <v>390</v>
      </c>
      <c r="Y30" s="279">
        <v>0.56000000000000005</v>
      </c>
      <c r="Z30" s="240" t="s">
        <v>454</v>
      </c>
      <c r="AA30" s="239">
        <f t="shared" si="1"/>
        <v>0.2</v>
      </c>
      <c r="AB30" s="241" t="s">
        <v>438</v>
      </c>
      <c r="AC30" s="254" t="s">
        <v>381</v>
      </c>
      <c r="AD30" s="243" t="s">
        <v>526</v>
      </c>
      <c r="AE30" s="249" t="s">
        <v>527</v>
      </c>
      <c r="AF30" s="250" t="s">
        <v>384</v>
      </c>
      <c r="AG30" s="274" t="s">
        <v>385</v>
      </c>
      <c r="AH30" s="592" t="s">
        <v>1023</v>
      </c>
      <c r="AI30" s="374" t="s">
        <v>1024</v>
      </c>
      <c r="AJ30" s="265"/>
      <c r="AK30" s="374"/>
      <c r="AL30" s="265"/>
      <c r="AM30" s="374"/>
      <c r="AN30" s="372"/>
      <c r="AO30" s="372"/>
    </row>
    <row r="31" spans="1:41" ht="75.75" x14ac:dyDescent="0.3">
      <c r="A31" s="242">
        <v>19</v>
      </c>
      <c r="B31" s="242" t="s">
        <v>528</v>
      </c>
      <c r="C31" s="243" t="s">
        <v>529</v>
      </c>
      <c r="D31" s="243" t="s">
        <v>530</v>
      </c>
      <c r="E31" s="243" t="s">
        <v>531</v>
      </c>
      <c r="F31" s="243" t="s">
        <v>532</v>
      </c>
      <c r="G31" s="236" t="s">
        <v>370</v>
      </c>
      <c r="H31" s="251">
        <v>2000</v>
      </c>
      <c r="I31" s="348" t="s">
        <v>509</v>
      </c>
      <c r="J31" s="239">
        <f t="shared" si="2"/>
        <v>0.8</v>
      </c>
      <c r="K31" s="240" t="s">
        <v>454</v>
      </c>
      <c r="L31" s="239">
        <f t="shared" si="0"/>
        <v>0.2</v>
      </c>
      <c r="M31" s="241" t="s">
        <v>438</v>
      </c>
      <c r="N31" s="242">
        <v>2</v>
      </c>
      <c r="O31" s="249" t="s">
        <v>533</v>
      </c>
      <c r="P31" s="242" t="s">
        <v>375</v>
      </c>
      <c r="Q31" s="242" t="s">
        <v>375</v>
      </c>
      <c r="R31" s="245" t="s">
        <v>534</v>
      </c>
      <c r="S31" s="245" t="s">
        <v>377</v>
      </c>
      <c r="T31" s="239">
        <v>0.4</v>
      </c>
      <c r="U31" s="245" t="s">
        <v>378</v>
      </c>
      <c r="V31" s="245" t="s">
        <v>379</v>
      </c>
      <c r="W31" s="245" t="s">
        <v>380</v>
      </c>
      <c r="X31" s="238" t="s">
        <v>390</v>
      </c>
      <c r="Y31" s="280">
        <v>0.48</v>
      </c>
      <c r="Z31" s="240" t="s">
        <v>454</v>
      </c>
      <c r="AA31" s="239">
        <f t="shared" si="1"/>
        <v>0.2</v>
      </c>
      <c r="AB31" s="241" t="s">
        <v>438</v>
      </c>
      <c r="AC31" s="254" t="s">
        <v>381</v>
      </c>
      <c r="AD31" s="243" t="s">
        <v>535</v>
      </c>
      <c r="AE31" s="250" t="s">
        <v>527</v>
      </c>
      <c r="AF31" s="250" t="s">
        <v>384</v>
      </c>
      <c r="AG31" s="274" t="s">
        <v>385</v>
      </c>
      <c r="AH31" s="592" t="s">
        <v>1025</v>
      </c>
      <c r="AI31" s="374" t="s">
        <v>1024</v>
      </c>
      <c r="AJ31" s="265"/>
      <c r="AK31" s="374"/>
      <c r="AL31" s="265"/>
      <c r="AM31" s="374"/>
      <c r="AN31" s="372"/>
      <c r="AO31" s="372"/>
    </row>
    <row r="32" spans="1:41" ht="89.25" x14ac:dyDescent="0.3">
      <c r="A32" s="242">
        <v>20</v>
      </c>
      <c r="B32" s="242" t="s">
        <v>536</v>
      </c>
      <c r="C32" s="250" t="s">
        <v>537</v>
      </c>
      <c r="D32" s="249" t="s">
        <v>538</v>
      </c>
      <c r="E32" s="243" t="s">
        <v>539</v>
      </c>
      <c r="F32" s="243" t="s">
        <v>540</v>
      </c>
      <c r="G32" s="236" t="s">
        <v>370</v>
      </c>
      <c r="H32" s="251">
        <f>(3*12)+2+5+12</f>
        <v>55</v>
      </c>
      <c r="I32" s="238" t="s">
        <v>401</v>
      </c>
      <c r="J32" s="239">
        <f t="shared" si="2"/>
        <v>0.6</v>
      </c>
      <c r="K32" s="240" t="s">
        <v>454</v>
      </c>
      <c r="L32" s="239">
        <f t="shared" si="0"/>
        <v>0.2</v>
      </c>
      <c r="M32" s="241" t="s">
        <v>438</v>
      </c>
      <c r="N32" s="242">
        <v>1</v>
      </c>
      <c r="O32" s="277" t="s">
        <v>541</v>
      </c>
      <c r="P32" s="250" t="s">
        <v>375</v>
      </c>
      <c r="Q32" s="242" t="s">
        <v>375</v>
      </c>
      <c r="R32" s="245" t="s">
        <v>376</v>
      </c>
      <c r="S32" s="245" t="s">
        <v>377</v>
      </c>
      <c r="T32" s="262">
        <v>0.4</v>
      </c>
      <c r="U32" s="245" t="s">
        <v>378</v>
      </c>
      <c r="V32" s="245" t="s">
        <v>379</v>
      </c>
      <c r="W32" s="245" t="s">
        <v>380</v>
      </c>
      <c r="X32" s="238" t="s">
        <v>371</v>
      </c>
      <c r="Y32" s="239">
        <v>0.36</v>
      </c>
      <c r="Z32" s="240" t="s">
        <v>454</v>
      </c>
      <c r="AA32" s="239">
        <f t="shared" si="1"/>
        <v>0.2</v>
      </c>
      <c r="AB32" s="241" t="s">
        <v>438</v>
      </c>
      <c r="AC32" s="254" t="s">
        <v>381</v>
      </c>
      <c r="AD32" s="243" t="s">
        <v>542</v>
      </c>
      <c r="AE32" s="251" t="s">
        <v>543</v>
      </c>
      <c r="AF32" s="250" t="s">
        <v>384</v>
      </c>
      <c r="AG32" s="274" t="s">
        <v>385</v>
      </c>
      <c r="AH32" s="265" t="s">
        <v>1026</v>
      </c>
      <c r="AI32" s="374" t="s">
        <v>1024</v>
      </c>
      <c r="AJ32" s="371"/>
      <c r="AK32" s="374"/>
      <c r="AL32" s="386"/>
      <c r="AM32" s="374"/>
      <c r="AN32" s="372"/>
      <c r="AO32" s="372"/>
    </row>
    <row r="33" spans="1:41" ht="86.25" x14ac:dyDescent="0.3">
      <c r="A33" s="242">
        <v>21</v>
      </c>
      <c r="B33" s="242" t="s">
        <v>544</v>
      </c>
      <c r="C33" s="243" t="s">
        <v>545</v>
      </c>
      <c r="D33" s="243" t="s">
        <v>546</v>
      </c>
      <c r="E33" s="243" t="s">
        <v>547</v>
      </c>
      <c r="F33" s="243" t="s">
        <v>548</v>
      </c>
      <c r="G33" s="236" t="s">
        <v>418</v>
      </c>
      <c r="H33" s="251">
        <v>15</v>
      </c>
      <c r="I33" s="238" t="s">
        <v>390</v>
      </c>
      <c r="J33" s="239">
        <f t="shared" si="2"/>
        <v>0.4</v>
      </c>
      <c r="K33" s="240" t="s">
        <v>402</v>
      </c>
      <c r="L33" s="239">
        <f t="shared" si="0"/>
        <v>0.8</v>
      </c>
      <c r="M33" s="241" t="s">
        <v>403</v>
      </c>
      <c r="N33" s="242">
        <v>2</v>
      </c>
      <c r="O33" s="249" t="s">
        <v>549</v>
      </c>
      <c r="P33" s="242" t="s">
        <v>375</v>
      </c>
      <c r="Q33" s="242" t="s">
        <v>375</v>
      </c>
      <c r="R33" s="245" t="s">
        <v>376</v>
      </c>
      <c r="S33" s="245" t="s">
        <v>377</v>
      </c>
      <c r="T33" s="262">
        <v>0.4</v>
      </c>
      <c r="U33" s="245" t="s">
        <v>378</v>
      </c>
      <c r="V33" s="245" t="s">
        <v>379</v>
      </c>
      <c r="W33" s="245" t="s">
        <v>405</v>
      </c>
      <c r="X33" s="238" t="s">
        <v>371</v>
      </c>
      <c r="Y33" s="239">
        <v>0.24</v>
      </c>
      <c r="Z33" s="240" t="s">
        <v>402</v>
      </c>
      <c r="AA33" s="239">
        <f t="shared" si="1"/>
        <v>0.8</v>
      </c>
      <c r="AB33" s="241" t="s">
        <v>403</v>
      </c>
      <c r="AC33" s="254" t="s">
        <v>381</v>
      </c>
      <c r="AD33" s="243" t="s">
        <v>550</v>
      </c>
      <c r="AE33" s="251" t="s">
        <v>543</v>
      </c>
      <c r="AF33" s="250" t="s">
        <v>384</v>
      </c>
      <c r="AG33" s="274" t="s">
        <v>385</v>
      </c>
      <c r="AH33" s="265" t="s">
        <v>1027</v>
      </c>
      <c r="AI33" s="374" t="s">
        <v>1024</v>
      </c>
      <c r="AJ33" s="371"/>
      <c r="AK33" s="374"/>
      <c r="AL33" s="386"/>
      <c r="AM33" s="265"/>
      <c r="AN33" s="372"/>
      <c r="AO33" s="372"/>
    </row>
    <row r="34" spans="1:41" ht="86.25" x14ac:dyDescent="0.3">
      <c r="A34" s="242">
        <v>22</v>
      </c>
      <c r="B34" s="242" t="s">
        <v>551</v>
      </c>
      <c r="C34" s="243" t="s">
        <v>409</v>
      </c>
      <c r="D34" s="243" t="s">
        <v>552</v>
      </c>
      <c r="E34" s="243" t="s">
        <v>553</v>
      </c>
      <c r="F34" s="243" t="s">
        <v>554</v>
      </c>
      <c r="G34" s="236" t="s">
        <v>370</v>
      </c>
      <c r="H34" s="251">
        <f>2+1+12+1</f>
        <v>16</v>
      </c>
      <c r="I34" s="238" t="s">
        <v>390</v>
      </c>
      <c r="J34" s="239">
        <f t="shared" si="2"/>
        <v>0.4</v>
      </c>
      <c r="K34" s="240" t="s">
        <v>500</v>
      </c>
      <c r="L34" s="239">
        <f t="shared" si="0"/>
        <v>0.4</v>
      </c>
      <c r="M34" s="241" t="s">
        <v>438</v>
      </c>
      <c r="N34" s="242">
        <v>3</v>
      </c>
      <c r="O34" s="249" t="s">
        <v>555</v>
      </c>
      <c r="P34" s="242" t="s">
        <v>375</v>
      </c>
      <c r="Q34" s="242" t="s">
        <v>375</v>
      </c>
      <c r="R34" s="245" t="s">
        <v>376</v>
      </c>
      <c r="S34" s="245" t="s">
        <v>377</v>
      </c>
      <c r="T34" s="262">
        <v>0.4</v>
      </c>
      <c r="U34" s="245" t="s">
        <v>378</v>
      </c>
      <c r="V34" s="245" t="s">
        <v>379</v>
      </c>
      <c r="W34" s="245" t="s">
        <v>405</v>
      </c>
      <c r="X34" s="238" t="s">
        <v>371</v>
      </c>
      <c r="Y34" s="222">
        <v>0.36</v>
      </c>
      <c r="Z34" s="240" t="s">
        <v>500</v>
      </c>
      <c r="AA34" s="239">
        <f t="shared" si="1"/>
        <v>0.4</v>
      </c>
      <c r="AB34" s="241" t="s">
        <v>438</v>
      </c>
      <c r="AC34" s="254" t="s">
        <v>381</v>
      </c>
      <c r="AD34" s="265" t="s">
        <v>556</v>
      </c>
      <c r="AE34" s="251" t="s">
        <v>557</v>
      </c>
      <c r="AF34" s="250" t="s">
        <v>384</v>
      </c>
      <c r="AG34" s="274" t="s">
        <v>385</v>
      </c>
      <c r="AH34" s="265" t="s">
        <v>1028</v>
      </c>
      <c r="AI34" s="374" t="s">
        <v>1029</v>
      </c>
      <c r="AJ34" s="371"/>
      <c r="AK34" s="374"/>
      <c r="AL34" s="386"/>
      <c r="AM34" s="374"/>
      <c r="AN34" s="372"/>
      <c r="AO34" s="372"/>
    </row>
    <row r="35" spans="1:41" ht="92.25" customHeight="1" x14ac:dyDescent="0.3">
      <c r="A35" s="242">
        <v>23</v>
      </c>
      <c r="B35" s="242" t="s">
        <v>558</v>
      </c>
      <c r="C35" s="243" t="s">
        <v>545</v>
      </c>
      <c r="D35" s="243" t="s">
        <v>559</v>
      </c>
      <c r="E35" s="243" t="s">
        <v>560</v>
      </c>
      <c r="F35" s="243" t="s">
        <v>561</v>
      </c>
      <c r="G35" s="236" t="s">
        <v>418</v>
      </c>
      <c r="H35" s="281">
        <f>(365-52)*5</f>
        <v>1565</v>
      </c>
      <c r="I35" s="238" t="s">
        <v>509</v>
      </c>
      <c r="J35" s="239">
        <f t="shared" si="2"/>
        <v>0.8</v>
      </c>
      <c r="K35" s="240" t="s">
        <v>402</v>
      </c>
      <c r="L35" s="239">
        <f t="shared" si="0"/>
        <v>0.8</v>
      </c>
      <c r="M35" s="241" t="s">
        <v>403</v>
      </c>
      <c r="N35" s="251">
        <v>4</v>
      </c>
      <c r="O35" s="268" t="s">
        <v>562</v>
      </c>
      <c r="P35" s="267" t="s">
        <v>375</v>
      </c>
      <c r="Q35" s="251" t="s">
        <v>375</v>
      </c>
      <c r="R35" s="245" t="s">
        <v>376</v>
      </c>
      <c r="S35" s="245" t="s">
        <v>377</v>
      </c>
      <c r="T35" s="262">
        <v>0.4</v>
      </c>
      <c r="U35" s="245" t="s">
        <v>378</v>
      </c>
      <c r="V35" s="245" t="s">
        <v>379</v>
      </c>
      <c r="W35" s="245" t="s">
        <v>380</v>
      </c>
      <c r="X35" s="238" t="s">
        <v>371</v>
      </c>
      <c r="Y35" s="239">
        <v>0.36</v>
      </c>
      <c r="Z35" s="240" t="s">
        <v>402</v>
      </c>
      <c r="AA35" s="239">
        <f t="shared" si="1"/>
        <v>0.8</v>
      </c>
      <c r="AB35" s="241" t="s">
        <v>403</v>
      </c>
      <c r="AC35" s="254" t="s">
        <v>381</v>
      </c>
      <c r="AD35" s="265" t="s">
        <v>563</v>
      </c>
      <c r="AE35" s="251" t="s">
        <v>564</v>
      </c>
      <c r="AF35" s="250" t="s">
        <v>384</v>
      </c>
      <c r="AG35" s="274" t="s">
        <v>385</v>
      </c>
      <c r="AH35" s="265" t="s">
        <v>1030</v>
      </c>
      <c r="AI35" s="374" t="s">
        <v>1031</v>
      </c>
      <c r="AJ35" s="371"/>
      <c r="AK35" s="374"/>
      <c r="AL35" s="371"/>
      <c r="AM35" s="374"/>
      <c r="AN35" s="372"/>
      <c r="AO35" s="372"/>
    </row>
    <row r="36" spans="1:41" ht="92.25" customHeight="1" x14ac:dyDescent="0.3">
      <c r="A36" s="242">
        <v>24</v>
      </c>
      <c r="B36" s="242" t="s">
        <v>565</v>
      </c>
      <c r="C36" s="243" t="s">
        <v>566</v>
      </c>
      <c r="D36" s="249" t="s">
        <v>567</v>
      </c>
      <c r="E36" s="243" t="s">
        <v>568</v>
      </c>
      <c r="F36" s="243" t="s">
        <v>569</v>
      </c>
      <c r="G36" s="236" t="s">
        <v>370</v>
      </c>
      <c r="H36" s="251">
        <v>16</v>
      </c>
      <c r="I36" s="238" t="s">
        <v>390</v>
      </c>
      <c r="J36" s="239">
        <f t="shared" si="2"/>
        <v>0.4</v>
      </c>
      <c r="K36" s="240" t="s">
        <v>454</v>
      </c>
      <c r="L36" s="239">
        <f t="shared" si="0"/>
        <v>0.2</v>
      </c>
      <c r="M36" s="241" t="s">
        <v>438</v>
      </c>
      <c r="N36" s="242">
        <v>1</v>
      </c>
      <c r="O36" s="243" t="s">
        <v>570</v>
      </c>
      <c r="P36" s="250" t="s">
        <v>375</v>
      </c>
      <c r="Q36" s="242" t="s">
        <v>375</v>
      </c>
      <c r="R36" s="245" t="s">
        <v>376</v>
      </c>
      <c r="S36" s="245" t="s">
        <v>377</v>
      </c>
      <c r="T36" s="262">
        <v>0.4</v>
      </c>
      <c r="U36" s="245" t="s">
        <v>571</v>
      </c>
      <c r="V36" s="245" t="s">
        <v>572</v>
      </c>
      <c r="W36" s="245" t="s">
        <v>380</v>
      </c>
      <c r="X36" s="238" t="s">
        <v>371</v>
      </c>
      <c r="Y36" s="239">
        <v>0.24</v>
      </c>
      <c r="Z36" s="240" t="s">
        <v>454</v>
      </c>
      <c r="AA36" s="239">
        <f t="shared" si="1"/>
        <v>0.2</v>
      </c>
      <c r="AB36" s="241" t="s">
        <v>438</v>
      </c>
      <c r="AC36" s="254" t="s">
        <v>381</v>
      </c>
      <c r="AD36" s="243" t="s">
        <v>573</v>
      </c>
      <c r="AE36" s="251" t="s">
        <v>574</v>
      </c>
      <c r="AF36" s="250" t="s">
        <v>384</v>
      </c>
      <c r="AG36" s="274" t="s">
        <v>385</v>
      </c>
      <c r="AH36" s="265" t="s">
        <v>1032</v>
      </c>
      <c r="AI36" s="374" t="s">
        <v>1024</v>
      </c>
      <c r="AJ36" s="371"/>
      <c r="AK36" s="374"/>
      <c r="AL36" s="371"/>
      <c r="AM36" s="374"/>
      <c r="AN36" s="372"/>
      <c r="AO36" s="372"/>
    </row>
    <row r="37" spans="1:41" ht="92.25" customHeight="1" x14ac:dyDescent="0.3">
      <c r="A37" s="242">
        <v>25</v>
      </c>
      <c r="B37" s="242" t="s">
        <v>575</v>
      </c>
      <c r="C37" s="243" t="s">
        <v>576</v>
      </c>
      <c r="D37" s="243" t="s">
        <v>577</v>
      </c>
      <c r="E37" s="243" t="s">
        <v>578</v>
      </c>
      <c r="F37" s="243" t="s">
        <v>579</v>
      </c>
      <c r="G37" s="236" t="s">
        <v>418</v>
      </c>
      <c r="H37" s="251">
        <v>60</v>
      </c>
      <c r="I37" s="238" t="s">
        <v>401</v>
      </c>
      <c r="J37" s="239">
        <f t="shared" si="2"/>
        <v>0.6</v>
      </c>
      <c r="K37" s="240" t="s">
        <v>402</v>
      </c>
      <c r="L37" s="239">
        <f t="shared" si="0"/>
        <v>0.8</v>
      </c>
      <c r="M37" s="241" t="s">
        <v>403</v>
      </c>
      <c r="N37" s="242">
        <v>3</v>
      </c>
      <c r="O37" s="249" t="s">
        <v>580</v>
      </c>
      <c r="P37" s="242" t="s">
        <v>375</v>
      </c>
      <c r="Q37" s="242" t="s">
        <v>375</v>
      </c>
      <c r="R37" s="245" t="s">
        <v>376</v>
      </c>
      <c r="S37" s="245" t="s">
        <v>377</v>
      </c>
      <c r="T37" s="262">
        <v>0.4</v>
      </c>
      <c r="U37" s="245" t="s">
        <v>378</v>
      </c>
      <c r="V37" s="245" t="s">
        <v>379</v>
      </c>
      <c r="W37" s="245" t="s">
        <v>405</v>
      </c>
      <c r="X37" s="238" t="s">
        <v>371</v>
      </c>
      <c r="Y37" s="222">
        <v>0.36</v>
      </c>
      <c r="Z37" s="240" t="s">
        <v>402</v>
      </c>
      <c r="AA37" s="239">
        <f t="shared" si="1"/>
        <v>0.8</v>
      </c>
      <c r="AB37" s="241" t="s">
        <v>403</v>
      </c>
      <c r="AC37" s="254" t="s">
        <v>381</v>
      </c>
      <c r="AD37" s="265" t="s">
        <v>581</v>
      </c>
      <c r="AE37" s="251" t="s">
        <v>557</v>
      </c>
      <c r="AF37" s="250" t="s">
        <v>384</v>
      </c>
      <c r="AG37" s="274" t="s">
        <v>385</v>
      </c>
      <c r="AH37" s="265" t="s">
        <v>1033</v>
      </c>
      <c r="AI37" s="374" t="s">
        <v>1024</v>
      </c>
      <c r="AJ37" s="371"/>
      <c r="AK37" s="374"/>
      <c r="AL37" s="371"/>
      <c r="AM37" s="374"/>
      <c r="AN37" s="372"/>
      <c r="AO37" s="372"/>
    </row>
    <row r="38" spans="1:41" ht="92.25" customHeight="1" x14ac:dyDescent="0.3">
      <c r="A38" s="242">
        <v>26</v>
      </c>
      <c r="B38" s="242" t="s">
        <v>582</v>
      </c>
      <c r="C38" s="243" t="s">
        <v>576</v>
      </c>
      <c r="D38" s="249" t="s">
        <v>583</v>
      </c>
      <c r="E38" s="243" t="s">
        <v>584</v>
      </c>
      <c r="F38" s="243" t="s">
        <v>585</v>
      </c>
      <c r="G38" s="236" t="s">
        <v>370</v>
      </c>
      <c r="H38" s="251">
        <v>2</v>
      </c>
      <c r="I38" s="387" t="s">
        <v>371</v>
      </c>
      <c r="J38" s="239">
        <f t="shared" si="2"/>
        <v>0.2</v>
      </c>
      <c r="K38" s="349" t="s">
        <v>500</v>
      </c>
      <c r="L38" s="239">
        <f t="shared" si="0"/>
        <v>0.4</v>
      </c>
      <c r="M38" s="241" t="s">
        <v>438</v>
      </c>
      <c r="N38" s="242"/>
      <c r="O38" s="269" t="s">
        <v>586</v>
      </c>
      <c r="P38" s="242" t="s">
        <v>375</v>
      </c>
      <c r="Q38" s="242" t="s">
        <v>375</v>
      </c>
      <c r="R38" s="245" t="s">
        <v>376</v>
      </c>
      <c r="S38" s="245" t="s">
        <v>377</v>
      </c>
      <c r="T38" s="262">
        <v>0.4</v>
      </c>
      <c r="U38" s="245" t="s">
        <v>378</v>
      </c>
      <c r="V38" s="245" t="s">
        <v>379</v>
      </c>
      <c r="W38" s="245" t="s">
        <v>405</v>
      </c>
      <c r="X38" s="387" t="s">
        <v>371</v>
      </c>
      <c r="Y38" s="222">
        <v>0.12</v>
      </c>
      <c r="Z38" s="349" t="s">
        <v>500</v>
      </c>
      <c r="AA38" s="239">
        <f t="shared" si="1"/>
        <v>0.4</v>
      </c>
      <c r="AB38" s="241" t="s">
        <v>438</v>
      </c>
      <c r="AC38" s="254" t="s">
        <v>381</v>
      </c>
      <c r="AD38" s="243" t="s">
        <v>573</v>
      </c>
      <c r="AE38" s="251" t="s">
        <v>574</v>
      </c>
      <c r="AF38" s="250" t="s">
        <v>384</v>
      </c>
      <c r="AG38" s="274" t="s">
        <v>385</v>
      </c>
      <c r="AH38" s="265" t="s">
        <v>1034</v>
      </c>
      <c r="AI38" s="374" t="s">
        <v>1024</v>
      </c>
      <c r="AJ38" s="273"/>
      <c r="AK38" s="374"/>
      <c r="AL38" s="273"/>
      <c r="AM38" s="374"/>
      <c r="AN38" s="372"/>
      <c r="AO38" s="372"/>
    </row>
    <row r="39" spans="1:41" ht="92.25" customHeight="1" x14ac:dyDescent="0.3">
      <c r="A39" s="242">
        <v>27</v>
      </c>
      <c r="B39" s="242" t="s">
        <v>587</v>
      </c>
      <c r="C39" s="243" t="s">
        <v>576</v>
      </c>
      <c r="D39" s="249" t="s">
        <v>588</v>
      </c>
      <c r="E39" s="243" t="s">
        <v>589</v>
      </c>
      <c r="F39" s="243" t="s">
        <v>590</v>
      </c>
      <c r="G39" s="236" t="s">
        <v>370</v>
      </c>
      <c r="H39" s="251">
        <v>5000</v>
      </c>
      <c r="I39" s="387" t="s">
        <v>591</v>
      </c>
      <c r="J39" s="239">
        <f t="shared" si="2"/>
        <v>1</v>
      </c>
      <c r="K39" s="349" t="s">
        <v>372</v>
      </c>
      <c r="L39" s="239">
        <f t="shared" si="0"/>
        <v>1</v>
      </c>
      <c r="M39" s="241" t="s">
        <v>373</v>
      </c>
      <c r="N39" s="242"/>
      <c r="O39" s="269" t="s">
        <v>592</v>
      </c>
      <c r="P39" s="242" t="s">
        <v>375</v>
      </c>
      <c r="Q39" s="242" t="s">
        <v>375</v>
      </c>
      <c r="R39" s="245" t="s">
        <v>376</v>
      </c>
      <c r="S39" s="245" t="s">
        <v>377</v>
      </c>
      <c r="T39" s="262">
        <v>0.4</v>
      </c>
      <c r="U39" s="245" t="s">
        <v>378</v>
      </c>
      <c r="V39" s="245" t="s">
        <v>379</v>
      </c>
      <c r="W39" s="245" t="s">
        <v>405</v>
      </c>
      <c r="X39" s="388" t="s">
        <v>401</v>
      </c>
      <c r="Y39" s="239">
        <f t="shared" ref="Y39:Y41" si="3">IF(X39="MUY BAJA",20%,IF(X39="BAJA",40%,IF(X39="MEDIA",60%,IF(X39="ALTA",80%,IF(X39="MUY ALTA",100%,IF(X39="",""))))))</f>
        <v>0.6</v>
      </c>
      <c r="Z39" s="349" t="s">
        <v>372</v>
      </c>
      <c r="AA39" s="239">
        <f t="shared" si="1"/>
        <v>1</v>
      </c>
      <c r="AB39" s="241" t="s">
        <v>373</v>
      </c>
      <c r="AC39" s="254" t="s">
        <v>381</v>
      </c>
      <c r="AD39" s="269" t="s">
        <v>593</v>
      </c>
      <c r="AE39" s="251" t="s">
        <v>574</v>
      </c>
      <c r="AF39" s="250" t="s">
        <v>384</v>
      </c>
      <c r="AG39" s="274" t="s">
        <v>385</v>
      </c>
      <c r="AH39" s="265" t="s">
        <v>1035</v>
      </c>
      <c r="AI39" s="374" t="s">
        <v>1024</v>
      </c>
      <c r="AJ39" s="273"/>
      <c r="AK39" s="374"/>
      <c r="AL39" s="273"/>
      <c r="AM39" s="374"/>
      <c r="AN39" s="372"/>
      <c r="AO39" s="372"/>
    </row>
    <row r="40" spans="1:41" ht="92.25" customHeight="1" x14ac:dyDescent="0.3">
      <c r="A40" s="242">
        <v>28</v>
      </c>
      <c r="B40" s="242" t="s">
        <v>594</v>
      </c>
      <c r="C40" s="243" t="s">
        <v>576</v>
      </c>
      <c r="D40" s="249" t="s">
        <v>595</v>
      </c>
      <c r="E40" s="243" t="s">
        <v>596</v>
      </c>
      <c r="F40" s="243" t="s">
        <v>597</v>
      </c>
      <c r="G40" s="236" t="s">
        <v>370</v>
      </c>
      <c r="H40" s="251">
        <v>5000</v>
      </c>
      <c r="I40" s="387" t="s">
        <v>591</v>
      </c>
      <c r="J40" s="239">
        <f t="shared" si="2"/>
        <v>1</v>
      </c>
      <c r="K40" s="349" t="s">
        <v>372</v>
      </c>
      <c r="L40" s="239">
        <f t="shared" si="0"/>
        <v>1</v>
      </c>
      <c r="M40" s="241" t="s">
        <v>373</v>
      </c>
      <c r="N40" s="242"/>
      <c r="O40" s="269" t="s">
        <v>598</v>
      </c>
      <c r="P40" s="242" t="s">
        <v>375</v>
      </c>
      <c r="Q40" s="242" t="s">
        <v>375</v>
      </c>
      <c r="R40" s="245" t="s">
        <v>376</v>
      </c>
      <c r="S40" s="245" t="s">
        <v>377</v>
      </c>
      <c r="T40" s="262">
        <v>0.4</v>
      </c>
      <c r="U40" s="245" t="s">
        <v>378</v>
      </c>
      <c r="V40" s="245" t="s">
        <v>379</v>
      </c>
      <c r="W40" s="245" t="s">
        <v>405</v>
      </c>
      <c r="X40" s="388" t="s">
        <v>401</v>
      </c>
      <c r="Y40" s="239">
        <f t="shared" si="3"/>
        <v>0.6</v>
      </c>
      <c r="Z40" s="349" t="s">
        <v>372</v>
      </c>
      <c r="AA40" s="239">
        <f t="shared" si="1"/>
        <v>1</v>
      </c>
      <c r="AB40" s="241" t="s">
        <v>373</v>
      </c>
      <c r="AC40" s="254" t="s">
        <v>381</v>
      </c>
      <c r="AD40" s="269" t="s">
        <v>1036</v>
      </c>
      <c r="AE40" s="281" t="s">
        <v>599</v>
      </c>
      <c r="AF40" s="250" t="s">
        <v>384</v>
      </c>
      <c r="AG40" s="274" t="s">
        <v>385</v>
      </c>
      <c r="AH40" s="265" t="s">
        <v>1037</v>
      </c>
      <c r="AI40" s="374" t="s">
        <v>1024</v>
      </c>
      <c r="AJ40" s="273"/>
      <c r="AK40" s="374"/>
      <c r="AL40" s="273"/>
      <c r="AM40" s="374"/>
      <c r="AN40" s="372"/>
      <c r="AO40" s="372"/>
    </row>
    <row r="41" spans="1:41" ht="167.25" customHeight="1" x14ac:dyDescent="0.3">
      <c r="A41" s="242">
        <v>29</v>
      </c>
      <c r="B41" s="242" t="s">
        <v>600</v>
      </c>
      <c r="C41" s="243" t="s">
        <v>576</v>
      </c>
      <c r="D41" s="249" t="s">
        <v>601</v>
      </c>
      <c r="E41" s="243" t="s">
        <v>602</v>
      </c>
      <c r="F41" s="243" t="s">
        <v>603</v>
      </c>
      <c r="G41" s="236" t="s">
        <v>370</v>
      </c>
      <c r="H41" s="251">
        <v>5000</v>
      </c>
      <c r="I41" s="387" t="s">
        <v>591</v>
      </c>
      <c r="J41" s="239">
        <f t="shared" si="2"/>
        <v>1</v>
      </c>
      <c r="K41" s="349" t="s">
        <v>372</v>
      </c>
      <c r="L41" s="239">
        <f t="shared" si="0"/>
        <v>1</v>
      </c>
      <c r="M41" s="241" t="s">
        <v>373</v>
      </c>
      <c r="N41" s="242"/>
      <c r="O41" s="269" t="s">
        <v>604</v>
      </c>
      <c r="P41" s="242" t="s">
        <v>375</v>
      </c>
      <c r="Q41" s="242" t="s">
        <v>375</v>
      </c>
      <c r="R41" s="245" t="s">
        <v>376</v>
      </c>
      <c r="S41" s="245" t="s">
        <v>377</v>
      </c>
      <c r="T41" s="262">
        <v>0.4</v>
      </c>
      <c r="U41" s="245" t="s">
        <v>378</v>
      </c>
      <c r="V41" s="245" t="s">
        <v>379</v>
      </c>
      <c r="W41" s="245" t="s">
        <v>405</v>
      </c>
      <c r="X41" s="348" t="s">
        <v>401</v>
      </c>
      <c r="Y41" s="239">
        <f t="shared" si="3"/>
        <v>0.6</v>
      </c>
      <c r="Z41" s="349" t="s">
        <v>372</v>
      </c>
      <c r="AA41" s="239">
        <f t="shared" si="1"/>
        <v>1</v>
      </c>
      <c r="AB41" s="241" t="s">
        <v>373</v>
      </c>
      <c r="AC41" s="254" t="s">
        <v>381</v>
      </c>
      <c r="AD41" s="269" t="s">
        <v>605</v>
      </c>
      <c r="AE41" s="281" t="s">
        <v>606</v>
      </c>
      <c r="AF41" s="250" t="s">
        <v>384</v>
      </c>
      <c r="AG41" s="274" t="s">
        <v>385</v>
      </c>
      <c r="AH41" s="265" t="s">
        <v>1038</v>
      </c>
      <c r="AI41" s="374" t="s">
        <v>1024</v>
      </c>
      <c r="AJ41" s="273"/>
      <c r="AK41" s="374"/>
      <c r="AL41" s="273"/>
      <c r="AM41" s="374"/>
      <c r="AN41" s="372"/>
      <c r="AO41" s="372"/>
    </row>
    <row r="42" spans="1:41" ht="92.25" customHeight="1" x14ac:dyDescent="0.3">
      <c r="A42" s="242">
        <v>30</v>
      </c>
      <c r="B42" s="234" t="s">
        <v>607</v>
      </c>
      <c r="C42" s="284" t="s">
        <v>521</v>
      </c>
      <c r="D42" s="284" t="s">
        <v>608</v>
      </c>
      <c r="E42" s="284" t="s">
        <v>609</v>
      </c>
      <c r="F42" s="284" t="s">
        <v>610</v>
      </c>
      <c r="G42" s="236" t="s">
        <v>370</v>
      </c>
      <c r="H42" s="237">
        <v>1000</v>
      </c>
      <c r="I42" s="387" t="s">
        <v>509</v>
      </c>
      <c r="J42" s="239">
        <f t="shared" si="2"/>
        <v>0.8</v>
      </c>
      <c r="K42" s="349" t="s">
        <v>500</v>
      </c>
      <c r="L42" s="239">
        <f t="shared" si="0"/>
        <v>0.4</v>
      </c>
      <c r="M42" s="241" t="s">
        <v>391</v>
      </c>
      <c r="N42" s="242">
        <v>1</v>
      </c>
      <c r="O42" s="235" t="s">
        <v>611</v>
      </c>
      <c r="P42" s="236" t="s">
        <v>375</v>
      </c>
      <c r="Q42" s="234" t="s">
        <v>375</v>
      </c>
      <c r="R42" s="245" t="s">
        <v>376</v>
      </c>
      <c r="S42" s="245" t="s">
        <v>377</v>
      </c>
      <c r="T42" s="262">
        <v>0.4</v>
      </c>
      <c r="U42" s="245" t="s">
        <v>378</v>
      </c>
      <c r="V42" s="245" t="s">
        <v>379</v>
      </c>
      <c r="W42" s="245" t="s">
        <v>405</v>
      </c>
      <c r="X42" s="387" t="s">
        <v>371</v>
      </c>
      <c r="Y42" s="239">
        <v>0.24</v>
      </c>
      <c r="Z42" s="349" t="s">
        <v>500</v>
      </c>
      <c r="AA42" s="287">
        <v>0.4</v>
      </c>
      <c r="AB42" s="241" t="s">
        <v>438</v>
      </c>
      <c r="AC42" s="254" t="s">
        <v>381</v>
      </c>
      <c r="AD42" s="235" t="s">
        <v>612</v>
      </c>
      <c r="AE42" s="237" t="s">
        <v>613</v>
      </c>
      <c r="AF42" s="236" t="s">
        <v>384</v>
      </c>
      <c r="AG42" s="350" t="s">
        <v>385</v>
      </c>
      <c r="AH42" s="265" t="s">
        <v>1039</v>
      </c>
      <c r="AI42" s="374" t="s">
        <v>1024</v>
      </c>
      <c r="AJ42" s="273"/>
      <c r="AK42" s="374"/>
      <c r="AL42" s="273"/>
      <c r="AM42" s="374"/>
      <c r="AN42" s="372"/>
      <c r="AO42" s="372"/>
    </row>
    <row r="43" spans="1:41" ht="76.5" customHeight="1" x14ac:dyDescent="0.3">
      <c r="A43" s="793">
        <v>31</v>
      </c>
      <c r="B43" s="793" t="s">
        <v>614</v>
      </c>
      <c r="C43" s="795" t="s">
        <v>566</v>
      </c>
      <c r="D43" s="795" t="s">
        <v>615</v>
      </c>
      <c r="E43" s="795" t="s">
        <v>616</v>
      </c>
      <c r="F43" s="795" t="s">
        <v>617</v>
      </c>
      <c r="G43" s="808" t="s">
        <v>370</v>
      </c>
      <c r="H43" s="810">
        <v>600</v>
      </c>
      <c r="I43" s="822" t="s">
        <v>509</v>
      </c>
      <c r="J43" s="802">
        <f t="shared" si="2"/>
        <v>0.8</v>
      </c>
      <c r="K43" s="817" t="s">
        <v>391</v>
      </c>
      <c r="L43" s="802">
        <f>IF(K43="LEVE",20%,IF(K43="MENOR",40%,IF(K43="MODERADO",60%,IF(K43="MAYOR",80%,IF(K43="CATASTROFICO",100%,IF(I43="",""))))))</f>
        <v>0.6</v>
      </c>
      <c r="M43" s="804" t="s">
        <v>403</v>
      </c>
      <c r="N43" s="242">
        <v>1</v>
      </c>
      <c r="O43" s="249" t="s">
        <v>618</v>
      </c>
      <c r="P43" s="242" t="s">
        <v>375</v>
      </c>
      <c r="Q43" s="242" t="s">
        <v>375</v>
      </c>
      <c r="R43" s="245" t="s">
        <v>376</v>
      </c>
      <c r="S43" s="245" t="s">
        <v>377</v>
      </c>
      <c r="T43" s="262">
        <v>0.4</v>
      </c>
      <c r="U43" s="245" t="s">
        <v>378</v>
      </c>
      <c r="V43" s="245" t="s">
        <v>379</v>
      </c>
      <c r="W43" s="245" t="s">
        <v>405</v>
      </c>
      <c r="X43" s="822" t="s">
        <v>371</v>
      </c>
      <c r="Y43" s="239">
        <v>0.48</v>
      </c>
      <c r="Z43" s="817" t="s">
        <v>391</v>
      </c>
      <c r="AA43" s="802">
        <f t="shared" si="1"/>
        <v>0.6</v>
      </c>
      <c r="AB43" s="804" t="s">
        <v>391</v>
      </c>
      <c r="AC43" s="254" t="s">
        <v>381</v>
      </c>
      <c r="AD43" s="249" t="s">
        <v>619</v>
      </c>
      <c r="AE43" s="249" t="s">
        <v>620</v>
      </c>
      <c r="AF43" s="250" t="s">
        <v>384</v>
      </c>
      <c r="AG43" s="274" t="s">
        <v>1040</v>
      </c>
      <c r="AH43" s="265" t="s">
        <v>1041</v>
      </c>
      <c r="AI43" s="374" t="s">
        <v>1024</v>
      </c>
      <c r="AJ43" s="265"/>
      <c r="AK43" s="374"/>
      <c r="AL43" s="265"/>
      <c r="AM43" s="374"/>
      <c r="AN43" s="372"/>
      <c r="AO43" s="372"/>
    </row>
    <row r="44" spans="1:41" ht="93.75" customHeight="1" x14ac:dyDescent="0.3">
      <c r="A44" s="794"/>
      <c r="B44" s="794"/>
      <c r="C44" s="796"/>
      <c r="D44" s="796"/>
      <c r="E44" s="796"/>
      <c r="F44" s="796"/>
      <c r="G44" s="809"/>
      <c r="H44" s="812"/>
      <c r="I44" s="823"/>
      <c r="J44" s="803"/>
      <c r="K44" s="821"/>
      <c r="L44" s="803"/>
      <c r="M44" s="805"/>
      <c r="N44" s="242">
        <v>2</v>
      </c>
      <c r="O44" s="249" t="s">
        <v>621</v>
      </c>
      <c r="P44" s="242" t="s">
        <v>375</v>
      </c>
      <c r="Q44" s="242" t="s">
        <v>375</v>
      </c>
      <c r="R44" s="245" t="s">
        <v>376</v>
      </c>
      <c r="S44" s="245" t="s">
        <v>377</v>
      </c>
      <c r="T44" s="262">
        <v>0.4</v>
      </c>
      <c r="U44" s="245" t="s">
        <v>378</v>
      </c>
      <c r="V44" s="245" t="s">
        <v>379</v>
      </c>
      <c r="W44" s="245" t="s">
        <v>405</v>
      </c>
      <c r="X44" s="823"/>
      <c r="Y44" s="246">
        <v>0.28799999999999998</v>
      </c>
      <c r="Z44" s="821"/>
      <c r="AA44" s="803"/>
      <c r="AB44" s="805"/>
      <c r="AC44" s="254" t="s">
        <v>381</v>
      </c>
      <c r="AD44" s="249" t="s">
        <v>622</v>
      </c>
      <c r="AE44" s="249" t="s">
        <v>623</v>
      </c>
      <c r="AF44" s="250" t="s">
        <v>384</v>
      </c>
      <c r="AG44" s="274" t="s">
        <v>1040</v>
      </c>
      <c r="AH44" s="265" t="s">
        <v>1042</v>
      </c>
      <c r="AI44" s="374" t="s">
        <v>1024</v>
      </c>
      <c r="AJ44" s="389"/>
      <c r="AK44" s="374"/>
      <c r="AL44" s="389"/>
      <c r="AM44" s="374"/>
      <c r="AN44" s="372"/>
      <c r="AO44" s="372"/>
    </row>
    <row r="45" spans="1:41" ht="122.25" customHeight="1" x14ac:dyDescent="0.3">
      <c r="A45" s="282">
        <v>32</v>
      </c>
      <c r="B45" s="282" t="s">
        <v>624</v>
      </c>
      <c r="C45" s="243" t="s">
        <v>566</v>
      </c>
      <c r="D45" s="243" t="s">
        <v>625</v>
      </c>
      <c r="E45" s="243" t="s">
        <v>626</v>
      </c>
      <c r="F45" s="243" t="s">
        <v>627</v>
      </c>
      <c r="G45" s="236" t="s">
        <v>370</v>
      </c>
      <c r="H45" s="281">
        <v>12</v>
      </c>
      <c r="I45" s="238" t="s">
        <v>390</v>
      </c>
      <c r="J45" s="239">
        <f t="shared" ref="J45:J54" si="4">IF(I45="MUY BAJA",20%,IF(I45="BAJA",40%,IF(I45="MEDIA",60%,IF(I45="ALTA",80%,IF(I45="MUY ALTA",100%,IF(I45="",""))))))</f>
        <v>0.4</v>
      </c>
      <c r="K45" s="240" t="s">
        <v>500</v>
      </c>
      <c r="L45" s="239">
        <f>IF(K45="LEVE",20%,IF(K45="MENOR",40%,IF(K45="MODERADO",60%,IF(K45="MAYOR",80%,IF(K45="CATASTROFICO",100%,IF(I45="",""))))))</f>
        <v>0.4</v>
      </c>
      <c r="M45" s="241" t="s">
        <v>438</v>
      </c>
      <c r="N45" s="242">
        <v>3</v>
      </c>
      <c r="O45" s="268" t="s">
        <v>628</v>
      </c>
      <c r="P45" s="267" t="s">
        <v>375</v>
      </c>
      <c r="Q45" s="251" t="s">
        <v>375</v>
      </c>
      <c r="R45" s="245" t="s">
        <v>393</v>
      </c>
      <c r="S45" s="245" t="s">
        <v>377</v>
      </c>
      <c r="T45" s="262">
        <v>0.3</v>
      </c>
      <c r="U45" s="245" t="s">
        <v>378</v>
      </c>
      <c r="V45" s="245" t="s">
        <v>379</v>
      </c>
      <c r="W45" s="245" t="s">
        <v>380</v>
      </c>
      <c r="X45" s="238" t="s">
        <v>371</v>
      </c>
      <c r="Y45" s="239">
        <v>0.28000000000000003</v>
      </c>
      <c r="Z45" s="240" t="s">
        <v>500</v>
      </c>
      <c r="AA45" s="239">
        <f>IF(Z45="LEVE",20%,IF(Z45="MENOR",40%,IF(Z45="MODERADO",60%,IF(Z45="MAYOR",80%,IF(Z45="CATASTROFICO",100%,IF(Z45="",""))))))</f>
        <v>0.4</v>
      </c>
      <c r="AB45" s="241" t="s">
        <v>438</v>
      </c>
      <c r="AC45" s="254" t="s">
        <v>381</v>
      </c>
      <c r="AD45" s="243" t="s">
        <v>629</v>
      </c>
      <c r="AE45" s="249" t="s">
        <v>630</v>
      </c>
      <c r="AF45" s="250" t="s">
        <v>384</v>
      </c>
      <c r="AG45" s="274" t="s">
        <v>1040</v>
      </c>
      <c r="AH45" s="265" t="s">
        <v>1042</v>
      </c>
      <c r="AI45" s="374" t="s">
        <v>1024</v>
      </c>
      <c r="AJ45" s="265"/>
      <c r="AK45" s="374"/>
      <c r="AL45" s="292"/>
      <c r="AM45" s="374"/>
      <c r="AN45" s="372"/>
      <c r="AO45" s="372"/>
    </row>
    <row r="46" spans="1:41" ht="81" customHeight="1" x14ac:dyDescent="0.3">
      <c r="A46" s="282">
        <v>33</v>
      </c>
      <c r="B46" s="282" t="s">
        <v>631</v>
      </c>
      <c r="C46" s="243" t="s">
        <v>566</v>
      </c>
      <c r="D46" s="277" t="s">
        <v>632</v>
      </c>
      <c r="E46" s="277" t="s">
        <v>633</v>
      </c>
      <c r="F46" s="277" t="s">
        <v>634</v>
      </c>
      <c r="G46" s="236" t="s">
        <v>370</v>
      </c>
      <c r="H46" s="281">
        <v>2</v>
      </c>
      <c r="I46" s="238" t="s">
        <v>371</v>
      </c>
      <c r="J46" s="239">
        <f t="shared" si="4"/>
        <v>0.2</v>
      </c>
      <c r="K46" s="240" t="s">
        <v>500</v>
      </c>
      <c r="L46" s="239">
        <f>IF(K46="LEVE",20%,IF(K46="MENOR",40%,IF(K46="MODERADO",60%,IF(K46="MAYOR",80%,IF(K46="CATASTROFICO",100%,IF(I46="",""))))))</f>
        <v>0.4</v>
      </c>
      <c r="M46" s="241" t="s">
        <v>438</v>
      </c>
      <c r="N46" s="242">
        <v>4</v>
      </c>
      <c r="O46" s="268" t="s">
        <v>635</v>
      </c>
      <c r="P46" s="251" t="s">
        <v>375</v>
      </c>
      <c r="Q46" s="251" t="s">
        <v>375</v>
      </c>
      <c r="R46" s="245" t="s">
        <v>376</v>
      </c>
      <c r="S46" s="245" t="s">
        <v>377</v>
      </c>
      <c r="T46" s="262">
        <v>0.4</v>
      </c>
      <c r="U46" s="245" t="s">
        <v>378</v>
      </c>
      <c r="V46" s="245" t="s">
        <v>379</v>
      </c>
      <c r="W46" s="245" t="s">
        <v>405</v>
      </c>
      <c r="X46" s="238" t="s">
        <v>371</v>
      </c>
      <c r="Y46" s="239">
        <v>0.14000000000000001</v>
      </c>
      <c r="Z46" s="240" t="s">
        <v>500</v>
      </c>
      <c r="AA46" s="239">
        <f>IF(Z46="LEVE",20%,IF(Z46="MENOR",40%,IF(Z46="MODERADO",60%,IF(Z46="MAYOR",80%,IF(Z46="CATASTROFICO",100%,IF(Z46="",""))))))</f>
        <v>0.4</v>
      </c>
      <c r="AB46" s="241" t="s">
        <v>438</v>
      </c>
      <c r="AC46" s="254" t="s">
        <v>381</v>
      </c>
      <c r="AD46" s="243" t="s">
        <v>636</v>
      </c>
      <c r="AE46" s="249" t="s">
        <v>637</v>
      </c>
      <c r="AF46" s="250" t="s">
        <v>384</v>
      </c>
      <c r="AG46" s="274" t="s">
        <v>1040</v>
      </c>
      <c r="AH46" s="265" t="s">
        <v>1043</v>
      </c>
      <c r="AI46" s="374" t="s">
        <v>1024</v>
      </c>
      <c r="AJ46" s="265"/>
      <c r="AK46" s="374"/>
      <c r="AL46" s="265"/>
      <c r="AM46" s="374"/>
      <c r="AN46" s="372"/>
      <c r="AO46" s="372"/>
    </row>
    <row r="47" spans="1:41" ht="81" customHeight="1" x14ac:dyDescent="0.3">
      <c r="A47" s="282">
        <v>34</v>
      </c>
      <c r="B47" s="282" t="s">
        <v>638</v>
      </c>
      <c r="C47" s="243" t="s">
        <v>521</v>
      </c>
      <c r="D47" s="277" t="s">
        <v>639</v>
      </c>
      <c r="E47" s="243" t="s">
        <v>640</v>
      </c>
      <c r="F47" s="283" t="s">
        <v>641</v>
      </c>
      <c r="G47" s="236" t="s">
        <v>370</v>
      </c>
      <c r="H47" s="281">
        <f>2*12</f>
        <v>24</v>
      </c>
      <c r="I47" s="238" t="s">
        <v>390</v>
      </c>
      <c r="J47" s="239">
        <f t="shared" si="4"/>
        <v>0.4</v>
      </c>
      <c r="K47" s="240" t="s">
        <v>454</v>
      </c>
      <c r="L47" s="239">
        <f>IF(K47="LEVE",20%,IF(K47="MENOR",40%,IF(K47="MODERADO",60%,IF(K47="MAYOR",80%,IF(K47="CATASTROFICO",100%,IF(I47="",""))))))</f>
        <v>0.2</v>
      </c>
      <c r="M47" s="241" t="s">
        <v>438</v>
      </c>
      <c r="N47" s="242">
        <v>5</v>
      </c>
      <c r="O47" s="268" t="s">
        <v>642</v>
      </c>
      <c r="P47" s="251" t="s">
        <v>375</v>
      </c>
      <c r="Q47" s="251" t="s">
        <v>375</v>
      </c>
      <c r="R47" s="245" t="s">
        <v>393</v>
      </c>
      <c r="S47" s="245" t="s">
        <v>377</v>
      </c>
      <c r="T47" s="223">
        <v>0.3</v>
      </c>
      <c r="U47" s="245" t="s">
        <v>378</v>
      </c>
      <c r="V47" s="245" t="s">
        <v>379</v>
      </c>
      <c r="W47" s="245" t="s">
        <v>405</v>
      </c>
      <c r="X47" s="238" t="s">
        <v>371</v>
      </c>
      <c r="Y47" s="278">
        <v>0.24</v>
      </c>
      <c r="Z47" s="240" t="s">
        <v>454</v>
      </c>
      <c r="AA47" s="239">
        <f>IF(Z47="LEVE",20%,IF(Z47="MENOR",40%,IF(Z47="MODERADO",60%,IF(Z47="MAYOR",80%,IF(Z47="CATASTROFICO",100%,IF(Z47="",""))))))</f>
        <v>0.2</v>
      </c>
      <c r="AB47" s="241" t="s">
        <v>438</v>
      </c>
      <c r="AC47" s="254" t="s">
        <v>381</v>
      </c>
      <c r="AD47" s="243" t="s">
        <v>643</v>
      </c>
      <c r="AE47" s="249" t="s">
        <v>644</v>
      </c>
      <c r="AF47" s="250" t="s">
        <v>384</v>
      </c>
      <c r="AG47" s="274" t="s">
        <v>1040</v>
      </c>
      <c r="AH47" s="265" t="s">
        <v>1044</v>
      </c>
      <c r="AI47" s="374" t="s">
        <v>1024</v>
      </c>
      <c r="AJ47" s="389"/>
      <c r="AK47" s="374"/>
      <c r="AL47" s="389"/>
      <c r="AM47" s="374"/>
      <c r="AN47" s="372"/>
      <c r="AO47" s="372"/>
    </row>
    <row r="48" spans="1:41" ht="81" customHeight="1" x14ac:dyDescent="0.3">
      <c r="A48" s="282">
        <v>35</v>
      </c>
      <c r="B48" s="282" t="s">
        <v>645</v>
      </c>
      <c r="C48" s="243" t="s">
        <v>566</v>
      </c>
      <c r="D48" s="250" t="s">
        <v>646</v>
      </c>
      <c r="E48" s="250" t="s">
        <v>647</v>
      </c>
      <c r="F48" s="250" t="s">
        <v>648</v>
      </c>
      <c r="G48" s="236" t="s">
        <v>370</v>
      </c>
      <c r="H48" s="251">
        <v>50</v>
      </c>
      <c r="I48" s="238" t="s">
        <v>401</v>
      </c>
      <c r="J48" s="239">
        <f t="shared" si="4"/>
        <v>0.6</v>
      </c>
      <c r="K48" s="240" t="s">
        <v>454</v>
      </c>
      <c r="L48" s="239">
        <f>IF(K48="LEVE",20%,IF(K48="MENOR",40%,IF(K48="MODERADO",60%,IF(K48="MAYOR",80%,IF(K48="CATASTROFICO",100%,IF(I48="",""))))))</f>
        <v>0.2</v>
      </c>
      <c r="M48" s="241" t="s">
        <v>438</v>
      </c>
      <c r="N48" s="242">
        <v>6</v>
      </c>
      <c r="O48" s="268" t="s">
        <v>649</v>
      </c>
      <c r="P48" s="251" t="s">
        <v>375</v>
      </c>
      <c r="Q48" s="251" t="s">
        <v>375</v>
      </c>
      <c r="R48" s="245" t="s">
        <v>376</v>
      </c>
      <c r="S48" s="245" t="s">
        <v>377</v>
      </c>
      <c r="T48" s="262">
        <v>0.4</v>
      </c>
      <c r="U48" s="245" t="s">
        <v>378</v>
      </c>
      <c r="V48" s="245" t="s">
        <v>379</v>
      </c>
      <c r="W48" s="245" t="s">
        <v>405</v>
      </c>
      <c r="X48" s="238" t="s">
        <v>390</v>
      </c>
      <c r="Y48" s="278">
        <v>0.42</v>
      </c>
      <c r="Z48" s="240" t="s">
        <v>454</v>
      </c>
      <c r="AA48" s="239">
        <f>IF(Z48="LEVE",20%,IF(Z48="MENOR",40%,IF(Z48="MODERADO",60%,IF(Z48="MAYOR",80%,IF(Z48="CATASTROFICO",100%,IF(Z48="",""))))))</f>
        <v>0.2</v>
      </c>
      <c r="AB48" s="241" t="s">
        <v>438</v>
      </c>
      <c r="AC48" s="254" t="s">
        <v>381</v>
      </c>
      <c r="AD48" s="243" t="s">
        <v>650</v>
      </c>
      <c r="AE48" s="249" t="s">
        <v>644</v>
      </c>
      <c r="AF48" s="250" t="s">
        <v>384</v>
      </c>
      <c r="AG48" s="274" t="s">
        <v>1040</v>
      </c>
      <c r="AH48" s="265" t="s">
        <v>1045</v>
      </c>
      <c r="AI48" s="374" t="s">
        <v>1024</v>
      </c>
      <c r="AJ48" s="389"/>
      <c r="AK48" s="389"/>
      <c r="AL48" s="389"/>
      <c r="AM48" s="389"/>
      <c r="AN48" s="371"/>
      <c r="AO48" s="372"/>
    </row>
    <row r="49" spans="1:44" ht="125.25" customHeight="1" x14ac:dyDescent="0.3">
      <c r="A49" s="282">
        <v>36</v>
      </c>
      <c r="B49" s="282" t="s">
        <v>651</v>
      </c>
      <c r="C49" s="243" t="s">
        <v>566</v>
      </c>
      <c r="D49" s="235" t="s">
        <v>652</v>
      </c>
      <c r="E49" s="330" t="s">
        <v>653</v>
      </c>
      <c r="F49" s="277" t="s">
        <v>654</v>
      </c>
      <c r="G49" s="236" t="s">
        <v>370</v>
      </c>
      <c r="H49" s="237">
        <v>12</v>
      </c>
      <c r="I49" s="238" t="s">
        <v>390</v>
      </c>
      <c r="J49" s="239">
        <f t="shared" si="4"/>
        <v>0.4</v>
      </c>
      <c r="K49" s="240" t="s">
        <v>372</v>
      </c>
      <c r="L49" s="239">
        <f t="shared" ref="L49:L54" si="5">IF(K49="LEVE",20%,IF(K49="MENOR",40%,IF(K49="MODERADO",60%,IF(K49="MAYOR",80%,IF(K49="CATASTRÓFICO",100%,IF(I49="",""))))))</f>
        <v>1</v>
      </c>
      <c r="M49" s="241" t="s">
        <v>373</v>
      </c>
      <c r="N49" s="242">
        <v>7</v>
      </c>
      <c r="O49" s="268" t="s">
        <v>655</v>
      </c>
      <c r="P49" s="251" t="s">
        <v>375</v>
      </c>
      <c r="Q49" s="251" t="s">
        <v>375</v>
      </c>
      <c r="R49" s="245" t="s">
        <v>376</v>
      </c>
      <c r="S49" s="245" t="s">
        <v>377</v>
      </c>
      <c r="T49" s="262">
        <v>0.4</v>
      </c>
      <c r="U49" s="245" t="s">
        <v>378</v>
      </c>
      <c r="V49" s="245" t="s">
        <v>379</v>
      </c>
      <c r="W49" s="245" t="s">
        <v>405</v>
      </c>
      <c r="X49" s="238" t="s">
        <v>371</v>
      </c>
      <c r="Y49" s="278">
        <v>0.24</v>
      </c>
      <c r="Z49" s="240" t="s">
        <v>372</v>
      </c>
      <c r="AA49" s="239">
        <f>IF(Z49="LEVE",20%,IF(Z49="MENOR",40%,IF(Z49="MODERADO",60%,IF(Z49="MAYOR",80%,IF(Z49="CATASTRÓFICO",100%,IF(Z49="",""))))))</f>
        <v>1</v>
      </c>
      <c r="AB49" s="241" t="s">
        <v>373</v>
      </c>
      <c r="AC49" s="254" t="s">
        <v>381</v>
      </c>
      <c r="AD49" s="243" t="s">
        <v>656</v>
      </c>
      <c r="AE49" s="249" t="s">
        <v>657</v>
      </c>
      <c r="AF49" s="250" t="s">
        <v>384</v>
      </c>
      <c r="AG49" s="274" t="s">
        <v>1040</v>
      </c>
      <c r="AH49" s="265" t="s">
        <v>1046</v>
      </c>
      <c r="AI49" s="374" t="s">
        <v>1024</v>
      </c>
      <c r="AJ49" s="390"/>
      <c r="AK49" s="389"/>
      <c r="AL49" s="390"/>
      <c r="AM49" s="389"/>
      <c r="AN49" s="371"/>
      <c r="AO49" s="372"/>
    </row>
    <row r="50" spans="1:44" ht="132" x14ac:dyDescent="0.3">
      <c r="A50" s="282">
        <v>37</v>
      </c>
      <c r="B50" s="242" t="s">
        <v>658</v>
      </c>
      <c r="C50" s="235" t="s">
        <v>659</v>
      </c>
      <c r="D50" s="285" t="s">
        <v>660</v>
      </c>
      <c r="E50" s="286" t="s">
        <v>661</v>
      </c>
      <c r="F50" s="285" t="s">
        <v>662</v>
      </c>
      <c r="G50" s="236" t="s">
        <v>370</v>
      </c>
      <c r="H50" s="237">
        <v>8</v>
      </c>
      <c r="I50" s="238" t="s">
        <v>390</v>
      </c>
      <c r="J50" s="287">
        <f t="shared" si="4"/>
        <v>0.4</v>
      </c>
      <c r="K50" s="240" t="s">
        <v>402</v>
      </c>
      <c r="L50" s="239">
        <f t="shared" si="5"/>
        <v>0.8</v>
      </c>
      <c r="M50" s="241" t="s">
        <v>403</v>
      </c>
      <c r="N50" s="242">
        <v>1</v>
      </c>
      <c r="O50" s="243" t="s">
        <v>663</v>
      </c>
      <c r="P50" s="244" t="s">
        <v>375</v>
      </c>
      <c r="Q50" s="244" t="s">
        <v>375</v>
      </c>
      <c r="R50" s="245" t="s">
        <v>376</v>
      </c>
      <c r="S50" s="245" t="s">
        <v>377</v>
      </c>
      <c r="T50" s="239">
        <v>0.4</v>
      </c>
      <c r="U50" s="245" t="s">
        <v>378</v>
      </c>
      <c r="V50" s="245" t="s">
        <v>379</v>
      </c>
      <c r="W50" s="245" t="s">
        <v>380</v>
      </c>
      <c r="X50" s="238" t="s">
        <v>371</v>
      </c>
      <c r="Y50" s="239">
        <v>0.24</v>
      </c>
      <c r="Z50" s="240" t="s">
        <v>402</v>
      </c>
      <c r="AA50" s="239">
        <f t="shared" si="1"/>
        <v>0.8</v>
      </c>
      <c r="AB50" s="241" t="s">
        <v>403</v>
      </c>
      <c r="AC50" s="254" t="s">
        <v>381</v>
      </c>
      <c r="AD50" s="265" t="s">
        <v>664</v>
      </c>
      <c r="AE50" s="268" t="s">
        <v>665</v>
      </c>
      <c r="AF50" s="250" t="s">
        <v>384</v>
      </c>
      <c r="AG50" s="274" t="s">
        <v>1040</v>
      </c>
      <c r="AH50" s="265" t="s">
        <v>1047</v>
      </c>
      <c r="AI50" s="374" t="s">
        <v>1024</v>
      </c>
      <c r="AJ50" s="265"/>
      <c r="AK50" s="369"/>
      <c r="AL50" s="372"/>
      <c r="AM50" s="372"/>
      <c r="AN50" s="372"/>
      <c r="AO50" s="372"/>
    </row>
    <row r="51" spans="1:44" ht="114.75" x14ac:dyDescent="0.3">
      <c r="A51" s="282">
        <v>38</v>
      </c>
      <c r="B51" s="242" t="s">
        <v>666</v>
      </c>
      <c r="C51" s="235" t="s">
        <v>659</v>
      </c>
      <c r="D51" s="269" t="s">
        <v>667</v>
      </c>
      <c r="E51" s="269" t="s">
        <v>668</v>
      </c>
      <c r="F51" s="269" t="s">
        <v>669</v>
      </c>
      <c r="G51" s="236" t="s">
        <v>1048</v>
      </c>
      <c r="H51" s="251">
        <f>5*12</f>
        <v>60</v>
      </c>
      <c r="I51" s="238" t="s">
        <v>401</v>
      </c>
      <c r="J51" s="287">
        <f t="shared" si="4"/>
        <v>0.6</v>
      </c>
      <c r="K51" s="240" t="s">
        <v>454</v>
      </c>
      <c r="L51" s="239">
        <f t="shared" si="5"/>
        <v>0.2</v>
      </c>
      <c r="M51" s="241" t="s">
        <v>438</v>
      </c>
      <c r="N51" s="242">
        <v>2</v>
      </c>
      <c r="O51" s="249" t="s">
        <v>670</v>
      </c>
      <c r="P51" s="242" t="s">
        <v>375</v>
      </c>
      <c r="Q51" s="242" t="s">
        <v>375</v>
      </c>
      <c r="R51" s="245" t="s">
        <v>376</v>
      </c>
      <c r="S51" s="245" t="s">
        <v>377</v>
      </c>
      <c r="T51" s="239">
        <v>0.4</v>
      </c>
      <c r="U51" s="245" t="s">
        <v>378</v>
      </c>
      <c r="V51" s="245" t="s">
        <v>379</v>
      </c>
      <c r="W51" s="245" t="s">
        <v>380</v>
      </c>
      <c r="X51" s="238" t="s">
        <v>371</v>
      </c>
      <c r="Y51" s="239">
        <v>0.36</v>
      </c>
      <c r="Z51" s="240" t="s">
        <v>454</v>
      </c>
      <c r="AA51" s="239">
        <f t="shared" si="1"/>
        <v>0.2</v>
      </c>
      <c r="AB51" s="241" t="s">
        <v>438</v>
      </c>
      <c r="AC51" s="254" t="s">
        <v>381</v>
      </c>
      <c r="AD51" s="265" t="s">
        <v>671</v>
      </c>
      <c r="AE51" s="251" t="s">
        <v>672</v>
      </c>
      <c r="AF51" s="250" t="s">
        <v>384</v>
      </c>
      <c r="AG51" s="274" t="s">
        <v>1040</v>
      </c>
      <c r="AH51" s="265" t="s">
        <v>1049</v>
      </c>
      <c r="AI51" s="374" t="s">
        <v>1050</v>
      </c>
      <c r="AJ51" s="265"/>
      <c r="AK51" s="369"/>
      <c r="AL51" s="372"/>
      <c r="AM51" s="372"/>
      <c r="AN51" s="372"/>
      <c r="AO51" s="372"/>
    </row>
    <row r="52" spans="1:44" ht="160.5" customHeight="1" x14ac:dyDescent="0.3">
      <c r="A52" s="282">
        <v>39</v>
      </c>
      <c r="B52" s="242" t="s">
        <v>673</v>
      </c>
      <c r="C52" s="243" t="s">
        <v>674</v>
      </c>
      <c r="D52" s="269" t="s">
        <v>675</v>
      </c>
      <c r="E52" s="269" t="s">
        <v>676</v>
      </c>
      <c r="F52" s="269" t="s">
        <v>677</v>
      </c>
      <c r="G52" s="236" t="s">
        <v>370</v>
      </c>
      <c r="H52" s="251">
        <v>32</v>
      </c>
      <c r="I52" s="238" t="s">
        <v>401</v>
      </c>
      <c r="J52" s="287">
        <f t="shared" si="4"/>
        <v>0.6</v>
      </c>
      <c r="K52" s="240" t="s">
        <v>402</v>
      </c>
      <c r="L52" s="239">
        <f t="shared" si="5"/>
        <v>0.8</v>
      </c>
      <c r="M52" s="241" t="s">
        <v>403</v>
      </c>
      <c r="N52" s="242">
        <v>3</v>
      </c>
      <c r="O52" s="249" t="s">
        <v>678</v>
      </c>
      <c r="P52" s="242" t="s">
        <v>375</v>
      </c>
      <c r="Q52" s="242" t="s">
        <v>375</v>
      </c>
      <c r="R52" s="245" t="s">
        <v>393</v>
      </c>
      <c r="S52" s="245" t="s">
        <v>377</v>
      </c>
      <c r="T52" s="288">
        <v>0.3</v>
      </c>
      <c r="U52" s="245" t="s">
        <v>378</v>
      </c>
      <c r="V52" s="245" t="s">
        <v>379</v>
      </c>
      <c r="W52" s="245" t="s">
        <v>405</v>
      </c>
      <c r="X52" s="238" t="s">
        <v>390</v>
      </c>
      <c r="Y52" s="272">
        <v>0.42</v>
      </c>
      <c r="Z52" s="240" t="s">
        <v>402</v>
      </c>
      <c r="AA52" s="239">
        <f t="shared" si="1"/>
        <v>0.8</v>
      </c>
      <c r="AB52" s="241" t="s">
        <v>403</v>
      </c>
      <c r="AC52" s="254" t="s">
        <v>381</v>
      </c>
      <c r="AD52" s="289" t="s">
        <v>679</v>
      </c>
      <c r="AE52" s="251" t="s">
        <v>680</v>
      </c>
      <c r="AF52" s="250" t="s">
        <v>384</v>
      </c>
      <c r="AG52" s="274" t="s">
        <v>1040</v>
      </c>
      <c r="AH52" s="265" t="s">
        <v>1051</v>
      </c>
      <c r="AI52" s="374" t="s">
        <v>1052</v>
      </c>
      <c r="AJ52" s="265"/>
      <c r="AK52" s="265"/>
      <c r="AL52" s="372"/>
      <c r="AM52" s="372"/>
      <c r="AN52" s="372"/>
      <c r="AO52" s="372"/>
      <c r="AR52" s="290"/>
    </row>
    <row r="53" spans="1:44" ht="82.5" x14ac:dyDescent="0.3">
      <c r="A53" s="282">
        <v>40</v>
      </c>
      <c r="B53" s="242" t="s">
        <v>681</v>
      </c>
      <c r="C53" s="243" t="s">
        <v>674</v>
      </c>
      <c r="D53" s="243" t="s">
        <v>682</v>
      </c>
      <c r="E53" s="243" t="s">
        <v>683</v>
      </c>
      <c r="F53" s="243" t="s">
        <v>684</v>
      </c>
      <c r="G53" s="236" t="s">
        <v>418</v>
      </c>
      <c r="H53" s="251">
        <f>816</f>
        <v>816</v>
      </c>
      <c r="I53" s="238" t="s">
        <v>509</v>
      </c>
      <c r="J53" s="287">
        <f t="shared" si="4"/>
        <v>0.8</v>
      </c>
      <c r="K53" s="240" t="s">
        <v>402</v>
      </c>
      <c r="L53" s="239">
        <f t="shared" si="5"/>
        <v>0.8</v>
      </c>
      <c r="M53" s="241" t="s">
        <v>403</v>
      </c>
      <c r="N53" s="251">
        <v>4</v>
      </c>
      <c r="O53" s="249" t="s">
        <v>685</v>
      </c>
      <c r="P53" s="251" t="s">
        <v>375</v>
      </c>
      <c r="Q53" s="251" t="s">
        <v>375</v>
      </c>
      <c r="R53" s="245" t="s">
        <v>376</v>
      </c>
      <c r="S53" s="245" t="s">
        <v>686</v>
      </c>
      <c r="T53" s="222">
        <v>0.5</v>
      </c>
      <c r="U53" s="245" t="s">
        <v>378</v>
      </c>
      <c r="V53" s="245" t="s">
        <v>379</v>
      </c>
      <c r="W53" s="245" t="s">
        <v>380</v>
      </c>
      <c r="X53" s="238" t="s">
        <v>390</v>
      </c>
      <c r="Y53" s="239">
        <v>0.4</v>
      </c>
      <c r="Z53" s="240" t="s">
        <v>402</v>
      </c>
      <c r="AA53" s="239">
        <f t="shared" si="1"/>
        <v>0.8</v>
      </c>
      <c r="AB53" s="241" t="s">
        <v>403</v>
      </c>
      <c r="AC53" s="254" t="s">
        <v>381</v>
      </c>
      <c r="AD53" s="265" t="s">
        <v>687</v>
      </c>
      <c r="AE53" s="251" t="s">
        <v>688</v>
      </c>
      <c r="AF53" s="250" t="s">
        <v>384</v>
      </c>
      <c r="AG53" s="274" t="s">
        <v>1040</v>
      </c>
      <c r="AH53" s="265" t="s">
        <v>1053</v>
      </c>
      <c r="AI53" s="369" t="s">
        <v>1054</v>
      </c>
      <c r="AJ53" s="265"/>
      <c r="AK53" s="265"/>
      <c r="AL53" s="372"/>
      <c r="AM53" s="372"/>
      <c r="AN53" s="372"/>
      <c r="AO53" s="372"/>
    </row>
    <row r="54" spans="1:44" ht="91.5" customHeight="1" x14ac:dyDescent="0.3">
      <c r="A54" s="793">
        <v>41</v>
      </c>
      <c r="B54" s="793" t="s">
        <v>689</v>
      </c>
      <c r="C54" s="824" t="s">
        <v>366</v>
      </c>
      <c r="D54" s="795" t="s">
        <v>690</v>
      </c>
      <c r="E54" s="826" t="s">
        <v>691</v>
      </c>
      <c r="F54" s="826" t="s">
        <v>692</v>
      </c>
      <c r="G54" s="808" t="s">
        <v>418</v>
      </c>
      <c r="H54" s="810">
        <v>100</v>
      </c>
      <c r="I54" s="822" t="s">
        <v>401</v>
      </c>
      <c r="J54" s="802">
        <f t="shared" si="4"/>
        <v>0.6</v>
      </c>
      <c r="K54" s="817" t="s">
        <v>402</v>
      </c>
      <c r="L54" s="802">
        <f t="shared" si="5"/>
        <v>0.8</v>
      </c>
      <c r="M54" s="804" t="s">
        <v>403</v>
      </c>
      <c r="N54" s="242">
        <v>1</v>
      </c>
      <c r="O54" s="243" t="s">
        <v>693</v>
      </c>
      <c r="P54" s="244" t="s">
        <v>375</v>
      </c>
      <c r="Q54" s="244" t="s">
        <v>375</v>
      </c>
      <c r="R54" s="245" t="s">
        <v>376</v>
      </c>
      <c r="S54" s="245" t="s">
        <v>377</v>
      </c>
      <c r="T54" s="239">
        <v>0.4</v>
      </c>
      <c r="U54" s="245" t="s">
        <v>378</v>
      </c>
      <c r="V54" s="245" t="s">
        <v>379</v>
      </c>
      <c r="W54" s="245" t="s">
        <v>380</v>
      </c>
      <c r="X54" s="822" t="s">
        <v>401</v>
      </c>
      <c r="Y54" s="246">
        <v>0.36</v>
      </c>
      <c r="Z54" s="827" t="s">
        <v>372</v>
      </c>
      <c r="AA54" s="802">
        <f>IF(Z54="LEVE",20%,IF(Z54="MENOR",40%,IF(Z54="MODERADO",60%,IF(Z54="MAYOR",80%,IF(Z54="CATASTRÓFICO",100%,IF(X54="",""))))))</f>
        <v>1</v>
      </c>
      <c r="AB54" s="804" t="s">
        <v>373</v>
      </c>
      <c r="AC54" s="829" t="s">
        <v>381</v>
      </c>
      <c r="AD54" s="265" t="s">
        <v>694</v>
      </c>
      <c r="AE54" s="291" t="s">
        <v>695</v>
      </c>
      <c r="AF54" s="250" t="s">
        <v>384</v>
      </c>
      <c r="AG54" s="274" t="s">
        <v>1040</v>
      </c>
      <c r="AH54" s="371" t="s">
        <v>1055</v>
      </c>
      <c r="AI54" s="265" t="s">
        <v>1056</v>
      </c>
      <c r="AJ54" s="265"/>
      <c r="AK54" s="265"/>
      <c r="AL54" s="371"/>
      <c r="AM54" s="265"/>
      <c r="AN54" s="372"/>
      <c r="AO54" s="372"/>
    </row>
    <row r="55" spans="1:44" ht="90.75" customHeight="1" x14ac:dyDescent="0.3">
      <c r="A55" s="794"/>
      <c r="B55" s="794"/>
      <c r="C55" s="825"/>
      <c r="D55" s="796"/>
      <c r="E55" s="796"/>
      <c r="F55" s="796"/>
      <c r="G55" s="809"/>
      <c r="H55" s="812"/>
      <c r="I55" s="823"/>
      <c r="J55" s="803"/>
      <c r="K55" s="818"/>
      <c r="L55" s="803"/>
      <c r="M55" s="805"/>
      <c r="N55" s="242">
        <v>2</v>
      </c>
      <c r="O55" s="243" t="s">
        <v>696</v>
      </c>
      <c r="P55" s="244" t="s">
        <v>375</v>
      </c>
      <c r="Q55" s="244" t="s">
        <v>375</v>
      </c>
      <c r="R55" s="245" t="s">
        <v>376</v>
      </c>
      <c r="S55" s="245" t="s">
        <v>377</v>
      </c>
      <c r="T55" s="239">
        <v>0.4</v>
      </c>
      <c r="U55" s="245" t="s">
        <v>378</v>
      </c>
      <c r="V55" s="245" t="s">
        <v>379</v>
      </c>
      <c r="W55" s="245" t="s">
        <v>380</v>
      </c>
      <c r="X55" s="823"/>
      <c r="Y55" s="246">
        <v>0.216</v>
      </c>
      <c r="Z55" s="828"/>
      <c r="AA55" s="803"/>
      <c r="AB55" s="805"/>
      <c r="AC55" s="830"/>
      <c r="AD55" s="265" t="s">
        <v>697</v>
      </c>
      <c r="AE55" s="291" t="s">
        <v>695</v>
      </c>
      <c r="AF55" s="250" t="s">
        <v>384</v>
      </c>
      <c r="AG55" s="274" t="s">
        <v>1040</v>
      </c>
      <c r="AH55" s="265" t="s">
        <v>1057</v>
      </c>
      <c r="AI55" s="391" t="s">
        <v>1058</v>
      </c>
      <c r="AJ55" s="391"/>
      <c r="AK55" s="391"/>
      <c r="AL55" s="265"/>
      <c r="AM55" s="391"/>
      <c r="AN55" s="372"/>
      <c r="AO55" s="372"/>
    </row>
    <row r="56" spans="1:44" ht="68.25" customHeight="1" x14ac:dyDescent="0.3">
      <c r="A56" s="234">
        <v>42</v>
      </c>
      <c r="B56" s="242" t="s">
        <v>698</v>
      </c>
      <c r="C56" s="243" t="s">
        <v>366</v>
      </c>
      <c r="D56" s="243" t="s">
        <v>699</v>
      </c>
      <c r="E56" s="243" t="s">
        <v>700</v>
      </c>
      <c r="F56" s="243" t="s">
        <v>701</v>
      </c>
      <c r="G56" s="236" t="s">
        <v>418</v>
      </c>
      <c r="H56" s="251">
        <v>24</v>
      </c>
      <c r="I56" s="238" t="s">
        <v>390</v>
      </c>
      <c r="J56" s="287">
        <f>IF(I56="MUY BAJA",20%,IF(I56="BAJA",40%,IF(I56="MEDIA",60%,IF(I56="ALTA",80%,IF(I56="MUY ALTA",100%,IF(I56="",""))))))</f>
        <v>0.4</v>
      </c>
      <c r="K56" s="240" t="s">
        <v>372</v>
      </c>
      <c r="L56" s="239">
        <f>IF(K56="LEVE",20%,IF(K56="MENOR",40%,IF(K56="MODERADO",60%,IF(K56="MAYOR",80%,IF(K56="CATASTRÓFICO",100%,IF(I56="",""))))))</f>
        <v>1</v>
      </c>
      <c r="M56" s="241" t="s">
        <v>373</v>
      </c>
      <c r="N56" s="242">
        <v>3</v>
      </c>
      <c r="O56" s="249" t="s">
        <v>702</v>
      </c>
      <c r="P56" s="242" t="s">
        <v>375</v>
      </c>
      <c r="Q56" s="242" t="s">
        <v>375</v>
      </c>
      <c r="R56" s="245" t="s">
        <v>534</v>
      </c>
      <c r="S56" s="245" t="s">
        <v>377</v>
      </c>
      <c r="T56" s="239">
        <v>0.4</v>
      </c>
      <c r="U56" s="245" t="s">
        <v>378</v>
      </c>
      <c r="V56" s="245" t="s">
        <v>379</v>
      </c>
      <c r="W56" s="245" t="s">
        <v>380</v>
      </c>
      <c r="X56" s="238" t="s">
        <v>390</v>
      </c>
      <c r="Y56" s="239">
        <v>0.36</v>
      </c>
      <c r="Z56" s="240" t="s">
        <v>372</v>
      </c>
      <c r="AA56" s="239">
        <f>IF(Z56="LEVE",20%,IF(Z56="MENOR",40%,IF(Z56="MODERADO",60%,IF(Z56="MAYOR",80%,IF(Z56="CATASTRÓFICO",100%,IF(X56="",""))))))</f>
        <v>1</v>
      </c>
      <c r="AB56" s="241" t="s">
        <v>373</v>
      </c>
      <c r="AC56" s="254" t="s">
        <v>381</v>
      </c>
      <c r="AD56" s="265" t="s">
        <v>703</v>
      </c>
      <c r="AE56" s="291" t="s">
        <v>704</v>
      </c>
      <c r="AF56" s="250" t="s">
        <v>384</v>
      </c>
      <c r="AG56" s="274" t="s">
        <v>1040</v>
      </c>
      <c r="AH56" s="593" t="s">
        <v>1059</v>
      </c>
      <c r="AI56" s="391" t="s">
        <v>1060</v>
      </c>
      <c r="AJ56" s="391"/>
      <c r="AK56" s="391"/>
      <c r="AL56" s="371"/>
      <c r="AM56" s="391"/>
      <c r="AN56" s="372"/>
      <c r="AO56" s="372"/>
    </row>
    <row r="57" spans="1:44" ht="69" customHeight="1" x14ac:dyDescent="0.3">
      <c r="A57" s="793">
        <v>43</v>
      </c>
      <c r="B57" s="793" t="s">
        <v>705</v>
      </c>
      <c r="C57" s="795" t="s">
        <v>366</v>
      </c>
      <c r="D57" s="795" t="s">
        <v>706</v>
      </c>
      <c r="E57" s="795" t="s">
        <v>707</v>
      </c>
      <c r="F57" s="795" t="s">
        <v>708</v>
      </c>
      <c r="G57" s="808" t="s">
        <v>483</v>
      </c>
      <c r="H57" s="810">
        <v>100</v>
      </c>
      <c r="I57" s="822" t="s">
        <v>401</v>
      </c>
      <c r="J57" s="802">
        <f>IF(I57="MUY BAJA",20%,IF(I57="BAJA",40%,IF(I57="MEDIA",60%,IF(I57="ALTA",80%,IF(I57="MUY ALTA",100%,IF(I57="",""))))))</f>
        <v>0.6</v>
      </c>
      <c r="K57" s="817" t="s">
        <v>372</v>
      </c>
      <c r="L57" s="802">
        <f>IF(K57="LEVE",20%,IF(K57="MENOR",40%,IF(K57="MODERADO",60%,IF(K57="MAYOR",80%,IF(K57="CATASTRÓFICO",100%,IF(I57="",""))))))</f>
        <v>1</v>
      </c>
      <c r="M57" s="804" t="s">
        <v>373</v>
      </c>
      <c r="N57" s="242">
        <v>4</v>
      </c>
      <c r="O57" s="249" t="s">
        <v>709</v>
      </c>
      <c r="P57" s="242" t="s">
        <v>375</v>
      </c>
      <c r="Q57" s="242" t="s">
        <v>375</v>
      </c>
      <c r="R57" s="245" t="s">
        <v>393</v>
      </c>
      <c r="S57" s="245" t="s">
        <v>377</v>
      </c>
      <c r="T57" s="239">
        <v>0.4</v>
      </c>
      <c r="U57" s="245" t="s">
        <v>378</v>
      </c>
      <c r="V57" s="245" t="s">
        <v>379</v>
      </c>
      <c r="W57" s="245" t="s">
        <v>405</v>
      </c>
      <c r="X57" s="822" t="s">
        <v>401</v>
      </c>
      <c r="Y57" s="239">
        <v>0.24</v>
      </c>
      <c r="Z57" s="827" t="s">
        <v>372</v>
      </c>
      <c r="AA57" s="831">
        <f>IF(Z57="LEVE",20%,IF(Z57="MENOR",40%,IF(Z57="MODERADO",60%,IF(Z57="MAYOR",80%,IF(Z57="CATASTRÓFICO",100%,IF(X57="",""))))))</f>
        <v>1</v>
      </c>
      <c r="AB57" s="804" t="s">
        <v>373</v>
      </c>
      <c r="AC57" s="829" t="s">
        <v>710</v>
      </c>
      <c r="AD57" s="292" t="s">
        <v>711</v>
      </c>
      <c r="AE57" s="293" t="s">
        <v>199</v>
      </c>
      <c r="AF57" s="250" t="s">
        <v>384</v>
      </c>
      <c r="AG57" s="274" t="s">
        <v>1040</v>
      </c>
      <c r="AH57" s="371" t="s">
        <v>1061</v>
      </c>
      <c r="AI57" s="391" t="s">
        <v>1060</v>
      </c>
      <c r="AJ57" s="391"/>
      <c r="AK57" s="391"/>
      <c r="AL57" s="371"/>
      <c r="AM57" s="391"/>
      <c r="AN57" s="372"/>
      <c r="AO57" s="372"/>
    </row>
    <row r="58" spans="1:44" ht="56.25" customHeight="1" x14ac:dyDescent="0.3">
      <c r="A58" s="794"/>
      <c r="B58" s="794"/>
      <c r="C58" s="796"/>
      <c r="D58" s="796"/>
      <c r="E58" s="796"/>
      <c r="F58" s="796"/>
      <c r="G58" s="809"/>
      <c r="H58" s="812"/>
      <c r="I58" s="823"/>
      <c r="J58" s="803"/>
      <c r="K58" s="818"/>
      <c r="L58" s="803"/>
      <c r="M58" s="805"/>
      <c r="N58" s="242">
        <v>5</v>
      </c>
      <c r="O58" s="249" t="s">
        <v>712</v>
      </c>
      <c r="P58" s="242" t="s">
        <v>375</v>
      </c>
      <c r="Q58" s="242" t="s">
        <v>375</v>
      </c>
      <c r="R58" s="245" t="s">
        <v>393</v>
      </c>
      <c r="S58" s="245" t="s">
        <v>377</v>
      </c>
      <c r="T58" s="239">
        <v>0.4</v>
      </c>
      <c r="U58" s="245" t="s">
        <v>378</v>
      </c>
      <c r="V58" s="245" t="s">
        <v>379</v>
      </c>
      <c r="W58" s="245" t="s">
        <v>405</v>
      </c>
      <c r="X58" s="823"/>
      <c r="Y58" s="294">
        <v>0.16799999999999998</v>
      </c>
      <c r="Z58" s="828"/>
      <c r="AA58" s="832"/>
      <c r="AB58" s="805"/>
      <c r="AC58" s="830"/>
      <c r="AD58" s="265" t="s">
        <v>713</v>
      </c>
      <c r="AE58" s="251" t="s">
        <v>199</v>
      </c>
      <c r="AF58" s="250" t="s">
        <v>384</v>
      </c>
      <c r="AG58" s="274" t="s">
        <v>1040</v>
      </c>
      <c r="AH58" s="391" t="s">
        <v>1062</v>
      </c>
      <c r="AI58" s="391" t="s">
        <v>1060</v>
      </c>
      <c r="AJ58" s="391"/>
      <c r="AK58" s="391"/>
      <c r="AL58" s="371"/>
      <c r="AM58" s="391"/>
      <c r="AN58" s="372"/>
      <c r="AO58" s="372"/>
    </row>
    <row r="59" spans="1:44" ht="75.75" x14ac:dyDescent="0.3">
      <c r="A59" s="234">
        <v>44</v>
      </c>
      <c r="B59" s="242" t="s">
        <v>714</v>
      </c>
      <c r="C59" s="243" t="s">
        <v>366</v>
      </c>
      <c r="D59" s="243" t="s">
        <v>715</v>
      </c>
      <c r="E59" s="243" t="s">
        <v>716</v>
      </c>
      <c r="F59" s="243" t="s">
        <v>717</v>
      </c>
      <c r="G59" s="236" t="s">
        <v>370</v>
      </c>
      <c r="H59" s="251">
        <v>19</v>
      </c>
      <c r="I59" s="238" t="s">
        <v>390</v>
      </c>
      <c r="J59" s="287">
        <f t="shared" ref="J59:J69" si="6">IF(I59="MUY BAJA",20%,IF(I59="BAJA",40%,IF(I59="MEDIA",60%,IF(I59="ALTA",80%,IF(I59="MUY ALTA",100%,IF(I59="",""))))))</f>
        <v>0.4</v>
      </c>
      <c r="K59" s="240" t="s">
        <v>372</v>
      </c>
      <c r="L59" s="239">
        <f>IF(K59="LEVE",20%,IF(K59="MENOR",40%,IF(K59="MODERADO",60%,IF(K59="MAYOR",80%,IF(K59="CATASTRÓFICO",100%,IF(I59="",""))))))</f>
        <v>1</v>
      </c>
      <c r="M59" s="241" t="s">
        <v>373</v>
      </c>
      <c r="N59" s="251">
        <v>1</v>
      </c>
      <c r="O59" s="265" t="s">
        <v>718</v>
      </c>
      <c r="P59" s="251" t="s">
        <v>375</v>
      </c>
      <c r="Q59" s="251" t="s">
        <v>375</v>
      </c>
      <c r="R59" s="245" t="s">
        <v>376</v>
      </c>
      <c r="S59" s="245" t="s">
        <v>377</v>
      </c>
      <c r="T59" s="278">
        <v>0.4</v>
      </c>
      <c r="U59" s="245" t="s">
        <v>378</v>
      </c>
      <c r="V59" s="245" t="s">
        <v>379</v>
      </c>
      <c r="W59" s="245" t="s">
        <v>380</v>
      </c>
      <c r="X59" s="238" t="s">
        <v>371</v>
      </c>
      <c r="Y59" s="278">
        <v>0.24</v>
      </c>
      <c r="Z59" s="240" t="s">
        <v>372</v>
      </c>
      <c r="AA59" s="239">
        <f>IF(Z59="LEVE",20%,IF(Z59="MENOR",40%,IF(Z59="MODERADO",60%,IF(Z59="MAYOR",80%,IF(Z59="CATASTRÓFICO",100%,IF(X59="",""))))))</f>
        <v>1</v>
      </c>
      <c r="AB59" s="241" t="s">
        <v>373</v>
      </c>
      <c r="AC59" s="254" t="s">
        <v>381</v>
      </c>
      <c r="AD59" s="265" t="s">
        <v>719</v>
      </c>
      <c r="AE59" s="251" t="s">
        <v>198</v>
      </c>
      <c r="AF59" s="250" t="s">
        <v>384</v>
      </c>
      <c r="AG59" s="274" t="s">
        <v>1040</v>
      </c>
      <c r="AH59" s="391" t="s">
        <v>1063</v>
      </c>
      <c r="AI59" s="391" t="s">
        <v>1060</v>
      </c>
      <c r="AJ59" s="391"/>
      <c r="AK59" s="391"/>
      <c r="AL59" s="391"/>
      <c r="AM59" s="391"/>
      <c r="AN59" s="372"/>
      <c r="AO59" s="372"/>
    </row>
    <row r="60" spans="1:44" ht="82.5" customHeight="1" x14ac:dyDescent="0.3">
      <c r="A60" s="234">
        <v>45</v>
      </c>
      <c r="B60" s="242" t="s">
        <v>720</v>
      </c>
      <c r="C60" s="243" t="s">
        <v>366</v>
      </c>
      <c r="D60" s="243" t="s">
        <v>721</v>
      </c>
      <c r="E60" s="243" t="s">
        <v>722</v>
      </c>
      <c r="F60" s="243" t="s">
        <v>723</v>
      </c>
      <c r="G60" s="236" t="s">
        <v>370</v>
      </c>
      <c r="H60" s="251">
        <v>19</v>
      </c>
      <c r="I60" s="238" t="s">
        <v>390</v>
      </c>
      <c r="J60" s="287">
        <f t="shared" si="6"/>
        <v>0.4</v>
      </c>
      <c r="K60" s="240" t="s">
        <v>372</v>
      </c>
      <c r="L60" s="239">
        <f>IF(K60="LEVE",20%,IF(K60="MENOR",40%,IF(K60="MODERADO",60%,IF(K60="MAYOR",80%,IF(K60="CATASTRÓFICO",100%,IF(I60="",""))))))</f>
        <v>1</v>
      </c>
      <c r="M60" s="241" t="s">
        <v>373</v>
      </c>
      <c r="N60" s="251">
        <v>2</v>
      </c>
      <c r="O60" s="265" t="s">
        <v>724</v>
      </c>
      <c r="P60" s="251" t="s">
        <v>375</v>
      </c>
      <c r="Q60" s="251" t="s">
        <v>375</v>
      </c>
      <c r="R60" s="245" t="s">
        <v>376</v>
      </c>
      <c r="S60" s="245" t="s">
        <v>377</v>
      </c>
      <c r="T60" s="271">
        <v>0.4</v>
      </c>
      <c r="U60" s="245" t="s">
        <v>378</v>
      </c>
      <c r="V60" s="245" t="s">
        <v>379</v>
      </c>
      <c r="W60" s="245" t="s">
        <v>380</v>
      </c>
      <c r="X60" s="238" t="s">
        <v>371</v>
      </c>
      <c r="Y60" s="278">
        <v>0.24</v>
      </c>
      <c r="Z60" s="240" t="s">
        <v>372</v>
      </c>
      <c r="AA60" s="239">
        <f>IF(Z60="LEVE",20%,IF(Z60="MENOR",40%,IF(Z60="MODERADO",60%,IF(Z60="MAYOR",80%,IF(Z60="CATASTRÓFICO",100%,IF(X60="",""))))))</f>
        <v>1</v>
      </c>
      <c r="AB60" s="241" t="s">
        <v>373</v>
      </c>
      <c r="AC60" s="254" t="s">
        <v>381</v>
      </c>
      <c r="AD60" s="251" t="s">
        <v>725</v>
      </c>
      <c r="AE60" s="251" t="s">
        <v>198</v>
      </c>
      <c r="AF60" s="250" t="s">
        <v>384</v>
      </c>
      <c r="AG60" s="274" t="s">
        <v>1040</v>
      </c>
      <c r="AH60" s="371" t="s">
        <v>1064</v>
      </c>
      <c r="AI60" s="391" t="s">
        <v>1060</v>
      </c>
      <c r="AJ60" s="391"/>
      <c r="AK60" s="391"/>
      <c r="AL60" s="371"/>
      <c r="AM60" s="391"/>
      <c r="AN60" s="372"/>
      <c r="AO60" s="372"/>
    </row>
    <row r="61" spans="1:44" ht="75.75" x14ac:dyDescent="0.3">
      <c r="A61" s="234">
        <v>46</v>
      </c>
      <c r="B61" s="242" t="s">
        <v>726</v>
      </c>
      <c r="C61" s="243" t="s">
        <v>366</v>
      </c>
      <c r="D61" s="243" t="s">
        <v>727</v>
      </c>
      <c r="E61" s="243" t="s">
        <v>728</v>
      </c>
      <c r="F61" s="243" t="s">
        <v>729</v>
      </c>
      <c r="G61" s="236" t="s">
        <v>370</v>
      </c>
      <c r="H61" s="251">
        <v>36</v>
      </c>
      <c r="I61" s="238" t="s">
        <v>401</v>
      </c>
      <c r="J61" s="287">
        <f t="shared" si="6"/>
        <v>0.6</v>
      </c>
      <c r="K61" s="240" t="s">
        <v>454</v>
      </c>
      <c r="L61" s="239">
        <f>IF(K61="LEVE",20%,IF(K61="MENOR",40%,IF(K61="MODERADO",60%,IF(K61="MAYOR",80%,IF(K61="CATASTRÓFICO",100%,IF(I61="",""))))))</f>
        <v>0.2</v>
      </c>
      <c r="M61" s="241" t="s">
        <v>438</v>
      </c>
      <c r="N61" s="251">
        <v>3</v>
      </c>
      <c r="O61" s="265" t="s">
        <v>730</v>
      </c>
      <c r="P61" s="251" t="s">
        <v>375</v>
      </c>
      <c r="Q61" s="251" t="s">
        <v>375</v>
      </c>
      <c r="R61" s="245" t="s">
        <v>376</v>
      </c>
      <c r="S61" s="245" t="s">
        <v>377</v>
      </c>
      <c r="T61" s="271">
        <v>0.4</v>
      </c>
      <c r="U61" s="245" t="s">
        <v>378</v>
      </c>
      <c r="V61" s="245" t="s">
        <v>379</v>
      </c>
      <c r="W61" s="245" t="s">
        <v>380</v>
      </c>
      <c r="X61" s="238" t="s">
        <v>390</v>
      </c>
      <c r="Y61" s="278">
        <v>0.36</v>
      </c>
      <c r="Z61" s="240" t="s">
        <v>454</v>
      </c>
      <c r="AA61" s="239">
        <f>IF(Z61="LEVE",20%,IF(Z61="MENOR",40%,IF(Z61="MODERADO",60%,IF(Z61="MAYOR",80%,IF(Z61="CATASTRÓFICO",100%,IF(X61="",""))))))</f>
        <v>0.2</v>
      </c>
      <c r="AB61" s="241" t="s">
        <v>438</v>
      </c>
      <c r="AC61" s="254" t="s">
        <v>381</v>
      </c>
      <c r="AD61" s="251" t="s">
        <v>731</v>
      </c>
      <c r="AE61" s="251" t="s">
        <v>199</v>
      </c>
      <c r="AF61" s="250" t="s">
        <v>384</v>
      </c>
      <c r="AG61" s="274" t="s">
        <v>1040</v>
      </c>
      <c r="AH61" s="371" t="s">
        <v>1064</v>
      </c>
      <c r="AI61" s="391" t="s">
        <v>1060</v>
      </c>
      <c r="AJ61" s="391"/>
      <c r="AK61" s="391"/>
      <c r="AL61" s="371"/>
      <c r="AM61" s="391"/>
      <c r="AN61" s="372"/>
      <c r="AO61" s="372"/>
    </row>
    <row r="62" spans="1:44" ht="75.75" x14ac:dyDescent="0.3">
      <c r="A62" s="234">
        <v>47</v>
      </c>
      <c r="B62" s="242" t="s">
        <v>732</v>
      </c>
      <c r="C62" s="243" t="s">
        <v>366</v>
      </c>
      <c r="D62" s="243" t="s">
        <v>733</v>
      </c>
      <c r="E62" s="243" t="s">
        <v>734</v>
      </c>
      <c r="F62" s="243" t="s">
        <v>735</v>
      </c>
      <c r="G62" s="236" t="s">
        <v>483</v>
      </c>
      <c r="H62" s="251">
        <v>19</v>
      </c>
      <c r="I62" s="238" t="s">
        <v>390</v>
      </c>
      <c r="J62" s="287">
        <f t="shared" si="6"/>
        <v>0.4</v>
      </c>
      <c r="K62" s="240" t="s">
        <v>372</v>
      </c>
      <c r="L62" s="239">
        <f>IF(K62="LEVE",20%,IF(K62="MENOR",40%,IF(K62="MODERADO",60%,IF(K62="MAYOR",80%,IF(K62="CATASTRÓFICO",100%,IF(I62="",""))))))</f>
        <v>1</v>
      </c>
      <c r="M62" s="241" t="s">
        <v>373</v>
      </c>
      <c r="N62" s="251">
        <v>4</v>
      </c>
      <c r="O62" s="265" t="s">
        <v>736</v>
      </c>
      <c r="P62" s="251" t="s">
        <v>375</v>
      </c>
      <c r="Q62" s="251" t="s">
        <v>375</v>
      </c>
      <c r="R62" s="245" t="s">
        <v>376</v>
      </c>
      <c r="S62" s="245" t="s">
        <v>377</v>
      </c>
      <c r="T62" s="271">
        <v>0.4</v>
      </c>
      <c r="U62" s="245" t="s">
        <v>378</v>
      </c>
      <c r="V62" s="245" t="s">
        <v>379</v>
      </c>
      <c r="W62" s="245" t="s">
        <v>380</v>
      </c>
      <c r="X62" s="238" t="s">
        <v>371</v>
      </c>
      <c r="Y62" s="278">
        <v>0.24</v>
      </c>
      <c r="Z62" s="240" t="s">
        <v>372</v>
      </c>
      <c r="AA62" s="239">
        <f>IF(Z62="LEVE",20%,IF(Z62="MENOR",40%,IF(Z62="MODERADO",60%,IF(Z62="MAYOR",80%,IF(Z62="CATASTRÓFICO",100%,IF(X62="",""))))))</f>
        <v>1</v>
      </c>
      <c r="AB62" s="241" t="s">
        <v>373</v>
      </c>
      <c r="AC62" s="254" t="s">
        <v>381</v>
      </c>
      <c r="AD62" s="265" t="s">
        <v>713</v>
      </c>
      <c r="AE62" s="251" t="s">
        <v>199</v>
      </c>
      <c r="AF62" s="250" t="s">
        <v>384</v>
      </c>
      <c r="AG62" s="274" t="s">
        <v>1040</v>
      </c>
      <c r="AH62" s="371" t="s">
        <v>1062</v>
      </c>
      <c r="AI62" s="391" t="s">
        <v>1060</v>
      </c>
      <c r="AJ62" s="391"/>
      <c r="AK62" s="391"/>
      <c r="AL62" s="371"/>
      <c r="AM62" s="391"/>
      <c r="AN62" s="372"/>
      <c r="AO62" s="372"/>
    </row>
    <row r="63" spans="1:44" ht="102.75" customHeight="1" x14ac:dyDescent="0.3">
      <c r="A63" s="793">
        <v>48</v>
      </c>
      <c r="B63" s="793" t="s">
        <v>737</v>
      </c>
      <c r="C63" s="795" t="s">
        <v>366</v>
      </c>
      <c r="D63" s="795" t="s">
        <v>738</v>
      </c>
      <c r="E63" s="795" t="s">
        <v>739</v>
      </c>
      <c r="F63" s="795" t="s">
        <v>740</v>
      </c>
      <c r="G63" s="808" t="s">
        <v>370</v>
      </c>
      <c r="H63" s="810">
        <v>12</v>
      </c>
      <c r="I63" s="822" t="s">
        <v>390</v>
      </c>
      <c r="J63" s="802">
        <f t="shared" si="6"/>
        <v>0.4</v>
      </c>
      <c r="K63" s="817" t="s">
        <v>402</v>
      </c>
      <c r="L63" s="815">
        <v>0.8</v>
      </c>
      <c r="M63" s="804" t="s">
        <v>403</v>
      </c>
      <c r="N63" s="242">
        <v>1</v>
      </c>
      <c r="O63" s="243" t="s">
        <v>741</v>
      </c>
      <c r="P63" s="244" t="s">
        <v>375</v>
      </c>
      <c r="Q63" s="244" t="s">
        <v>375</v>
      </c>
      <c r="R63" s="245" t="s">
        <v>376</v>
      </c>
      <c r="S63" s="245" t="s">
        <v>377</v>
      </c>
      <c r="T63" s="239">
        <v>0.4</v>
      </c>
      <c r="U63" s="245" t="s">
        <v>378</v>
      </c>
      <c r="V63" s="245" t="s">
        <v>379</v>
      </c>
      <c r="W63" s="245" t="s">
        <v>380</v>
      </c>
      <c r="X63" s="822" t="s">
        <v>371</v>
      </c>
      <c r="Y63" s="279">
        <v>0.24</v>
      </c>
      <c r="Z63" s="817" t="s">
        <v>402</v>
      </c>
      <c r="AA63" s="295">
        <v>0.8</v>
      </c>
      <c r="AB63" s="804" t="s">
        <v>403</v>
      </c>
      <c r="AC63" s="254" t="s">
        <v>381</v>
      </c>
      <c r="AD63" s="249" t="s">
        <v>742</v>
      </c>
      <c r="AE63" s="249" t="s">
        <v>743</v>
      </c>
      <c r="AF63" s="250" t="s">
        <v>384</v>
      </c>
      <c r="AG63" s="274" t="s">
        <v>1040</v>
      </c>
      <c r="AH63" s="374" t="s">
        <v>1065</v>
      </c>
      <c r="AI63" s="391" t="s">
        <v>1066</v>
      </c>
      <c r="AJ63" s="292"/>
      <c r="AK63" s="374"/>
      <c r="AL63" s="374"/>
      <c r="AM63" s="374"/>
      <c r="AN63" s="372"/>
      <c r="AO63" s="372"/>
    </row>
    <row r="64" spans="1:44" ht="93" customHeight="1" x14ac:dyDescent="0.3">
      <c r="A64" s="794"/>
      <c r="B64" s="794"/>
      <c r="C64" s="796"/>
      <c r="D64" s="796"/>
      <c r="E64" s="796"/>
      <c r="F64" s="796"/>
      <c r="G64" s="809"/>
      <c r="H64" s="812"/>
      <c r="I64" s="823"/>
      <c r="J64" s="803"/>
      <c r="K64" s="818"/>
      <c r="L64" s="816"/>
      <c r="M64" s="805"/>
      <c r="N64" s="242">
        <v>2</v>
      </c>
      <c r="O64" s="243" t="s">
        <v>744</v>
      </c>
      <c r="P64" s="244" t="s">
        <v>375</v>
      </c>
      <c r="Q64" s="244" t="s">
        <v>375</v>
      </c>
      <c r="R64" s="245" t="s">
        <v>376</v>
      </c>
      <c r="S64" s="245" t="s">
        <v>377</v>
      </c>
      <c r="T64" s="239">
        <v>0.4</v>
      </c>
      <c r="U64" s="245" t="s">
        <v>378</v>
      </c>
      <c r="V64" s="245" t="s">
        <v>379</v>
      </c>
      <c r="W64" s="245" t="s">
        <v>380</v>
      </c>
      <c r="X64" s="814"/>
      <c r="Y64" s="279">
        <v>0.14399999999999999</v>
      </c>
      <c r="Z64" s="821"/>
      <c r="AA64" s="295">
        <v>0.8</v>
      </c>
      <c r="AB64" s="805"/>
      <c r="AC64" s="254" t="s">
        <v>381</v>
      </c>
      <c r="AD64" s="249" t="s">
        <v>745</v>
      </c>
      <c r="AE64" s="249" t="s">
        <v>746</v>
      </c>
      <c r="AF64" s="250" t="s">
        <v>384</v>
      </c>
      <c r="AG64" s="274" t="s">
        <v>1040</v>
      </c>
      <c r="AH64" s="371" t="s">
        <v>1067</v>
      </c>
      <c r="AI64" s="386" t="s">
        <v>1068</v>
      </c>
      <c r="AJ64" s="371"/>
      <c r="AK64" s="374"/>
      <c r="AL64" s="371"/>
      <c r="AM64" s="374"/>
      <c r="AN64" s="372"/>
      <c r="AO64" s="372"/>
    </row>
    <row r="65" spans="1:41" ht="92.25" customHeight="1" x14ac:dyDescent="0.3">
      <c r="A65" s="234">
        <v>49</v>
      </c>
      <c r="B65" s="242" t="s">
        <v>747</v>
      </c>
      <c r="C65" s="243" t="s">
        <v>529</v>
      </c>
      <c r="D65" s="243" t="s">
        <v>748</v>
      </c>
      <c r="E65" s="243" t="s">
        <v>749</v>
      </c>
      <c r="F65" s="243" t="s">
        <v>750</v>
      </c>
      <c r="G65" s="237" t="s">
        <v>370</v>
      </c>
      <c r="H65" s="251">
        <v>12</v>
      </c>
      <c r="I65" s="238" t="s">
        <v>390</v>
      </c>
      <c r="J65" s="287">
        <f t="shared" si="6"/>
        <v>0.4</v>
      </c>
      <c r="K65" s="240" t="s">
        <v>454</v>
      </c>
      <c r="L65" s="271">
        <v>0.2</v>
      </c>
      <c r="M65" s="241" t="s">
        <v>438</v>
      </c>
      <c r="N65" s="242">
        <v>3</v>
      </c>
      <c r="O65" s="249" t="s">
        <v>751</v>
      </c>
      <c r="P65" s="242" t="s">
        <v>375</v>
      </c>
      <c r="Q65" s="242" t="s">
        <v>375</v>
      </c>
      <c r="R65" s="245" t="s">
        <v>534</v>
      </c>
      <c r="S65" s="245" t="s">
        <v>377</v>
      </c>
      <c r="T65" s="239">
        <v>0.4</v>
      </c>
      <c r="U65" s="245" t="s">
        <v>378</v>
      </c>
      <c r="V65" s="245" t="s">
        <v>379</v>
      </c>
      <c r="W65" s="245" t="s">
        <v>380</v>
      </c>
      <c r="X65" s="238" t="s">
        <v>371</v>
      </c>
      <c r="Y65" s="280">
        <v>0.32</v>
      </c>
      <c r="Z65" s="240" t="s">
        <v>454</v>
      </c>
      <c r="AA65" s="296">
        <v>0.2</v>
      </c>
      <c r="AB65" s="241" t="s">
        <v>438</v>
      </c>
      <c r="AC65" s="254" t="s">
        <v>381</v>
      </c>
      <c r="AD65" s="243" t="s">
        <v>752</v>
      </c>
      <c r="AE65" s="249" t="s">
        <v>743</v>
      </c>
      <c r="AF65" s="250" t="s">
        <v>384</v>
      </c>
      <c r="AG65" s="274" t="s">
        <v>1040</v>
      </c>
      <c r="AH65" s="265" t="s">
        <v>1069</v>
      </c>
      <c r="AI65" s="391" t="s">
        <v>1066</v>
      </c>
      <c r="AJ65" s="371"/>
      <c r="AK65" s="374"/>
      <c r="AL65" s="374"/>
      <c r="AM65" s="374"/>
      <c r="AN65" s="372"/>
      <c r="AO65" s="372"/>
    </row>
    <row r="66" spans="1:41" ht="169.5" customHeight="1" x14ac:dyDescent="0.3">
      <c r="A66" s="234">
        <v>50</v>
      </c>
      <c r="B66" s="242" t="s">
        <v>753</v>
      </c>
      <c r="C66" s="243" t="s">
        <v>754</v>
      </c>
      <c r="D66" s="243" t="s">
        <v>755</v>
      </c>
      <c r="E66" s="243" t="s">
        <v>756</v>
      </c>
      <c r="F66" s="243" t="s">
        <v>757</v>
      </c>
      <c r="G66" s="237" t="s">
        <v>370</v>
      </c>
      <c r="H66" s="251">
        <f>16*4</f>
        <v>64</v>
      </c>
      <c r="I66" s="238" t="s">
        <v>401</v>
      </c>
      <c r="J66" s="287">
        <f t="shared" si="6"/>
        <v>0.6</v>
      </c>
      <c r="K66" s="240" t="s">
        <v>402</v>
      </c>
      <c r="L66" s="271">
        <v>0.8</v>
      </c>
      <c r="M66" s="241" t="s">
        <v>403</v>
      </c>
      <c r="N66" s="242">
        <v>4</v>
      </c>
      <c r="O66" s="249" t="s">
        <v>758</v>
      </c>
      <c r="P66" s="242" t="s">
        <v>375</v>
      </c>
      <c r="Q66" s="242" t="s">
        <v>375</v>
      </c>
      <c r="R66" s="245" t="s">
        <v>393</v>
      </c>
      <c r="S66" s="245" t="s">
        <v>377</v>
      </c>
      <c r="T66" s="239">
        <v>0.4</v>
      </c>
      <c r="U66" s="245" t="s">
        <v>378</v>
      </c>
      <c r="V66" s="245" t="s">
        <v>379</v>
      </c>
      <c r="W66" s="245" t="s">
        <v>405</v>
      </c>
      <c r="X66" s="238" t="s">
        <v>371</v>
      </c>
      <c r="Y66" s="297">
        <v>0.36</v>
      </c>
      <c r="Z66" s="240" t="s">
        <v>402</v>
      </c>
      <c r="AA66" s="297">
        <v>0.8</v>
      </c>
      <c r="AB66" s="241" t="s">
        <v>403</v>
      </c>
      <c r="AC66" s="254" t="s">
        <v>381</v>
      </c>
      <c r="AD66" s="243" t="s">
        <v>759</v>
      </c>
      <c r="AE66" s="249" t="s">
        <v>760</v>
      </c>
      <c r="AF66" s="250" t="s">
        <v>384</v>
      </c>
      <c r="AG66" s="274" t="s">
        <v>1040</v>
      </c>
      <c r="AH66" s="593" t="s">
        <v>1070</v>
      </c>
      <c r="AI66" s="391" t="s">
        <v>1066</v>
      </c>
      <c r="AJ66" s="371"/>
      <c r="AK66" s="374"/>
      <c r="AL66" s="374"/>
      <c r="AM66" s="374"/>
      <c r="AN66" s="372"/>
      <c r="AO66" s="372"/>
    </row>
    <row r="67" spans="1:41" ht="67.5" customHeight="1" x14ac:dyDescent="0.3">
      <c r="A67" s="234">
        <v>51</v>
      </c>
      <c r="B67" s="242" t="s">
        <v>761</v>
      </c>
      <c r="C67" s="243" t="s">
        <v>762</v>
      </c>
      <c r="D67" s="249" t="s">
        <v>763</v>
      </c>
      <c r="E67" s="243" t="s">
        <v>764</v>
      </c>
      <c r="F67" s="243" t="s">
        <v>765</v>
      </c>
      <c r="G67" s="237" t="s">
        <v>418</v>
      </c>
      <c r="H67" s="251">
        <f>16+5+1+55</f>
        <v>77</v>
      </c>
      <c r="I67" s="238" t="s">
        <v>401</v>
      </c>
      <c r="J67" s="239">
        <f t="shared" si="6"/>
        <v>0.6</v>
      </c>
      <c r="K67" s="240" t="s">
        <v>402</v>
      </c>
      <c r="L67" s="239">
        <f>IF(K67="LEVE",20%,IF(K67="MENOR",40%,IF(K67="MODERADO",60%,IF(K67="MAYOR",80%,IF(K67="CATASTROFICO",100%,IF(I67="",""))))))</f>
        <v>0.8</v>
      </c>
      <c r="M67" s="241" t="s">
        <v>403</v>
      </c>
      <c r="N67" s="242">
        <v>1</v>
      </c>
      <c r="O67" s="243" t="s">
        <v>766</v>
      </c>
      <c r="P67" s="250" t="s">
        <v>375</v>
      </c>
      <c r="Q67" s="242" t="s">
        <v>375</v>
      </c>
      <c r="R67" s="245" t="s">
        <v>376</v>
      </c>
      <c r="S67" s="245" t="s">
        <v>377</v>
      </c>
      <c r="T67" s="262">
        <v>0.36</v>
      </c>
      <c r="U67" s="245" t="s">
        <v>378</v>
      </c>
      <c r="V67" s="245" t="s">
        <v>379</v>
      </c>
      <c r="W67" s="245" t="s">
        <v>380</v>
      </c>
      <c r="X67" s="238" t="s">
        <v>371</v>
      </c>
      <c r="Y67" s="239">
        <f>IF(X67="MUY BAJA",20%,IF(X67="BAJA",40%,IF(X67="MEDIA",60%,IF(X67="ALTA",80%,IF(X67="MUY ALTA",100%,IF(X67="",""))))))</f>
        <v>0.2</v>
      </c>
      <c r="Z67" s="240" t="s">
        <v>402</v>
      </c>
      <c r="AA67" s="239">
        <f>IF(Z67="LEVE",20%,IF(Z67="MENOR",40%,IF(Z67="MODERADO",60%,IF(Z67="MAYOR",80%,IF(Z67="CATASTROFICO",100%,IF(Z67="",""))))))</f>
        <v>0.8</v>
      </c>
      <c r="AB67" s="241" t="s">
        <v>403</v>
      </c>
      <c r="AC67" s="248" t="s">
        <v>381</v>
      </c>
      <c r="AD67" s="243" t="s">
        <v>767</v>
      </c>
      <c r="AE67" s="251" t="s">
        <v>59</v>
      </c>
      <c r="AF67" s="250" t="s">
        <v>384</v>
      </c>
      <c r="AG67" s="274" t="s">
        <v>1040</v>
      </c>
      <c r="AH67" s="265" t="s">
        <v>1071</v>
      </c>
      <c r="AI67" s="374" t="s">
        <v>1072</v>
      </c>
      <c r="AJ67" s="371"/>
      <c r="AK67" s="374"/>
      <c r="AL67" s="265"/>
      <c r="AM67" s="374"/>
      <c r="AN67" s="372"/>
      <c r="AO67" s="372"/>
    </row>
    <row r="68" spans="1:41" ht="66.75" customHeight="1" x14ac:dyDescent="0.3">
      <c r="A68" s="234">
        <v>52</v>
      </c>
      <c r="B68" s="242" t="s">
        <v>768</v>
      </c>
      <c r="C68" s="243" t="s">
        <v>496</v>
      </c>
      <c r="D68" s="243" t="s">
        <v>769</v>
      </c>
      <c r="E68" s="243" t="s">
        <v>770</v>
      </c>
      <c r="F68" s="243" t="s">
        <v>771</v>
      </c>
      <c r="G68" s="237" t="s">
        <v>370</v>
      </c>
      <c r="H68" s="251">
        <f>3*11+15*2</f>
        <v>63</v>
      </c>
      <c r="I68" s="238" t="s">
        <v>401</v>
      </c>
      <c r="J68" s="239">
        <f t="shared" si="6"/>
        <v>0.6</v>
      </c>
      <c r="K68" s="240" t="s">
        <v>500</v>
      </c>
      <c r="L68" s="239">
        <f>IF(K68="LEVE",20%,IF(K68="MENOR",40%,IF(K68="MODERADO",60%,IF(K68="MAYOR",80%,IF(K68="CATASTROFICO",100%,IF(I68="",""))))))</f>
        <v>0.4</v>
      </c>
      <c r="M68" s="241" t="s">
        <v>391</v>
      </c>
      <c r="N68" s="242">
        <v>2</v>
      </c>
      <c r="O68" s="249" t="s">
        <v>772</v>
      </c>
      <c r="P68" s="242" t="s">
        <v>375</v>
      </c>
      <c r="Q68" s="242" t="s">
        <v>375</v>
      </c>
      <c r="R68" s="245" t="s">
        <v>376</v>
      </c>
      <c r="S68" s="245" t="s">
        <v>377</v>
      </c>
      <c r="T68" s="262">
        <v>0.36</v>
      </c>
      <c r="U68" s="245" t="s">
        <v>378</v>
      </c>
      <c r="V68" s="245" t="s">
        <v>379</v>
      </c>
      <c r="W68" s="245" t="s">
        <v>405</v>
      </c>
      <c r="X68" s="238" t="s">
        <v>371</v>
      </c>
      <c r="Y68" s="239">
        <f>IF(X68="MUY BAJA",20%,IF(X68="BAJA",40%,IF(X68="MEDIA",60%,IF(X68="ALTA",80%,IF(X68="MUY ALTA",100%,IF(X68="",""))))))</f>
        <v>0.2</v>
      </c>
      <c r="Z68" s="240" t="s">
        <v>500</v>
      </c>
      <c r="AA68" s="239">
        <f>IF(Z68="LEVE",20%,IF(Z68="MENOR",40%,IF(Z68="MODERADO",60%,IF(Z68="MAYOR",80%,IF(Z68="CATASTROFICO",100%,IF(Z68="",""))))))</f>
        <v>0.4</v>
      </c>
      <c r="AB68" s="241" t="s">
        <v>438</v>
      </c>
      <c r="AC68" s="248" t="s">
        <v>381</v>
      </c>
      <c r="AD68" s="243" t="s">
        <v>773</v>
      </c>
      <c r="AE68" s="251" t="s">
        <v>59</v>
      </c>
      <c r="AF68" s="250" t="s">
        <v>384</v>
      </c>
      <c r="AG68" s="274" t="s">
        <v>1040</v>
      </c>
      <c r="AH68" s="265" t="s">
        <v>1071</v>
      </c>
      <c r="AI68" s="374" t="s">
        <v>1072</v>
      </c>
      <c r="AJ68" s="371"/>
      <c r="AK68" s="374"/>
      <c r="AL68" s="265"/>
      <c r="AM68" s="374"/>
      <c r="AN68" s="372"/>
      <c r="AO68" s="372"/>
    </row>
    <row r="69" spans="1:41" ht="86.25" x14ac:dyDescent="0.3">
      <c r="A69" s="392">
        <v>53</v>
      </c>
      <c r="B69" s="242" t="s">
        <v>774</v>
      </c>
      <c r="C69" s="243" t="s">
        <v>775</v>
      </c>
      <c r="D69" s="243" t="s">
        <v>776</v>
      </c>
      <c r="E69" s="243" t="s">
        <v>777</v>
      </c>
      <c r="F69" s="243" t="s">
        <v>778</v>
      </c>
      <c r="G69" s="393" t="s">
        <v>370</v>
      </c>
      <c r="H69" s="251">
        <f>3*11+15*2</f>
        <v>63</v>
      </c>
      <c r="I69" s="238" t="s">
        <v>401</v>
      </c>
      <c r="J69" s="239">
        <f t="shared" si="6"/>
        <v>0.6</v>
      </c>
      <c r="K69" s="240" t="s">
        <v>500</v>
      </c>
      <c r="L69" s="239">
        <f>IF(K69="LEVE",20%,IF(K69="MENOR",40%,IF(K69="MODERADO",60%,IF(K69="MAYOR",80%,IF(K69="CATASTROFICO",100%,IF(I69="",""))))))</f>
        <v>0.4</v>
      </c>
      <c r="M69" s="394" t="s">
        <v>391</v>
      </c>
      <c r="N69" s="242">
        <v>3</v>
      </c>
      <c r="O69" s="249" t="s">
        <v>779</v>
      </c>
      <c r="P69" s="242" t="s">
        <v>375</v>
      </c>
      <c r="Q69" s="242" t="s">
        <v>375</v>
      </c>
      <c r="R69" s="245" t="s">
        <v>376</v>
      </c>
      <c r="S69" s="245" t="s">
        <v>377</v>
      </c>
      <c r="T69" s="262">
        <v>0.36</v>
      </c>
      <c r="U69" s="245" t="s">
        <v>378</v>
      </c>
      <c r="V69" s="245" t="s">
        <v>379</v>
      </c>
      <c r="W69" s="245" t="s">
        <v>405</v>
      </c>
      <c r="X69" s="238" t="s">
        <v>371</v>
      </c>
      <c r="Y69" s="239">
        <f>IF(X69="MUY BAJA",20%,IF(X69="BAJA",40%,IF(X69="MEDIA",60%,IF(X69="ALTA",80%,IF(X69="MUY ALTA",100%,IF(X69="",""))))))</f>
        <v>0.2</v>
      </c>
      <c r="Z69" s="240" t="s">
        <v>500</v>
      </c>
      <c r="AA69" s="239">
        <f>IF(Z69="LEVE",20%,IF(Z69="MENOR",40%,IF(Z69="MODERADO",60%,IF(Z69="MAYOR",80%,IF(Z69="CATASTROFICO",100%,IF(Z69="",""))))))</f>
        <v>0.4</v>
      </c>
      <c r="AB69" s="241" t="s">
        <v>438</v>
      </c>
      <c r="AC69" s="248" t="s">
        <v>381</v>
      </c>
      <c r="AD69" s="265" t="s">
        <v>780</v>
      </c>
      <c r="AE69" s="251" t="s">
        <v>781</v>
      </c>
      <c r="AF69" s="250" t="s">
        <v>384</v>
      </c>
      <c r="AG69" s="274" t="s">
        <v>1040</v>
      </c>
      <c r="AH69" s="265" t="s">
        <v>1071</v>
      </c>
      <c r="AI69" s="374" t="s">
        <v>1072</v>
      </c>
      <c r="AJ69" s="371"/>
      <c r="AK69" s="374"/>
      <c r="AL69" s="265"/>
      <c r="AM69" s="374"/>
      <c r="AN69" s="372"/>
      <c r="AO69" s="372"/>
    </row>
    <row r="70" spans="1:41" ht="39.75" customHeight="1" x14ac:dyDescent="0.3">
      <c r="B70" s="360"/>
      <c r="E70" s="395"/>
      <c r="F70" s="395"/>
      <c r="G70" s="298"/>
      <c r="H70" s="298"/>
      <c r="I70" s="298"/>
      <c r="J70" s="298"/>
      <c r="K70" s="298"/>
      <c r="L70" s="298"/>
      <c r="M70" s="299"/>
      <c r="N70" s="251"/>
      <c r="O70" s="251"/>
      <c r="P70" s="251"/>
      <c r="Q70" s="251"/>
      <c r="R70" s="251"/>
      <c r="S70" s="251"/>
      <c r="T70" s="251"/>
      <c r="U70" s="251"/>
      <c r="V70" s="251"/>
      <c r="W70" s="251"/>
      <c r="X70" s="238"/>
      <c r="Y70" s="251"/>
      <c r="Z70" s="281"/>
      <c r="AA70" s="251"/>
      <c r="AB70" s="251"/>
      <c r="AC70" s="254"/>
      <c r="AD70" s="251"/>
      <c r="AE70" s="251"/>
      <c r="AF70" s="251"/>
      <c r="AG70" s="263"/>
      <c r="AH70" s="251"/>
      <c r="AI70" s="396"/>
      <c r="AJ70" s="397"/>
      <c r="AK70" s="372"/>
      <c r="AL70" s="372"/>
      <c r="AM70" s="372"/>
      <c r="AN70" s="372"/>
      <c r="AO70" s="372"/>
    </row>
    <row r="71" spans="1:41" x14ac:dyDescent="0.3">
      <c r="B71" s="360"/>
      <c r="E71" s="250"/>
      <c r="F71" s="250"/>
      <c r="G71" s="250"/>
      <c r="H71" s="251"/>
      <c r="I71" s="251"/>
      <c r="J71" s="251" t="str">
        <f>IF(I71="MUY BAJA",20%,IF(I71="BAJA",40%,IF(I71="MEDIA",60%,IF(I71="ALTA",80%,IF(I71="MUY ALTA",100%,IF(I71="",""))))))</f>
        <v/>
      </c>
      <c r="K71" s="251"/>
      <c r="L71" s="251"/>
      <c r="M71" s="251"/>
      <c r="N71" s="251"/>
      <c r="O71" s="251"/>
      <c r="P71" s="251"/>
      <c r="Q71" s="251"/>
      <c r="R71" s="251"/>
      <c r="S71" s="251"/>
      <c r="T71" s="251"/>
      <c r="U71" s="251"/>
      <c r="V71" s="251"/>
      <c r="W71" s="251"/>
      <c r="X71" s="238"/>
      <c r="Y71" s="251"/>
      <c r="Z71" s="281"/>
      <c r="AA71" s="251"/>
      <c r="AB71" s="251"/>
      <c r="AC71" s="251"/>
      <c r="AD71" s="251"/>
      <c r="AE71" s="251"/>
      <c r="AF71" s="251"/>
      <c r="AG71" s="263"/>
      <c r="AH71" s="251"/>
      <c r="AI71" s="396"/>
      <c r="AJ71" s="397"/>
      <c r="AK71" s="372"/>
      <c r="AL71" s="372"/>
      <c r="AM71" s="372"/>
      <c r="AN71" s="372"/>
      <c r="AO71" s="372"/>
    </row>
    <row r="72" spans="1:41" x14ac:dyDescent="0.3">
      <c r="B72" s="360"/>
      <c r="I72" s="238"/>
    </row>
    <row r="73" spans="1:41" x14ac:dyDescent="0.3">
      <c r="B73" s="360"/>
    </row>
    <row r="74" spans="1:41" ht="36" customHeight="1" x14ac:dyDescent="0.3">
      <c r="B74" s="360"/>
      <c r="I74" s="833" t="s">
        <v>782</v>
      </c>
      <c r="J74" s="833"/>
      <c r="K74" s="834" t="s">
        <v>783</v>
      </c>
      <c r="L74" s="834"/>
      <c r="M74" s="301" t="s">
        <v>784</v>
      </c>
      <c r="AD74" s="302" t="s">
        <v>785</v>
      </c>
    </row>
    <row r="75" spans="1:41" x14ac:dyDescent="0.3">
      <c r="B75" s="360"/>
      <c r="I75" s="303" t="s">
        <v>371</v>
      </c>
      <c r="J75" s="304">
        <v>0.2</v>
      </c>
      <c r="K75" s="305" t="s">
        <v>454</v>
      </c>
      <c r="L75" s="304">
        <v>0.2</v>
      </c>
      <c r="M75" s="306" t="s">
        <v>438</v>
      </c>
      <c r="AD75" s="130" t="s">
        <v>381</v>
      </c>
    </row>
    <row r="76" spans="1:41" x14ac:dyDescent="0.3">
      <c r="B76" s="360"/>
      <c r="I76" s="307" t="s">
        <v>390</v>
      </c>
      <c r="J76" s="304">
        <v>0.4</v>
      </c>
      <c r="K76" s="308" t="s">
        <v>500</v>
      </c>
      <c r="L76" s="304">
        <v>0.4</v>
      </c>
      <c r="M76" s="309" t="s">
        <v>391</v>
      </c>
      <c r="AD76" s="310" t="s">
        <v>786</v>
      </c>
    </row>
    <row r="77" spans="1:41" x14ac:dyDescent="0.3">
      <c r="B77" s="360"/>
      <c r="I77" s="311" t="s">
        <v>401</v>
      </c>
      <c r="J77" s="304">
        <v>0.6</v>
      </c>
      <c r="K77" s="312" t="s">
        <v>391</v>
      </c>
      <c r="L77" s="304">
        <v>0.6</v>
      </c>
      <c r="M77" s="313" t="s">
        <v>403</v>
      </c>
      <c r="AD77" s="130" t="s">
        <v>710</v>
      </c>
    </row>
    <row r="78" spans="1:41" x14ac:dyDescent="0.3">
      <c r="I78" s="314" t="s">
        <v>509</v>
      </c>
      <c r="J78" s="304">
        <v>0.8</v>
      </c>
      <c r="K78" s="315" t="s">
        <v>402</v>
      </c>
      <c r="L78" s="304">
        <v>0.8</v>
      </c>
      <c r="M78" s="316" t="s">
        <v>373</v>
      </c>
      <c r="AD78" s="130" t="s">
        <v>787</v>
      </c>
    </row>
    <row r="79" spans="1:41" x14ac:dyDescent="0.3">
      <c r="I79" s="317" t="s">
        <v>591</v>
      </c>
      <c r="J79" s="304">
        <v>1</v>
      </c>
      <c r="K79" s="318" t="s">
        <v>372</v>
      </c>
      <c r="L79" s="304">
        <v>1</v>
      </c>
      <c r="M79" s="130"/>
      <c r="AD79" s="130" t="s">
        <v>788</v>
      </c>
    </row>
    <row r="81" spans="30:30" ht="39.75" customHeight="1" x14ac:dyDescent="0.3">
      <c r="AD81" s="398" t="s">
        <v>789</v>
      </c>
    </row>
    <row r="82" spans="30:30" x14ac:dyDescent="0.3">
      <c r="AD82" s="130" t="s">
        <v>376</v>
      </c>
    </row>
    <row r="83" spans="30:30" x14ac:dyDescent="0.3">
      <c r="AD83" s="130" t="s">
        <v>393</v>
      </c>
    </row>
    <row r="84" spans="30:30" x14ac:dyDescent="0.3">
      <c r="AD84" s="130" t="s">
        <v>534</v>
      </c>
    </row>
  </sheetData>
  <mergeCells count="151">
    <mergeCell ref="AB63:AB64"/>
    <mergeCell ref="I74:J74"/>
    <mergeCell ref="K74:L74"/>
    <mergeCell ref="G63:G64"/>
    <mergeCell ref="H63:H64"/>
    <mergeCell ref="I63:I64"/>
    <mergeCell ref="J63:J64"/>
    <mergeCell ref="K63:K64"/>
    <mergeCell ref="L63:L64"/>
    <mergeCell ref="A63:A64"/>
    <mergeCell ref="B63:B64"/>
    <mergeCell ref="C63:C64"/>
    <mergeCell ref="D63:D64"/>
    <mergeCell ref="E63:E64"/>
    <mergeCell ref="F63:F64"/>
    <mergeCell ref="M57:M58"/>
    <mergeCell ref="X57:X58"/>
    <mergeCell ref="Z57:Z58"/>
    <mergeCell ref="A57:A58"/>
    <mergeCell ref="B57:B58"/>
    <mergeCell ref="C57:C58"/>
    <mergeCell ref="D57:D58"/>
    <mergeCell ref="E57:E58"/>
    <mergeCell ref="F57:F58"/>
    <mergeCell ref="M63:M64"/>
    <mergeCell ref="X63:X64"/>
    <mergeCell ref="Z63:Z64"/>
    <mergeCell ref="AA57:AA58"/>
    <mergeCell ref="AB57:AB58"/>
    <mergeCell ref="AC57:AC58"/>
    <mergeCell ref="G57:G58"/>
    <mergeCell ref="H57:H58"/>
    <mergeCell ref="I57:I58"/>
    <mergeCell ref="J57:J58"/>
    <mergeCell ref="K57:K58"/>
    <mergeCell ref="L57:L58"/>
    <mergeCell ref="Z54:Z55"/>
    <mergeCell ref="AA54:AA55"/>
    <mergeCell ref="AB54:AB55"/>
    <mergeCell ref="AC54:AC55"/>
    <mergeCell ref="G54:G55"/>
    <mergeCell ref="H54:H55"/>
    <mergeCell ref="I54:I55"/>
    <mergeCell ref="J54:J55"/>
    <mergeCell ref="K54:K55"/>
    <mergeCell ref="L54:L55"/>
    <mergeCell ref="A54:A55"/>
    <mergeCell ref="B54:B55"/>
    <mergeCell ref="C54:C55"/>
    <mergeCell ref="D54:D55"/>
    <mergeCell ref="E54:E55"/>
    <mergeCell ref="F54:F55"/>
    <mergeCell ref="L43:L44"/>
    <mergeCell ref="M43:M44"/>
    <mergeCell ref="X43:X44"/>
    <mergeCell ref="M54:M55"/>
    <mergeCell ref="X54:X55"/>
    <mergeCell ref="Z43:Z44"/>
    <mergeCell ref="AA43:AA44"/>
    <mergeCell ref="AB43:AB44"/>
    <mergeCell ref="F43:F44"/>
    <mergeCell ref="G43:G44"/>
    <mergeCell ref="H43:H44"/>
    <mergeCell ref="I43:I44"/>
    <mergeCell ref="J43:J44"/>
    <mergeCell ref="K43:K44"/>
    <mergeCell ref="I16:I17"/>
    <mergeCell ref="J16:J17"/>
    <mergeCell ref="K16:K17"/>
    <mergeCell ref="I18:I19"/>
    <mergeCell ref="J18:J19"/>
    <mergeCell ref="K18:K19"/>
    <mergeCell ref="L18:L19"/>
    <mergeCell ref="M18:M19"/>
    <mergeCell ref="A43:A44"/>
    <mergeCell ref="B43:B44"/>
    <mergeCell ref="C43:C44"/>
    <mergeCell ref="D43:D44"/>
    <mergeCell ref="E43:E44"/>
    <mergeCell ref="A18:A19"/>
    <mergeCell ref="B18:B19"/>
    <mergeCell ref="C18:C19"/>
    <mergeCell ref="D18:D19"/>
    <mergeCell ref="E18:E19"/>
    <mergeCell ref="F18:F19"/>
    <mergeCell ref="G18:G19"/>
    <mergeCell ref="H18:H19"/>
    <mergeCell ref="F16:F17"/>
    <mergeCell ref="G16:G17"/>
    <mergeCell ref="H16:H17"/>
    <mergeCell ref="AM9:AM10"/>
    <mergeCell ref="AN9:AN10"/>
    <mergeCell ref="AO9:AO10"/>
    <mergeCell ref="A16:A17"/>
    <mergeCell ref="B16:B17"/>
    <mergeCell ref="C16:C17"/>
    <mergeCell ref="D16:D17"/>
    <mergeCell ref="E16:E17"/>
    <mergeCell ref="AE9:AE10"/>
    <mergeCell ref="AF9:AF10"/>
    <mergeCell ref="AG9:AG10"/>
    <mergeCell ref="AH9:AH10"/>
    <mergeCell ref="AI9:AI10"/>
    <mergeCell ref="AJ9:AJ10"/>
    <mergeCell ref="Y9:Y10"/>
    <mergeCell ref="Z9:Z10"/>
    <mergeCell ref="AA9:AA10"/>
    <mergeCell ref="AB9:AB10"/>
    <mergeCell ref="AC9:AC10"/>
    <mergeCell ref="AD9:AD10"/>
    <mergeCell ref="M9:M10"/>
    <mergeCell ref="N9:N10"/>
    <mergeCell ref="L16:L17"/>
    <mergeCell ref="M16:M17"/>
    <mergeCell ref="X9:X10"/>
    <mergeCell ref="G9:G10"/>
    <mergeCell ref="H9:H10"/>
    <mergeCell ref="I9:I10"/>
    <mergeCell ref="J9:J10"/>
    <mergeCell ref="K9:K10"/>
    <mergeCell ref="L9:L10"/>
    <mergeCell ref="AK9:AK10"/>
    <mergeCell ref="AL9:AL10"/>
    <mergeCell ref="A9:A10"/>
    <mergeCell ref="B9:B10"/>
    <mergeCell ref="C9:C10"/>
    <mergeCell ref="D9:D10"/>
    <mergeCell ref="E9:E10"/>
    <mergeCell ref="F9:F10"/>
    <mergeCell ref="A8:H8"/>
    <mergeCell ref="I8:M8"/>
    <mergeCell ref="N8:W8"/>
    <mergeCell ref="O9:O10"/>
    <mergeCell ref="P9:Q9"/>
    <mergeCell ref="R9:W9"/>
    <mergeCell ref="C1:D2"/>
    <mergeCell ref="O1:O2"/>
    <mergeCell ref="C3:D3"/>
    <mergeCell ref="A4:E4"/>
    <mergeCell ref="F4:N4"/>
    <mergeCell ref="O4:AC4"/>
    <mergeCell ref="X8:AC8"/>
    <mergeCell ref="AD8:AG8"/>
    <mergeCell ref="AH8:AO8"/>
    <mergeCell ref="AD4:AJ4"/>
    <mergeCell ref="A5:C5"/>
    <mergeCell ref="D5:N5"/>
    <mergeCell ref="A6:C6"/>
    <mergeCell ref="D6:N6"/>
    <mergeCell ref="A7:C7"/>
    <mergeCell ref="D7:N7"/>
  </mergeCells>
  <conditionalFormatting sqref="J16">
    <cfRule type="cellIs" dxfId="118" priority="96" operator="equal">
      <formula>$H$11</formula>
    </cfRule>
  </conditionalFormatting>
  <conditionalFormatting sqref="J18">
    <cfRule type="cellIs" dxfId="117" priority="95" operator="equal">
      <formula>$H$11</formula>
    </cfRule>
  </conditionalFormatting>
  <dataValidations disablePrompts="1" count="7">
    <dataValidation type="list" allowBlank="1" showInputMessage="1" showErrorMessage="1" sqref="R50:R53" xr:uid="{DB8B30B3-3320-4AD1-89A5-0B5CFDA134B3}">
      <formula1>$AD$82:$AD$84</formula1>
    </dataValidation>
    <dataValidation type="list" allowBlank="1" showInputMessage="1" showErrorMessage="1" sqref="R49" xr:uid="{956A73BE-AD7B-444F-A8F2-A69CFE863A57}">
      <formula1>$I$82:$I$84</formula1>
    </dataValidation>
    <dataValidation type="list" allowBlank="1" showInputMessage="1" showErrorMessage="1" sqref="AC67:AC69" xr:uid="{00CC1AB5-8FDB-452C-825C-6C65380A969E}">
      <formula1>#REF!</formula1>
    </dataValidation>
    <dataValidation type="list" allowBlank="1" showInputMessage="1" showErrorMessage="1" sqref="AC63:AC66" xr:uid="{072A782D-DC26-4FE9-A172-DC0182453055}">
      <formula1>$AD$25:$AD$30</formula1>
    </dataValidation>
    <dataValidation type="list" allowBlank="1" showInputMessage="1" showErrorMessage="1" sqref="AC56:AC57 AC70:AC71 AC59:AC62 AC11:AC54" xr:uid="{F9C7965B-7D05-49DD-885A-EAEFB12D508B}">
      <formula1>$AD$75:$AD$79</formula1>
    </dataValidation>
    <dataValidation type="list" allowBlank="1" showInputMessage="1" showErrorMessage="1" sqref="M45:M54 M18 M71 AB56:AB57 M56:M57 AB59:AB63 M59:M63 AB45:AB54 AB65:AB69 AB11:AB43 M20:M43 M65:M69 M11:M16" xr:uid="{90F98D46-2CDB-42DE-B117-E6FA8AA3E9B8}">
      <formula1>$M$75:$M$78</formula1>
    </dataValidation>
    <dataValidation type="list" allowBlank="1" showInputMessage="1" showErrorMessage="1" sqref="Z11:Z43 K45:K54 Z65:Z69 K20:K43 Z45:Z54 K56:K57 K59:K63 K18 K65:K69 K71 Z56:Z57 Z59:Z63 K11:K16" xr:uid="{FD38145C-45DE-4C78-A342-5F88174E148A}">
      <formula1>$K$75:$K$79</formula1>
    </dataValidation>
  </dataValidations>
  <hyperlinks>
    <hyperlink ref="AD52" location="'MAPA RIESGOS SEGURIDAD'!A1" display="'MAPA RIESGOS SEGURIDAD'!A1" xr:uid="{DC548CD4-67A0-42C0-80C8-053717B1269F}"/>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 operator="containsText" id="{5BD03C76-6A6A-4AAE-9C1C-355E9555B7C7}">
            <xm:f>NOT(ISERROR(SEARCH($K$77,K11)))</xm:f>
            <xm:f>$K$77</xm:f>
            <x14:dxf>
              <fill>
                <patternFill>
                  <bgColor rgb="FFFFFF00"/>
                </patternFill>
              </fill>
            </x14:dxf>
          </x14:cfRule>
          <x14:cfRule type="containsText" priority="86" operator="containsText" id="{F3491A26-438B-4ADF-BB54-59582377FEF6}">
            <xm:f>NOT(ISERROR(SEARCH($K$75,K11)))</xm:f>
            <xm:f>$K$75</xm:f>
            <x14:dxf>
              <fill>
                <patternFill>
                  <bgColor rgb="FF92D050"/>
                </patternFill>
              </fill>
            </x14:dxf>
          </x14:cfRule>
          <x14:cfRule type="containsText" priority="85" operator="containsText" id="{0D8859EB-7103-4B75-892C-CAA270E99C1F}">
            <xm:f>NOT(ISERROR(SEARCH($K$76,K11)))</xm:f>
            <xm:f>$K$76</xm:f>
            <x14:dxf>
              <fill>
                <patternFill>
                  <bgColor rgb="FF00B050"/>
                </patternFill>
              </fill>
            </x14:dxf>
          </x14:cfRule>
          <x14:cfRule type="containsText" priority="83" operator="containsText" id="{E968E53F-C28C-4FB8-A826-3FE67A74D33C}">
            <xm:f>NOT(ISERROR(SEARCH($K$78,K11)))</xm:f>
            <xm:f>$K$78</xm:f>
            <x14:dxf>
              <fill>
                <patternFill>
                  <bgColor rgb="FFFFC000"/>
                </patternFill>
              </fill>
            </x14:dxf>
          </x14:cfRule>
          <x14:cfRule type="containsText" priority="82" operator="containsText" id="{A7462063-3273-4F30-B7E5-44FE7121D2BE}">
            <xm:f>NOT(ISERROR(SEARCH($K$79,K11)))</xm:f>
            <xm:f>$K$79</xm:f>
            <x14:dxf>
              <fill>
                <patternFill>
                  <bgColor rgb="FFFF0000"/>
                </patternFill>
              </fill>
            </x14:dxf>
          </x14:cfRule>
          <xm:sqref>K11:K16 Z11:Z43 K20:K43</xm:sqref>
        </x14:conditionalFormatting>
        <x14:conditionalFormatting xmlns:xm="http://schemas.microsoft.com/office/excel/2006/main">
          <x14:cfRule type="containsText" priority="79" operator="containsText" id="{16913865-C3F7-4833-AEFF-B0E69001EA8A}">
            <xm:f>NOT(ISERROR(SEARCH($K$77,K18)))</xm:f>
            <xm:f>$K$77</xm:f>
            <x14:dxf>
              <fill>
                <patternFill>
                  <bgColor rgb="FFFFFF00"/>
                </patternFill>
              </fill>
            </x14:dxf>
          </x14:cfRule>
          <x14:cfRule type="containsText" priority="77" operator="containsText" id="{8A92AC2B-F8ED-4390-B1AC-9B1F04A6F0EA}">
            <xm:f>NOT(ISERROR(SEARCH($K$79,K18)))</xm:f>
            <xm:f>$K$79</xm:f>
            <x14:dxf>
              <fill>
                <patternFill>
                  <bgColor rgb="FFFF0000"/>
                </patternFill>
              </fill>
            </x14:dxf>
          </x14:cfRule>
          <x14:cfRule type="containsText" priority="78" operator="containsText" id="{C34E262C-A99B-4355-81C3-CC080E25AAC7}">
            <xm:f>NOT(ISERROR(SEARCH($K$78,K18)))</xm:f>
            <xm:f>$K$78</xm:f>
            <x14:dxf>
              <fill>
                <patternFill>
                  <bgColor rgb="FFFFC000"/>
                </patternFill>
              </fill>
            </x14:dxf>
          </x14:cfRule>
          <x14:cfRule type="containsText" priority="81" operator="containsText" id="{D29DBC71-2443-4799-BBE5-5A0894CE9FDE}">
            <xm:f>NOT(ISERROR(SEARCH($K$75,K18)))</xm:f>
            <xm:f>$K$75</xm:f>
            <x14:dxf>
              <fill>
                <patternFill>
                  <bgColor rgb="FF92D050"/>
                </patternFill>
              </fill>
            </x14:dxf>
          </x14:cfRule>
          <x14:cfRule type="containsText" priority="80" operator="containsText" id="{D522D355-63B4-4245-96DE-A74E105DA953}">
            <xm:f>NOT(ISERROR(SEARCH($K$76,K18)))</xm:f>
            <xm:f>$K$76</xm:f>
            <x14:dxf>
              <fill>
                <patternFill>
                  <bgColor rgb="FF00B050"/>
                </patternFill>
              </fill>
            </x14:dxf>
          </x14:cfRule>
          <xm:sqref>K18</xm:sqref>
        </x14:conditionalFormatting>
        <x14:conditionalFormatting xmlns:xm="http://schemas.microsoft.com/office/excel/2006/main">
          <x14:cfRule type="containsText" priority="36" operator="containsText" id="{F3E7F0D4-CFB4-415B-BAEA-F915F867C86E}">
            <xm:f>NOT(ISERROR(SEARCH($K$75,K45)))</xm:f>
            <xm:f>$K$75</xm:f>
            <x14:dxf>
              <fill>
                <patternFill>
                  <bgColor rgb="FF92D050"/>
                </patternFill>
              </fill>
            </x14:dxf>
          </x14:cfRule>
          <x14:cfRule type="containsText" priority="34" operator="containsText" id="{FE93CD5E-B3D1-4A22-BC79-F498B0C09F5C}">
            <xm:f>NOT(ISERROR(SEARCH($K$77,K45)))</xm:f>
            <xm:f>$K$77</xm:f>
            <x14:dxf>
              <fill>
                <patternFill>
                  <bgColor rgb="FFFFFF00"/>
                </patternFill>
              </fill>
            </x14:dxf>
          </x14:cfRule>
          <x14:cfRule type="containsText" priority="33" operator="containsText" id="{45CB12C4-8E3A-42ED-869C-76BFB38D60CB}">
            <xm:f>NOT(ISERROR(SEARCH($K$78,K45)))</xm:f>
            <xm:f>$K$78</xm:f>
            <x14:dxf>
              <fill>
                <patternFill>
                  <bgColor rgb="FFFFC000"/>
                </patternFill>
              </fill>
            </x14:dxf>
          </x14:cfRule>
          <x14:cfRule type="containsText" priority="35" operator="containsText" id="{894B26FB-C556-464F-A205-60226EC7DF99}">
            <xm:f>NOT(ISERROR(SEARCH($K$76,K45)))</xm:f>
            <xm:f>$K$76</xm:f>
            <x14:dxf>
              <fill>
                <patternFill>
                  <bgColor rgb="FF00B050"/>
                </patternFill>
              </fill>
            </x14:dxf>
          </x14:cfRule>
          <x14:cfRule type="containsText" priority="32" operator="containsText" id="{9896951A-6D80-4636-A2FC-6B3012CB762A}">
            <xm:f>NOT(ISERROR(SEARCH($K$79,K45)))</xm:f>
            <xm:f>$K$79</xm:f>
            <x14:dxf>
              <fill>
                <patternFill>
                  <bgColor rgb="FFFF0000"/>
                </patternFill>
              </fill>
            </x14:dxf>
          </x14:cfRule>
          <xm:sqref>K45:K54</xm:sqref>
        </x14:conditionalFormatting>
        <x14:conditionalFormatting xmlns:xm="http://schemas.microsoft.com/office/excel/2006/main">
          <x14:cfRule type="containsText" priority="76" operator="containsText" id="{3B9C5F51-CF26-4DFA-94AA-885992230730}">
            <xm:f>NOT(ISERROR(SEARCH($K$75,K56)))</xm:f>
            <xm:f>$K$75</xm:f>
            <x14:dxf>
              <fill>
                <patternFill>
                  <bgColor rgb="FF92D050"/>
                </patternFill>
              </fill>
            </x14:dxf>
          </x14:cfRule>
          <x14:cfRule type="containsText" priority="75" operator="containsText" id="{77305B85-585B-412B-8FCE-E1E63E7373F7}">
            <xm:f>NOT(ISERROR(SEARCH($K$76,K56)))</xm:f>
            <xm:f>$K$76</xm:f>
            <x14:dxf>
              <fill>
                <patternFill>
                  <bgColor rgb="FF00B050"/>
                </patternFill>
              </fill>
            </x14:dxf>
          </x14:cfRule>
          <x14:cfRule type="containsText" priority="74" operator="containsText" id="{E3B695B6-E5FF-4BDD-9D05-C517967B3EEF}">
            <xm:f>NOT(ISERROR(SEARCH($K$77,K56)))</xm:f>
            <xm:f>$K$77</xm:f>
            <x14:dxf>
              <fill>
                <patternFill>
                  <bgColor rgb="FFFFFF00"/>
                </patternFill>
              </fill>
            </x14:dxf>
          </x14:cfRule>
          <x14:cfRule type="containsText" priority="72" operator="containsText" id="{778E5733-3D6A-4150-875F-C26CFDAFE288}">
            <xm:f>NOT(ISERROR(SEARCH($K$79,K56)))</xm:f>
            <xm:f>$K$79</xm:f>
            <x14:dxf>
              <fill>
                <patternFill>
                  <bgColor rgb="FFFF0000"/>
                </patternFill>
              </fill>
            </x14:dxf>
          </x14:cfRule>
          <x14:cfRule type="containsText" priority="73" operator="containsText" id="{3FDB09FA-A337-4768-B9FA-AC561640F504}">
            <xm:f>NOT(ISERROR(SEARCH($K$78,K56)))</xm:f>
            <xm:f>$K$78</xm:f>
            <x14:dxf>
              <fill>
                <patternFill>
                  <bgColor rgb="FFFFC000"/>
                </patternFill>
              </fill>
            </x14:dxf>
          </x14:cfRule>
          <xm:sqref>K56:K57</xm:sqref>
        </x14:conditionalFormatting>
        <x14:conditionalFormatting xmlns:xm="http://schemas.microsoft.com/office/excel/2006/main">
          <x14:cfRule type="containsText" priority="54" operator="containsText" id="{1167DB51-68B0-4064-A7CE-C6CBF5CFB91F}">
            <xm:f>NOT(ISERROR(SEARCH($K$79,K59)))</xm:f>
            <xm:f>$K$79</xm:f>
            <x14:dxf>
              <fill>
                <patternFill>
                  <bgColor rgb="FFFF0000"/>
                </patternFill>
              </fill>
            </x14:dxf>
          </x14:cfRule>
          <x14:cfRule type="containsText" priority="58" operator="containsText" id="{A73A0FCB-9B96-4562-83F9-665BE6A26073}">
            <xm:f>NOT(ISERROR(SEARCH($K$75,K59)))</xm:f>
            <xm:f>$K$75</xm:f>
            <x14:dxf>
              <fill>
                <patternFill>
                  <bgColor rgb="FF92D050"/>
                </patternFill>
              </fill>
            </x14:dxf>
          </x14:cfRule>
          <x14:cfRule type="containsText" priority="57" operator="containsText" id="{0A4AEAEE-8572-416A-9431-B9819189A5AC}">
            <xm:f>NOT(ISERROR(SEARCH($K$76,K59)))</xm:f>
            <xm:f>$K$76</xm:f>
            <x14:dxf>
              <fill>
                <patternFill>
                  <bgColor rgb="FF00B050"/>
                </patternFill>
              </fill>
            </x14:dxf>
          </x14:cfRule>
          <x14:cfRule type="containsText" priority="56" operator="containsText" id="{23DC504D-EB72-4F71-8F05-4DE1D72D7DBD}">
            <xm:f>NOT(ISERROR(SEARCH($K$77,K59)))</xm:f>
            <xm:f>$K$77</xm:f>
            <x14:dxf>
              <fill>
                <patternFill>
                  <bgColor rgb="FFFFFF00"/>
                </patternFill>
              </fill>
            </x14:dxf>
          </x14:cfRule>
          <x14:cfRule type="containsText" priority="55" operator="containsText" id="{23F33F40-A5C2-4604-B301-425F5D9C8002}">
            <xm:f>NOT(ISERROR(SEARCH($K$78,K59)))</xm:f>
            <xm:f>$K$78</xm:f>
            <x14:dxf>
              <fill>
                <patternFill>
                  <bgColor rgb="FFFFC000"/>
                </patternFill>
              </fill>
            </x14:dxf>
          </x14:cfRule>
          <xm:sqref>K59:K63</xm:sqref>
        </x14:conditionalFormatting>
        <x14:conditionalFormatting xmlns:xm="http://schemas.microsoft.com/office/excel/2006/main">
          <x14:cfRule type="containsText" priority="41" operator="containsText" id="{D3CAB726-591B-4D58-95F8-B6250B9D2754}">
            <xm:f>NOT(ISERROR(SEARCH($K$79,K65)))</xm:f>
            <xm:f>$K$79</xm:f>
            <x14:dxf>
              <fill>
                <patternFill>
                  <bgColor rgb="FFFF0000"/>
                </patternFill>
              </fill>
            </x14:dxf>
          </x14:cfRule>
          <x14:cfRule type="containsText" priority="42" operator="containsText" id="{8A649344-F64E-40BE-81DA-BC0E0EAA0653}">
            <xm:f>NOT(ISERROR(SEARCH($K$78,K65)))</xm:f>
            <xm:f>$K$78</xm:f>
            <x14:dxf>
              <fill>
                <patternFill>
                  <bgColor rgb="FFFFC000"/>
                </patternFill>
              </fill>
            </x14:dxf>
          </x14:cfRule>
          <x14:cfRule type="containsText" priority="43" operator="containsText" id="{4DDAE423-1512-4736-BD81-418F5CF72C0B}">
            <xm:f>NOT(ISERROR(SEARCH($K$77,K65)))</xm:f>
            <xm:f>$K$77</xm:f>
            <x14:dxf>
              <fill>
                <patternFill>
                  <bgColor rgb="FFFFFF00"/>
                </patternFill>
              </fill>
            </x14:dxf>
          </x14:cfRule>
          <x14:cfRule type="containsText" priority="44" operator="containsText" id="{886A89EF-4C63-4BB2-9CEF-97C17EB2EAC5}">
            <xm:f>NOT(ISERROR(SEARCH($K$76,K65)))</xm:f>
            <xm:f>$K$76</xm:f>
            <x14:dxf>
              <fill>
                <patternFill>
                  <bgColor rgb="FF00B050"/>
                </patternFill>
              </fill>
            </x14:dxf>
          </x14:cfRule>
          <x14:cfRule type="containsText" priority="45" operator="containsText" id="{FBE38273-180D-4F50-A7FB-00F53732EB48}">
            <xm:f>NOT(ISERROR(SEARCH($K$75,K65)))</xm:f>
            <xm:f>$K$75</xm:f>
            <x14:dxf>
              <fill>
                <patternFill>
                  <bgColor rgb="FF92D050"/>
                </patternFill>
              </fill>
            </x14:dxf>
          </x14:cfRule>
          <xm:sqref>K65:K69</xm:sqref>
        </x14:conditionalFormatting>
        <x14:conditionalFormatting xmlns:xm="http://schemas.microsoft.com/office/excel/2006/main">
          <x14:cfRule type="containsText" priority="94" operator="containsText" id="{A859E472-5F73-48BE-9A1B-39BBE83E41A8}">
            <xm:f>NOT(ISERROR(SEARCH($M$75,M11)))</xm:f>
            <xm:f>$M$75</xm:f>
            <x14:dxf>
              <fill>
                <patternFill>
                  <bgColor rgb="FF92D050"/>
                </patternFill>
              </fill>
            </x14:dxf>
          </x14:cfRule>
          <x14:cfRule type="containsText" priority="93" operator="containsText" id="{FABABBD8-0C49-4741-ACF9-4B85F80A4214}">
            <xm:f>NOT(ISERROR(SEARCH($M$76,M11)))</xm:f>
            <xm:f>$M$76</xm:f>
            <x14:dxf>
              <fill>
                <patternFill>
                  <bgColor rgb="FFFFFF00"/>
                </patternFill>
              </fill>
            </x14:dxf>
          </x14:cfRule>
          <x14:cfRule type="containsText" priority="92" operator="containsText" id="{BFE1BC1F-4D2F-4656-A5D6-B50301D4A5A9}">
            <xm:f>NOT(ISERROR(SEARCH($M$77,M11)))</xm:f>
            <xm:f>$M$77</xm:f>
            <x14:dxf>
              <fill>
                <patternFill>
                  <bgColor rgb="FFFFC000"/>
                </patternFill>
              </fill>
            </x14:dxf>
          </x14:cfRule>
          <x14:cfRule type="containsText" priority="91" operator="containsText" id="{ABA61C19-0C0E-4A63-B34D-EF9AD8C372C0}">
            <xm:f>NOT(ISERROR(SEARCH($M$78,M11)))</xm:f>
            <xm:f>$M$78</xm:f>
            <x14:dxf>
              <fill>
                <patternFill>
                  <bgColor rgb="FFFF0000"/>
                </patternFill>
              </fill>
            </x14:dxf>
          </x14:cfRule>
          <xm:sqref>M11:M16 M20:M43</xm:sqref>
        </x14:conditionalFormatting>
        <x14:conditionalFormatting xmlns:xm="http://schemas.microsoft.com/office/excel/2006/main">
          <x14:cfRule type="containsText" priority="88" operator="containsText" id="{4465E742-DBC5-4B90-8CF9-451E8776B76C}">
            <xm:f>NOT(ISERROR(SEARCH($M$77,M18)))</xm:f>
            <xm:f>$M$77</xm:f>
            <x14:dxf>
              <fill>
                <patternFill>
                  <bgColor rgb="FFFFC000"/>
                </patternFill>
              </fill>
            </x14:dxf>
          </x14:cfRule>
          <x14:cfRule type="containsText" priority="87" operator="containsText" id="{69FBBE9B-5154-40E1-95A4-2132B10A7538}">
            <xm:f>NOT(ISERROR(SEARCH($M$78,M18)))</xm:f>
            <xm:f>$M$78</xm:f>
            <x14:dxf>
              <fill>
                <patternFill>
                  <bgColor rgb="FFFF0000"/>
                </patternFill>
              </fill>
            </x14:dxf>
          </x14:cfRule>
          <x14:cfRule type="containsText" priority="90" operator="containsText" id="{4E969FEC-48C8-47A1-9E8B-CDCB43BB7430}">
            <xm:f>NOT(ISERROR(SEARCH($M$75,M18)))</xm:f>
            <xm:f>$M$75</xm:f>
            <x14:dxf>
              <fill>
                <patternFill>
                  <bgColor rgb="FF92D050"/>
                </patternFill>
              </fill>
            </x14:dxf>
          </x14:cfRule>
          <x14:cfRule type="containsText" priority="89" operator="containsText" id="{5BE0C69E-7303-4B57-8179-4BE407F94487}">
            <xm:f>NOT(ISERROR(SEARCH($M$76,M18)))</xm:f>
            <xm:f>$M$76</xm:f>
            <x14:dxf>
              <fill>
                <patternFill>
                  <bgColor rgb="FFFFFF00"/>
                </patternFill>
              </fill>
            </x14:dxf>
          </x14:cfRule>
          <xm:sqref>M18</xm:sqref>
        </x14:conditionalFormatting>
        <x14:conditionalFormatting xmlns:xm="http://schemas.microsoft.com/office/excel/2006/main">
          <x14:cfRule type="containsText" priority="18" operator="containsText" id="{80C2A0DD-AB3B-430E-8FE2-3FB1A3817253}">
            <xm:f>NOT(ISERROR(SEARCH($M$76,M45)))</xm:f>
            <xm:f>$M$76</xm:f>
            <x14:dxf>
              <fill>
                <patternFill>
                  <bgColor rgb="FFFFFF00"/>
                </patternFill>
              </fill>
            </x14:dxf>
          </x14:cfRule>
          <x14:cfRule type="containsText" priority="16" operator="containsText" id="{66E63DDF-0867-4293-B9D8-000AA7A8D2E9}">
            <xm:f>NOT(ISERROR(SEARCH($M$78,M45)))</xm:f>
            <xm:f>$M$78</xm:f>
            <x14:dxf>
              <fill>
                <patternFill>
                  <bgColor rgb="FFFF0000"/>
                </patternFill>
              </fill>
            </x14:dxf>
          </x14:cfRule>
          <x14:cfRule type="containsText" priority="17" operator="containsText" id="{E2FE9964-C6E7-4459-A68E-964820E660A1}">
            <xm:f>NOT(ISERROR(SEARCH($M$77,M45)))</xm:f>
            <xm:f>$M$77</xm:f>
            <x14:dxf>
              <fill>
                <patternFill>
                  <bgColor rgb="FFFFC000"/>
                </patternFill>
              </fill>
            </x14:dxf>
          </x14:cfRule>
          <x14:cfRule type="containsText" priority="19" operator="containsText" id="{7D33A581-51A3-4BDF-AE94-852C3D7910FD}">
            <xm:f>NOT(ISERROR(SEARCH($M$75,M45)))</xm:f>
            <xm:f>$M$75</xm:f>
            <x14:dxf>
              <fill>
                <patternFill>
                  <bgColor rgb="FF92D050"/>
                </patternFill>
              </fill>
            </x14:dxf>
          </x14:cfRule>
          <xm:sqref>M45:M54</xm:sqref>
        </x14:conditionalFormatting>
        <x14:conditionalFormatting xmlns:xm="http://schemas.microsoft.com/office/excel/2006/main">
          <x14:cfRule type="containsText" priority="71" operator="containsText" id="{507996A3-AF9A-4C2B-804D-CEDC239FD217}">
            <xm:f>NOT(ISERROR(SEARCH($M$75,M56)))</xm:f>
            <xm:f>$M$75</xm:f>
            <x14:dxf>
              <fill>
                <patternFill>
                  <bgColor rgb="FF92D050"/>
                </patternFill>
              </fill>
            </x14:dxf>
          </x14:cfRule>
          <x14:cfRule type="containsText" priority="69" operator="containsText" id="{A3E73D4A-0583-47E7-A61B-9D31D2EC9980}">
            <xm:f>NOT(ISERROR(SEARCH($M$77,M56)))</xm:f>
            <xm:f>$M$77</xm:f>
            <x14:dxf>
              <fill>
                <patternFill>
                  <bgColor rgb="FFFFC000"/>
                </patternFill>
              </fill>
            </x14:dxf>
          </x14:cfRule>
          <x14:cfRule type="containsText" priority="70" operator="containsText" id="{E9E310E7-2E0B-437E-8177-03E333C63B67}">
            <xm:f>NOT(ISERROR(SEARCH($M$76,M56)))</xm:f>
            <xm:f>$M$76</xm:f>
            <x14:dxf>
              <fill>
                <patternFill>
                  <bgColor rgb="FFFFFF00"/>
                </patternFill>
              </fill>
            </x14:dxf>
          </x14:cfRule>
          <x14:cfRule type="containsText" priority="68" operator="containsText" id="{42EE7A4A-D589-48CC-A951-44B6CDD37E8E}">
            <xm:f>NOT(ISERROR(SEARCH($M$78,M56)))</xm:f>
            <xm:f>$M$78</xm:f>
            <x14:dxf>
              <fill>
                <patternFill>
                  <bgColor rgb="FFFF0000"/>
                </patternFill>
              </fill>
            </x14:dxf>
          </x14:cfRule>
          <xm:sqref>M56:M57</xm:sqref>
        </x14:conditionalFormatting>
        <x14:conditionalFormatting xmlns:xm="http://schemas.microsoft.com/office/excel/2006/main">
          <x14:cfRule type="containsText" priority="50" operator="containsText" id="{C33D2608-4527-4A3C-8508-ECB4D9A8BAB5}">
            <xm:f>NOT(ISERROR(SEARCH($M$78,M59)))</xm:f>
            <xm:f>$M$78</xm:f>
            <x14:dxf>
              <fill>
                <patternFill>
                  <bgColor rgb="FFFF0000"/>
                </patternFill>
              </fill>
            </x14:dxf>
          </x14:cfRule>
          <x14:cfRule type="containsText" priority="52" operator="containsText" id="{E2670155-C636-47EB-A33F-D4AECA918A62}">
            <xm:f>NOT(ISERROR(SEARCH($M$76,M59)))</xm:f>
            <xm:f>$M$76</xm:f>
            <x14:dxf>
              <fill>
                <patternFill>
                  <bgColor rgb="FFFFFF00"/>
                </patternFill>
              </fill>
            </x14:dxf>
          </x14:cfRule>
          <x14:cfRule type="containsText" priority="53" operator="containsText" id="{D338F3DE-7C70-48B1-8B68-DDD8D34EFB60}">
            <xm:f>NOT(ISERROR(SEARCH($M$75,M59)))</xm:f>
            <xm:f>$M$75</xm:f>
            <x14:dxf>
              <fill>
                <patternFill>
                  <bgColor rgb="FF92D050"/>
                </patternFill>
              </fill>
            </x14:dxf>
          </x14:cfRule>
          <x14:cfRule type="containsText" priority="51" operator="containsText" id="{D3036008-F2C7-418F-B687-1D5A1A09E41A}">
            <xm:f>NOT(ISERROR(SEARCH($M$77,M59)))</xm:f>
            <xm:f>$M$77</xm:f>
            <x14:dxf>
              <fill>
                <patternFill>
                  <bgColor rgb="FFFFC000"/>
                </patternFill>
              </fill>
            </x14:dxf>
          </x14:cfRule>
          <xm:sqref>M59:M63</xm:sqref>
        </x14:conditionalFormatting>
        <x14:conditionalFormatting xmlns:xm="http://schemas.microsoft.com/office/excel/2006/main">
          <x14:cfRule type="containsText" priority="40" operator="containsText" id="{35456710-2897-48AA-9215-F3087BE7F752}">
            <xm:f>NOT(ISERROR(SEARCH($M$75,M65)))</xm:f>
            <xm:f>$M$75</xm:f>
            <x14:dxf>
              <fill>
                <patternFill>
                  <bgColor rgb="FF92D050"/>
                </patternFill>
              </fill>
            </x14:dxf>
          </x14:cfRule>
          <x14:cfRule type="containsText" priority="39" operator="containsText" id="{B5161CDD-E4C3-49C5-95BA-DB8817957FF6}">
            <xm:f>NOT(ISERROR(SEARCH($M$76,M65)))</xm:f>
            <xm:f>$M$76</xm:f>
            <x14:dxf>
              <fill>
                <patternFill>
                  <bgColor rgb="FFFFFF00"/>
                </patternFill>
              </fill>
            </x14:dxf>
          </x14:cfRule>
          <x14:cfRule type="containsText" priority="38" operator="containsText" id="{70984418-BB70-48C6-974B-C644EC382BC5}">
            <xm:f>NOT(ISERROR(SEARCH($M$77,M65)))</xm:f>
            <xm:f>$M$77</xm:f>
            <x14:dxf>
              <fill>
                <patternFill>
                  <bgColor rgb="FFFFC000"/>
                </patternFill>
              </fill>
            </x14:dxf>
          </x14:cfRule>
          <x14:cfRule type="containsText" priority="37" operator="containsText" id="{92AC8364-74EC-4E25-BCF8-24CA5C95A76B}">
            <xm:f>NOT(ISERROR(SEARCH($M$78,M65)))</xm:f>
            <xm:f>$M$78</xm:f>
            <x14:dxf>
              <fill>
                <patternFill>
                  <bgColor rgb="FFFF0000"/>
                </patternFill>
              </fill>
            </x14:dxf>
          </x14:cfRule>
          <xm:sqref>M65:M69</xm:sqref>
        </x14:conditionalFormatting>
        <x14:conditionalFormatting xmlns:xm="http://schemas.microsoft.com/office/excel/2006/main">
          <x14:cfRule type="containsText" priority="11" operator="containsText" id="{0D5F04AE-BA79-4364-A2E1-C219F18A1C27}">
            <xm:f>NOT(ISERROR(SEARCH($K$79,Z45)))</xm:f>
            <xm:f>$K$79</xm:f>
            <x14:dxf>
              <fill>
                <patternFill>
                  <bgColor rgb="FFFF0000"/>
                </patternFill>
              </fill>
            </x14:dxf>
          </x14:cfRule>
          <x14:cfRule type="containsText" priority="12" operator="containsText" id="{9AD109A9-02DF-45CC-A692-0378A4F09FAD}">
            <xm:f>NOT(ISERROR(SEARCH($K$78,Z45)))</xm:f>
            <xm:f>$K$78</xm:f>
            <x14:dxf>
              <fill>
                <patternFill>
                  <bgColor rgb="FFFFC000"/>
                </patternFill>
              </fill>
            </x14:dxf>
          </x14:cfRule>
          <x14:cfRule type="containsText" priority="15" operator="containsText" id="{7D7A22F9-9EE0-4BD3-810A-CAD2BFCD8DB1}">
            <xm:f>NOT(ISERROR(SEARCH($K$75,Z45)))</xm:f>
            <xm:f>$K$75</xm:f>
            <x14:dxf>
              <fill>
                <patternFill>
                  <bgColor rgb="FF92D050"/>
                </patternFill>
              </fill>
            </x14:dxf>
          </x14:cfRule>
          <x14:cfRule type="containsText" priority="13" operator="containsText" id="{F60BCEFA-72E0-4FDA-BC4A-D9DC43DC5D02}">
            <xm:f>NOT(ISERROR(SEARCH($K$77,Z45)))</xm:f>
            <xm:f>$K$77</xm:f>
            <x14:dxf>
              <fill>
                <patternFill>
                  <bgColor rgb="FFFFFF00"/>
                </patternFill>
              </fill>
            </x14:dxf>
          </x14:cfRule>
          <x14:cfRule type="containsText" priority="14" operator="containsText" id="{49714264-826F-42F5-BF5B-884E2404FABE}">
            <xm:f>NOT(ISERROR(SEARCH($K$76,Z45)))</xm:f>
            <xm:f>$K$76</xm:f>
            <x14:dxf>
              <fill>
                <patternFill>
                  <bgColor rgb="FF00B050"/>
                </patternFill>
              </fill>
            </x14:dxf>
          </x14:cfRule>
          <xm:sqref>Z45:Z54</xm:sqref>
        </x14:conditionalFormatting>
        <x14:conditionalFormatting xmlns:xm="http://schemas.microsoft.com/office/excel/2006/main">
          <x14:cfRule type="containsText" priority="6" operator="containsText" id="{A8B03D06-C531-40BB-A1D4-181BAC74CDAB}">
            <xm:f>NOT(ISERROR(SEARCH($K$79,Z56)))</xm:f>
            <xm:f>$K$79</xm:f>
            <x14:dxf>
              <fill>
                <patternFill>
                  <bgColor rgb="FFFF0000"/>
                </patternFill>
              </fill>
            </x14:dxf>
          </x14:cfRule>
          <x14:cfRule type="containsText" priority="7" operator="containsText" id="{9827F866-365C-46A7-8C23-3E60AD478FD2}">
            <xm:f>NOT(ISERROR(SEARCH($K$78,Z56)))</xm:f>
            <xm:f>$K$78</xm:f>
            <x14:dxf>
              <fill>
                <patternFill>
                  <bgColor rgb="FFFFC000"/>
                </patternFill>
              </fill>
            </x14:dxf>
          </x14:cfRule>
          <x14:cfRule type="containsText" priority="8" operator="containsText" id="{0B04C4D4-C18B-440D-80B6-040129D30059}">
            <xm:f>NOT(ISERROR(SEARCH($K$77,Z56)))</xm:f>
            <xm:f>$K$77</xm:f>
            <x14:dxf>
              <fill>
                <patternFill>
                  <bgColor rgb="FFFFFF00"/>
                </patternFill>
              </fill>
            </x14:dxf>
          </x14:cfRule>
          <x14:cfRule type="containsText" priority="10" operator="containsText" id="{BEBCE66B-7160-4F0D-961F-A73D4355FD43}">
            <xm:f>NOT(ISERROR(SEARCH($K$75,Z56)))</xm:f>
            <xm:f>$K$75</xm:f>
            <x14:dxf>
              <fill>
                <patternFill>
                  <bgColor rgb="FF92D050"/>
                </patternFill>
              </fill>
            </x14:dxf>
          </x14:cfRule>
          <x14:cfRule type="containsText" priority="9" operator="containsText" id="{FB665482-8B5D-4C24-B36B-05E0708F1FA5}">
            <xm:f>NOT(ISERROR(SEARCH($K$76,Z56)))</xm:f>
            <xm:f>$K$76</xm:f>
            <x14:dxf>
              <fill>
                <patternFill>
                  <bgColor rgb="FF00B050"/>
                </patternFill>
              </fill>
            </x14:dxf>
          </x14:cfRule>
          <xm:sqref>Z56:Z57</xm:sqref>
        </x14:conditionalFormatting>
        <x14:conditionalFormatting xmlns:xm="http://schemas.microsoft.com/office/excel/2006/main">
          <x14:cfRule type="containsText" priority="62" operator="containsText" id="{5265B861-77F9-4B32-B5E8-BC7B29538043}">
            <xm:f>NOT(ISERROR(SEARCH($K$76,Z59)))</xm:f>
            <xm:f>$K$76</xm:f>
            <x14:dxf>
              <fill>
                <patternFill>
                  <bgColor rgb="FF00B050"/>
                </patternFill>
              </fill>
            </x14:dxf>
          </x14:cfRule>
          <x14:cfRule type="containsText" priority="63" operator="containsText" id="{249DAE7B-A4B1-4AF2-A3F2-2817E8FC2345}">
            <xm:f>NOT(ISERROR(SEARCH($K$75,Z59)))</xm:f>
            <xm:f>$K$75</xm:f>
            <x14:dxf>
              <fill>
                <patternFill>
                  <bgColor rgb="FF92D050"/>
                </patternFill>
              </fill>
            </x14:dxf>
          </x14:cfRule>
          <x14:cfRule type="containsText" priority="61" operator="containsText" id="{2DDAF024-421C-476F-8D5A-D8389CC26012}">
            <xm:f>NOT(ISERROR(SEARCH($K$77,Z59)))</xm:f>
            <xm:f>$K$77</xm:f>
            <x14:dxf>
              <fill>
                <patternFill>
                  <bgColor rgb="FFFFFF00"/>
                </patternFill>
              </fill>
            </x14:dxf>
          </x14:cfRule>
          <x14:cfRule type="containsText" priority="59" operator="containsText" id="{A4B1E4CC-99E3-46A0-9AB8-7CC912D3CF51}">
            <xm:f>NOT(ISERROR(SEARCH($K$79,Z59)))</xm:f>
            <xm:f>$K$79</xm:f>
            <x14:dxf>
              <fill>
                <patternFill>
                  <bgColor rgb="FFFF0000"/>
                </patternFill>
              </fill>
            </x14:dxf>
          </x14:cfRule>
          <x14:cfRule type="containsText" priority="60" operator="containsText" id="{FC675662-E490-4903-BAF0-1498B6FFEAF8}">
            <xm:f>NOT(ISERROR(SEARCH($K$78,Z59)))</xm:f>
            <xm:f>$K$78</xm:f>
            <x14:dxf>
              <fill>
                <patternFill>
                  <bgColor rgb="FFFFC000"/>
                </patternFill>
              </fill>
            </x14:dxf>
          </x14:cfRule>
          <xm:sqref>Z59:Z63</xm:sqref>
        </x14:conditionalFormatting>
        <x14:conditionalFormatting xmlns:xm="http://schemas.microsoft.com/office/excel/2006/main">
          <x14:cfRule type="containsText" priority="5" operator="containsText" id="{830E4329-9D79-41CE-86FD-64BB5909D8CF}">
            <xm:f>NOT(ISERROR(SEARCH($K$75,Z65)))</xm:f>
            <xm:f>$K$75</xm:f>
            <x14:dxf>
              <fill>
                <patternFill>
                  <bgColor rgb="FF92D050"/>
                </patternFill>
              </fill>
            </x14:dxf>
          </x14:cfRule>
          <x14:cfRule type="containsText" priority="4" operator="containsText" id="{5CEC3F6D-C305-4494-9616-B55498B8A65C}">
            <xm:f>NOT(ISERROR(SEARCH($K$76,Z65)))</xm:f>
            <xm:f>$K$76</xm:f>
            <x14:dxf>
              <fill>
                <patternFill>
                  <bgColor rgb="FF00B050"/>
                </patternFill>
              </fill>
            </x14:dxf>
          </x14:cfRule>
          <x14:cfRule type="containsText" priority="3" operator="containsText" id="{6AF9B33A-2ECC-48EC-A58A-71C201998DCE}">
            <xm:f>NOT(ISERROR(SEARCH($K$77,Z65)))</xm:f>
            <xm:f>$K$77</xm:f>
            <x14:dxf>
              <fill>
                <patternFill>
                  <bgColor rgb="FFFFFF00"/>
                </patternFill>
              </fill>
            </x14:dxf>
          </x14:cfRule>
          <x14:cfRule type="containsText" priority="2" operator="containsText" id="{AA36493D-C5DA-4257-BC8C-0666D3FD42D8}">
            <xm:f>NOT(ISERROR(SEARCH($K$78,Z65)))</xm:f>
            <xm:f>$K$78</xm:f>
            <x14:dxf>
              <fill>
                <patternFill>
                  <bgColor rgb="FFFFC000"/>
                </patternFill>
              </fill>
            </x14:dxf>
          </x14:cfRule>
          <x14:cfRule type="containsText" priority="1" operator="containsText" id="{B1D245FB-176F-4CF4-B7F9-DCBEE853AE34}">
            <xm:f>NOT(ISERROR(SEARCH($K$79,Z65)))</xm:f>
            <xm:f>$K$79</xm:f>
            <x14:dxf>
              <fill>
                <patternFill>
                  <bgColor rgb="FFFF0000"/>
                </patternFill>
              </fill>
            </x14:dxf>
          </x14:cfRule>
          <xm:sqref>Z65:Z69</xm:sqref>
        </x14:conditionalFormatting>
        <x14:conditionalFormatting xmlns:xm="http://schemas.microsoft.com/office/excel/2006/main">
          <x14:cfRule type="containsText" priority="21" operator="containsText" id="{0B3F5FB3-F976-48F6-B065-A9588E2A06C0}">
            <xm:f>NOT(ISERROR(SEARCH($M$77,AB11)))</xm:f>
            <xm:f>$M$77</xm:f>
            <x14:dxf>
              <fill>
                <patternFill>
                  <bgColor rgb="FFFFC000"/>
                </patternFill>
              </fill>
            </x14:dxf>
          </x14:cfRule>
          <x14:cfRule type="containsText" priority="20" operator="containsText" id="{25B6FDA5-68F9-435C-B934-7C2790215F9B}">
            <xm:f>NOT(ISERROR(SEARCH($M$78,AB11)))</xm:f>
            <xm:f>$M$78</xm:f>
            <x14:dxf>
              <fill>
                <patternFill>
                  <bgColor rgb="FFFF0000"/>
                </patternFill>
              </fill>
            </x14:dxf>
          </x14:cfRule>
          <x14:cfRule type="containsText" priority="23" operator="containsText" id="{5883AB2D-4387-480A-B6E1-47C8981C524E}">
            <xm:f>NOT(ISERROR(SEARCH($M$75,AB11)))</xm:f>
            <xm:f>$M$75</xm:f>
            <x14:dxf>
              <fill>
                <patternFill>
                  <bgColor rgb="FF92D050"/>
                </patternFill>
              </fill>
            </x14:dxf>
          </x14:cfRule>
          <x14:cfRule type="containsText" priority="22" operator="containsText" id="{D0F1F21B-0D1E-4A04-8DC1-E994B9396D00}">
            <xm:f>NOT(ISERROR(SEARCH($M$76,AB11)))</xm:f>
            <xm:f>$M$76</xm:f>
            <x14:dxf>
              <fill>
                <patternFill>
                  <bgColor rgb="FFFFFF00"/>
                </patternFill>
              </fill>
            </x14:dxf>
          </x14:cfRule>
          <xm:sqref>AB11:AB43</xm:sqref>
        </x14:conditionalFormatting>
        <x14:conditionalFormatting xmlns:xm="http://schemas.microsoft.com/office/excel/2006/main">
          <x14:cfRule type="containsText" priority="30" operator="containsText" id="{DEE02048-46E0-422D-A899-C27C2D297D61}">
            <xm:f>NOT(ISERROR(SEARCH($M$76,AB45)))</xm:f>
            <xm:f>$M$76</xm:f>
            <x14:dxf>
              <fill>
                <patternFill>
                  <bgColor rgb="FFFFFF00"/>
                </patternFill>
              </fill>
            </x14:dxf>
          </x14:cfRule>
          <x14:cfRule type="containsText" priority="29" operator="containsText" id="{D6E47C5B-68AF-4B95-B25A-BA3BDD53201C}">
            <xm:f>NOT(ISERROR(SEARCH($M$77,AB45)))</xm:f>
            <xm:f>$M$77</xm:f>
            <x14:dxf>
              <fill>
                <patternFill>
                  <bgColor rgb="FFFFC000"/>
                </patternFill>
              </fill>
            </x14:dxf>
          </x14:cfRule>
          <x14:cfRule type="containsText" priority="28" operator="containsText" id="{E4622451-CDD5-4811-998F-498FBFB6D372}">
            <xm:f>NOT(ISERROR(SEARCH($M$78,AB45)))</xm:f>
            <xm:f>$M$78</xm:f>
            <x14:dxf>
              <fill>
                <patternFill>
                  <bgColor rgb="FFFF0000"/>
                </patternFill>
              </fill>
            </x14:dxf>
          </x14:cfRule>
          <x14:cfRule type="containsText" priority="31" operator="containsText" id="{DCC63EB1-EA65-42F3-8B95-193F80AB0DE4}">
            <xm:f>NOT(ISERROR(SEARCH($M$75,AB45)))</xm:f>
            <xm:f>$M$75</xm:f>
            <x14:dxf>
              <fill>
                <patternFill>
                  <bgColor rgb="FF92D050"/>
                </patternFill>
              </fill>
            </x14:dxf>
          </x14:cfRule>
          <xm:sqref>AB45:AB54</xm:sqref>
        </x14:conditionalFormatting>
        <x14:conditionalFormatting xmlns:xm="http://schemas.microsoft.com/office/excel/2006/main">
          <x14:cfRule type="containsText" priority="64" operator="containsText" id="{01E72BDB-63F0-4489-A117-5951C6F4836E}">
            <xm:f>NOT(ISERROR(SEARCH($M$78,AB56)))</xm:f>
            <xm:f>$M$78</xm:f>
            <x14:dxf>
              <fill>
                <patternFill>
                  <bgColor rgb="FFFF0000"/>
                </patternFill>
              </fill>
            </x14:dxf>
          </x14:cfRule>
          <x14:cfRule type="containsText" priority="65" operator="containsText" id="{2909045F-791C-4BB8-A554-2FD2CD952F02}">
            <xm:f>NOT(ISERROR(SEARCH($M$77,AB56)))</xm:f>
            <xm:f>$M$77</xm:f>
            <x14:dxf>
              <fill>
                <patternFill>
                  <bgColor rgb="FFFFC000"/>
                </patternFill>
              </fill>
            </x14:dxf>
          </x14:cfRule>
          <x14:cfRule type="containsText" priority="66" operator="containsText" id="{7F1A6E11-87E3-4891-922B-124C1A1A042A}">
            <xm:f>NOT(ISERROR(SEARCH($M$76,AB56)))</xm:f>
            <xm:f>$M$76</xm:f>
            <x14:dxf>
              <fill>
                <patternFill>
                  <bgColor rgb="FFFFFF00"/>
                </patternFill>
              </fill>
            </x14:dxf>
          </x14:cfRule>
          <x14:cfRule type="containsText" priority="67" operator="containsText" id="{733416F0-8912-48C0-BE65-870EDBED5AD2}">
            <xm:f>NOT(ISERROR(SEARCH($M$75,AB56)))</xm:f>
            <xm:f>$M$75</xm:f>
            <x14:dxf>
              <fill>
                <patternFill>
                  <bgColor rgb="FF92D050"/>
                </patternFill>
              </fill>
            </x14:dxf>
          </x14:cfRule>
          <xm:sqref>AB56:AB57</xm:sqref>
        </x14:conditionalFormatting>
        <x14:conditionalFormatting xmlns:xm="http://schemas.microsoft.com/office/excel/2006/main">
          <x14:cfRule type="containsText" priority="48" operator="containsText" id="{F9F81EA7-3D73-4303-8A6A-AA817DAE1CE8}">
            <xm:f>NOT(ISERROR(SEARCH($M$76,AB59)))</xm:f>
            <xm:f>$M$76</xm:f>
            <x14:dxf>
              <fill>
                <patternFill>
                  <bgColor rgb="FFFFFF00"/>
                </patternFill>
              </fill>
            </x14:dxf>
          </x14:cfRule>
          <x14:cfRule type="containsText" priority="47" operator="containsText" id="{5745B3C1-F92A-4BC8-A34D-3D6CA06C30F7}">
            <xm:f>NOT(ISERROR(SEARCH($M$77,AB59)))</xm:f>
            <xm:f>$M$77</xm:f>
            <x14:dxf>
              <fill>
                <patternFill>
                  <bgColor rgb="FFFFC000"/>
                </patternFill>
              </fill>
            </x14:dxf>
          </x14:cfRule>
          <x14:cfRule type="containsText" priority="49" operator="containsText" id="{EAD641E3-B32A-40AD-9977-373B73EA3C29}">
            <xm:f>NOT(ISERROR(SEARCH($M$75,AB59)))</xm:f>
            <xm:f>$M$75</xm:f>
            <x14:dxf>
              <fill>
                <patternFill>
                  <bgColor rgb="FF92D050"/>
                </patternFill>
              </fill>
            </x14:dxf>
          </x14:cfRule>
          <x14:cfRule type="containsText" priority="46" operator="containsText" id="{907B02DB-698A-48D7-BABB-15C4CFD25036}">
            <xm:f>NOT(ISERROR(SEARCH($M$78,AB59)))</xm:f>
            <xm:f>$M$78</xm:f>
            <x14:dxf>
              <fill>
                <patternFill>
                  <bgColor rgb="FFFF0000"/>
                </patternFill>
              </fill>
            </x14:dxf>
          </x14:cfRule>
          <xm:sqref>AB59:AB63</xm:sqref>
        </x14:conditionalFormatting>
        <x14:conditionalFormatting xmlns:xm="http://schemas.microsoft.com/office/excel/2006/main">
          <x14:cfRule type="containsText" priority="27" operator="containsText" id="{781529CC-43C8-45C8-A950-4B17DF33C6D4}">
            <xm:f>NOT(ISERROR(SEARCH($M$75,AB65)))</xm:f>
            <xm:f>$M$75</xm:f>
            <x14:dxf>
              <fill>
                <patternFill>
                  <bgColor rgb="FF92D050"/>
                </patternFill>
              </fill>
            </x14:dxf>
          </x14:cfRule>
          <x14:cfRule type="containsText" priority="26" operator="containsText" id="{3624435A-EEBD-4732-A257-A19289A99A3D}">
            <xm:f>NOT(ISERROR(SEARCH($M$76,AB65)))</xm:f>
            <xm:f>$M$76</xm:f>
            <x14:dxf>
              <fill>
                <patternFill>
                  <bgColor rgb="FFFFFF00"/>
                </patternFill>
              </fill>
            </x14:dxf>
          </x14:cfRule>
          <x14:cfRule type="containsText" priority="25" operator="containsText" id="{ACA29A60-5FBC-4931-B869-774628BBC0C9}">
            <xm:f>NOT(ISERROR(SEARCH($M$77,AB65)))</xm:f>
            <xm:f>$M$77</xm:f>
            <x14:dxf>
              <fill>
                <patternFill>
                  <bgColor rgb="FFFFC000"/>
                </patternFill>
              </fill>
            </x14:dxf>
          </x14:cfRule>
          <x14:cfRule type="containsText" priority="24" operator="containsText" id="{5FBE83B6-F650-4555-944B-4611994FF197}">
            <xm:f>NOT(ISERROR(SEARCH($M$78,AB65)))</xm:f>
            <xm:f>$M$78</xm:f>
            <x14:dxf>
              <fill>
                <patternFill>
                  <bgColor rgb="FFFF0000"/>
                </patternFill>
              </fill>
            </x14:dxf>
          </x14:cfRule>
          <xm:sqref>AB65:AB69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817C-CB14-417C-A437-673F4E9686C1}">
  <sheetPr>
    <tabColor rgb="FF0070C0"/>
  </sheetPr>
  <dimension ref="A1:AP58"/>
  <sheetViews>
    <sheetView topLeftCell="A3" zoomScaleNormal="100" workbookViewId="0">
      <selection activeCell="E10" sqref="E10:E15"/>
    </sheetView>
  </sheetViews>
  <sheetFormatPr baseColWidth="10" defaultColWidth="11.42578125" defaultRowHeight="16.5" x14ac:dyDescent="0.3"/>
  <cols>
    <col min="1" max="1" width="4" style="224" bestFit="1" customWidth="1"/>
    <col min="2" max="2" width="18.42578125" style="224" customWidth="1"/>
    <col min="3" max="3" width="20.42578125" style="224" customWidth="1"/>
    <col min="4" max="4" width="17.85546875" style="224" customWidth="1"/>
    <col min="5" max="5" width="22.5703125" style="2" customWidth="1"/>
    <col min="6" max="6" width="18.42578125" style="225" customWidth="1"/>
    <col min="7" max="7" width="13.42578125" style="2" customWidth="1"/>
    <col min="8" max="8" width="9" style="2" customWidth="1"/>
    <col min="9" max="9" width="13.42578125" style="2" customWidth="1"/>
    <col min="10" max="10" width="7" style="2" customWidth="1"/>
    <col min="11" max="11" width="14.85546875" style="2" customWidth="1"/>
    <col min="12" max="12" width="7.85546875" style="2" customWidth="1"/>
    <col min="13" max="13" width="45.42578125" style="2" customWidth="1"/>
    <col min="14" max="14" width="7.140625" style="2" bestFit="1" customWidth="1"/>
    <col min="15" max="15" width="7.42578125" style="2" customWidth="1"/>
    <col min="16" max="16" width="6.85546875" style="2" customWidth="1"/>
    <col min="17" max="18" width="5" style="2" customWidth="1"/>
    <col min="19" max="19" width="7.140625" style="2" customWidth="1"/>
    <col min="20" max="20" width="6.5703125" style="2" customWidth="1"/>
    <col min="21" max="21" width="6.42578125" style="2" customWidth="1"/>
    <col min="22" max="22" width="8.85546875" style="2" customWidth="1"/>
    <col min="23" max="23" width="6.42578125" style="2" customWidth="1"/>
    <col min="24" max="24" width="8.85546875" style="2" customWidth="1"/>
    <col min="25" max="25" width="6.85546875" style="2" customWidth="1"/>
    <col min="26" max="26" width="9.5703125" style="2" customWidth="1"/>
    <col min="27" max="27" width="7.42578125" style="2" customWidth="1"/>
    <col min="28" max="28" width="43.85546875" style="2" customWidth="1"/>
    <col min="29" max="29" width="48" style="2" customWidth="1"/>
    <col min="30" max="30" width="18.85546875" style="2" customWidth="1"/>
    <col min="31" max="31" width="19.42578125" style="2" customWidth="1"/>
    <col min="32" max="32" width="18.42578125" style="225" customWidth="1"/>
    <col min="33" max="33" width="46.85546875" style="2" customWidth="1"/>
    <col min="34" max="34" width="33.28515625" style="2" customWidth="1"/>
    <col min="35" max="16384" width="11.42578125" style="2"/>
  </cols>
  <sheetData>
    <row r="1" spans="1:42" ht="21.75" customHeight="1" x14ac:dyDescent="0.3"/>
    <row r="2" spans="1:42" ht="37.5" customHeight="1" x14ac:dyDescent="0.3">
      <c r="B2" s="328"/>
      <c r="C2" s="870"/>
      <c r="D2" s="870"/>
      <c r="S2" s="754"/>
      <c r="T2" s="754"/>
      <c r="U2" s="754"/>
      <c r="V2" s="754"/>
      <c r="W2" s="754"/>
      <c r="X2" s="754"/>
    </row>
    <row r="3" spans="1:42" ht="46.5" customHeight="1" x14ac:dyDescent="0.3">
      <c r="B3" s="328"/>
      <c r="C3" s="870"/>
      <c r="D3" s="870"/>
      <c r="E3" s="329"/>
      <c r="S3" s="754"/>
      <c r="T3" s="754"/>
      <c r="U3" s="754"/>
      <c r="V3" s="754"/>
      <c r="W3" s="754"/>
      <c r="X3" s="754"/>
    </row>
    <row r="4" spans="1:42" ht="42.75" customHeight="1" x14ac:dyDescent="0.3">
      <c r="B4" s="329" t="s">
        <v>790</v>
      </c>
      <c r="E4" s="329"/>
      <c r="AF4" s="2"/>
    </row>
    <row r="5" spans="1:42" x14ac:dyDescent="0.3">
      <c r="A5" s="764" t="s">
        <v>316</v>
      </c>
      <c r="B5" s="766"/>
      <c r="C5" s="226" t="s">
        <v>791</v>
      </c>
      <c r="D5" s="227"/>
      <c r="E5" s="227"/>
      <c r="F5" s="228"/>
      <c r="G5" s="228"/>
      <c r="H5" s="228"/>
      <c r="I5" s="228"/>
      <c r="J5" s="228"/>
      <c r="K5" s="228"/>
      <c r="L5" s="229"/>
      <c r="AF5" s="2"/>
    </row>
    <row r="6" spans="1:42" ht="37.5" customHeight="1" x14ac:dyDescent="0.3">
      <c r="A6" s="764" t="s">
        <v>318</v>
      </c>
      <c r="B6" s="766"/>
      <c r="C6" s="767" t="s">
        <v>792</v>
      </c>
      <c r="D6" s="768"/>
      <c r="E6" s="768"/>
      <c r="F6" s="768"/>
      <c r="G6" s="768"/>
      <c r="H6" s="768"/>
      <c r="I6" s="768"/>
      <c r="J6" s="768"/>
      <c r="K6" s="768"/>
      <c r="L6" s="769"/>
      <c r="AF6" s="2"/>
    </row>
    <row r="7" spans="1:42" ht="32.25" customHeight="1" x14ac:dyDescent="0.3">
      <c r="A7" s="764" t="s">
        <v>320</v>
      </c>
      <c r="B7" s="766"/>
      <c r="C7" s="767" t="s">
        <v>793</v>
      </c>
      <c r="D7" s="768"/>
      <c r="E7" s="768"/>
      <c r="F7" s="768"/>
      <c r="G7" s="768"/>
      <c r="H7" s="768"/>
      <c r="I7" s="768"/>
      <c r="J7" s="768"/>
      <c r="K7" s="768"/>
      <c r="L7" s="769"/>
      <c r="M7" s="399"/>
      <c r="N7" s="399"/>
      <c r="O7" s="399"/>
      <c r="P7" s="399"/>
      <c r="Q7" s="399"/>
      <c r="R7" s="399"/>
      <c r="S7" s="399"/>
      <c r="T7" s="399"/>
      <c r="U7" s="399"/>
      <c r="V7" s="399"/>
      <c r="W7" s="399"/>
      <c r="X7" s="399"/>
      <c r="Y7" s="399"/>
      <c r="Z7" s="399"/>
      <c r="AA7" s="399"/>
      <c r="AB7" s="399"/>
      <c r="AC7" s="399"/>
      <c r="AD7" s="399"/>
      <c r="AE7" s="399"/>
      <c r="AF7" s="400"/>
      <c r="AG7" s="399"/>
      <c r="AH7" s="399"/>
    </row>
    <row r="8" spans="1:42" ht="16.5" customHeight="1" x14ac:dyDescent="0.3">
      <c r="A8" s="770" t="s">
        <v>328</v>
      </c>
      <c r="B8" s="871" t="s">
        <v>794</v>
      </c>
      <c r="C8" s="788" t="s">
        <v>795</v>
      </c>
      <c r="D8" s="788" t="s">
        <v>359</v>
      </c>
      <c r="E8" s="872" t="s">
        <v>796</v>
      </c>
      <c r="F8" s="787" t="s">
        <v>797</v>
      </c>
      <c r="G8" s="789" t="s">
        <v>336</v>
      </c>
      <c r="H8" s="790" t="s">
        <v>337</v>
      </c>
      <c r="I8" s="791" t="s">
        <v>338</v>
      </c>
      <c r="J8" s="790" t="s">
        <v>337</v>
      </c>
      <c r="K8" s="788" t="s">
        <v>339</v>
      </c>
      <c r="L8" s="772" t="s">
        <v>340</v>
      </c>
      <c r="M8" s="781" t="s">
        <v>798</v>
      </c>
      <c r="N8" s="781" t="s">
        <v>342</v>
      </c>
      <c r="O8" s="781"/>
      <c r="P8" s="782" t="s">
        <v>343</v>
      </c>
      <c r="Q8" s="783"/>
      <c r="R8" s="783"/>
      <c r="S8" s="783"/>
      <c r="T8" s="783"/>
      <c r="U8" s="784"/>
      <c r="V8" s="785" t="s">
        <v>799</v>
      </c>
      <c r="W8" s="868"/>
      <c r="X8" s="785" t="s">
        <v>800</v>
      </c>
      <c r="Y8" s="868"/>
      <c r="Z8" s="801" t="s">
        <v>346</v>
      </c>
      <c r="AA8" s="772" t="s">
        <v>347</v>
      </c>
      <c r="AB8" s="781" t="s">
        <v>801</v>
      </c>
      <c r="AC8" s="781" t="s">
        <v>326</v>
      </c>
      <c r="AD8" s="781" t="s">
        <v>16</v>
      </c>
      <c r="AE8" s="781" t="s">
        <v>348</v>
      </c>
      <c r="AF8" s="781" t="s">
        <v>349</v>
      </c>
      <c r="AG8" s="781" t="s">
        <v>802</v>
      </c>
      <c r="AH8" s="781" t="s">
        <v>803</v>
      </c>
    </row>
    <row r="9" spans="1:42" s="233" customFormat="1" ht="78.75" customHeight="1" x14ac:dyDescent="0.25">
      <c r="A9" s="771"/>
      <c r="B9" s="871"/>
      <c r="C9" s="781"/>
      <c r="D9" s="781"/>
      <c r="E9" s="871"/>
      <c r="F9" s="788"/>
      <c r="G9" s="788"/>
      <c r="H9" s="760"/>
      <c r="I9" s="760"/>
      <c r="J9" s="760"/>
      <c r="K9" s="781"/>
      <c r="L9" s="773"/>
      <c r="M9" s="781"/>
      <c r="N9" s="230" t="s">
        <v>358</v>
      </c>
      <c r="O9" s="230" t="s">
        <v>330</v>
      </c>
      <c r="P9" s="231" t="s">
        <v>359</v>
      </c>
      <c r="Q9" s="231" t="s">
        <v>360</v>
      </c>
      <c r="R9" s="231" t="s">
        <v>361</v>
      </c>
      <c r="S9" s="231" t="s">
        <v>362</v>
      </c>
      <c r="T9" s="231" t="s">
        <v>363</v>
      </c>
      <c r="U9" s="231" t="s">
        <v>364</v>
      </c>
      <c r="V9" s="786"/>
      <c r="W9" s="869"/>
      <c r="X9" s="786"/>
      <c r="Y9" s="869"/>
      <c r="Z9" s="801"/>
      <c r="AA9" s="773"/>
      <c r="AB9" s="781"/>
      <c r="AC9" s="781"/>
      <c r="AD9" s="781"/>
      <c r="AE9" s="781"/>
      <c r="AF9" s="781"/>
      <c r="AG9" s="781"/>
      <c r="AH9" s="781"/>
      <c r="AI9" s="232"/>
      <c r="AJ9" s="232"/>
      <c r="AK9" s="232"/>
      <c r="AL9" s="232"/>
      <c r="AM9" s="232"/>
      <c r="AN9" s="232"/>
      <c r="AO9" s="232"/>
      <c r="AP9" s="232"/>
    </row>
    <row r="10" spans="1:42" s="252" customFormat="1" ht="117.6" customHeight="1" x14ac:dyDescent="0.25">
      <c r="A10" s="793">
        <v>1</v>
      </c>
      <c r="B10" s="810" t="s">
        <v>804</v>
      </c>
      <c r="C10" s="861" t="s">
        <v>805</v>
      </c>
      <c r="D10" s="808" t="s">
        <v>806</v>
      </c>
      <c r="E10" s="808" t="s">
        <v>807</v>
      </c>
      <c r="F10" s="250" t="s">
        <v>808</v>
      </c>
      <c r="G10" s="864" t="s">
        <v>371</v>
      </c>
      <c r="H10" s="802">
        <f>IF(G10="MUY BAJA",20%,IF(G10="BAJA",40%,IF(G10="MEDIA",60%,IF(G10="ALTA",80%,IF(G10="MUY ALTA",100%,IF(G10="",""))))))</f>
        <v>0.2</v>
      </c>
      <c r="I10" s="867" t="s">
        <v>402</v>
      </c>
      <c r="J10" s="802">
        <f>IF(I10="LEVE",20%,IF(I10="MENOR",40%,IF(I10="MODERADO",60%,IF(I10="MAYOR",80%,IF(I10="CATASTROFICO",100%,IF(G10="",""))))))</f>
        <v>0.8</v>
      </c>
      <c r="K10" s="852" t="s">
        <v>403</v>
      </c>
      <c r="L10" s="242" t="s">
        <v>809</v>
      </c>
      <c r="M10" s="250" t="s">
        <v>810</v>
      </c>
      <c r="N10" s="250" t="s">
        <v>375</v>
      </c>
      <c r="O10" s="242" t="s">
        <v>375</v>
      </c>
      <c r="P10" s="245" t="s">
        <v>376</v>
      </c>
      <c r="Q10" s="245" t="s">
        <v>686</v>
      </c>
      <c r="R10" s="262">
        <f>[7]ValoraciónControles!F14</f>
        <v>0.5</v>
      </c>
      <c r="S10" s="245" t="s">
        <v>571</v>
      </c>
      <c r="T10" s="245" t="s">
        <v>379</v>
      </c>
      <c r="U10" s="245" t="s">
        <v>380</v>
      </c>
      <c r="V10" s="855" t="s">
        <v>371</v>
      </c>
      <c r="W10" s="239">
        <v>0.1</v>
      </c>
      <c r="X10" s="858" t="s">
        <v>402</v>
      </c>
      <c r="Y10" s="239">
        <f>IF(X10="LEVE",20%,IF(X10="MENOR",40%,IF(X10="MODERADO",60%,IF(X10="MAYOR",80%,IF(X10="CATASTROFICO",100%,IF(X10="",""))))))</f>
        <v>0.8</v>
      </c>
      <c r="Z10" s="835" t="s">
        <v>403</v>
      </c>
      <c r="AA10" s="248" t="s">
        <v>381</v>
      </c>
      <c r="AB10" s="243" t="s">
        <v>811</v>
      </c>
      <c r="AC10" s="243" t="s">
        <v>812</v>
      </c>
      <c r="AD10" s="250" t="s">
        <v>644</v>
      </c>
      <c r="AE10" s="319">
        <v>45292</v>
      </c>
      <c r="AF10" s="320" t="s">
        <v>154</v>
      </c>
      <c r="AG10" s="265"/>
      <c r="AH10" s="265"/>
    </row>
    <row r="11" spans="1:42" ht="127.5" customHeight="1" x14ac:dyDescent="0.3">
      <c r="A11" s="844"/>
      <c r="B11" s="811"/>
      <c r="C11" s="862"/>
      <c r="D11" s="845"/>
      <c r="E11" s="845"/>
      <c r="F11" s="808" t="s">
        <v>813</v>
      </c>
      <c r="G11" s="865"/>
      <c r="H11" s="837"/>
      <c r="I11" s="843"/>
      <c r="J11" s="837"/>
      <c r="K11" s="853"/>
      <c r="L11" s="242" t="s">
        <v>814</v>
      </c>
      <c r="M11" s="255" t="s">
        <v>815</v>
      </c>
      <c r="N11" s="242" t="s">
        <v>375</v>
      </c>
      <c r="O11" s="242" t="s">
        <v>375</v>
      </c>
      <c r="P11" s="245" t="s">
        <v>376</v>
      </c>
      <c r="Q11" s="245" t="s">
        <v>377</v>
      </c>
      <c r="R11" s="262">
        <f>[7]ValoraciónControles!F29</f>
        <v>0.4</v>
      </c>
      <c r="S11" s="245" t="s">
        <v>378</v>
      </c>
      <c r="T11" s="245" t="s">
        <v>379</v>
      </c>
      <c r="U11" s="245" t="s">
        <v>405</v>
      </c>
      <c r="V11" s="856"/>
      <c r="W11" s="239">
        <v>0.04</v>
      </c>
      <c r="X11" s="859"/>
      <c r="Y11" s="239">
        <v>0.8</v>
      </c>
      <c r="Z11" s="836"/>
      <c r="AA11" s="248" t="s">
        <v>381</v>
      </c>
      <c r="AB11" s="243" t="s">
        <v>816</v>
      </c>
      <c r="AC11" s="243" t="s">
        <v>817</v>
      </c>
      <c r="AD11" s="250" t="s">
        <v>818</v>
      </c>
      <c r="AE11" s="319">
        <v>45292</v>
      </c>
      <c r="AF11" s="320" t="s">
        <v>154</v>
      </c>
      <c r="AG11" s="265"/>
      <c r="AH11" s="265"/>
    </row>
    <row r="12" spans="1:42" ht="117.75" customHeight="1" x14ac:dyDescent="0.3">
      <c r="A12" s="844"/>
      <c r="B12" s="811"/>
      <c r="C12" s="862"/>
      <c r="D12" s="845"/>
      <c r="E12" s="845"/>
      <c r="F12" s="809"/>
      <c r="G12" s="865"/>
      <c r="H12" s="837"/>
      <c r="I12" s="843"/>
      <c r="J12" s="837"/>
      <c r="K12" s="853"/>
      <c r="L12" s="242" t="s">
        <v>819</v>
      </c>
      <c r="M12" s="255" t="s">
        <v>820</v>
      </c>
      <c r="N12" s="242" t="s">
        <v>375</v>
      </c>
      <c r="O12" s="242" t="s">
        <v>375</v>
      </c>
      <c r="P12" s="245" t="s">
        <v>376</v>
      </c>
      <c r="Q12" s="245" t="s">
        <v>377</v>
      </c>
      <c r="R12" s="262">
        <v>0.4</v>
      </c>
      <c r="S12" s="245" t="s">
        <v>571</v>
      </c>
      <c r="T12" s="245" t="s">
        <v>379</v>
      </c>
      <c r="U12" s="245" t="s">
        <v>821</v>
      </c>
      <c r="V12" s="856"/>
      <c r="W12" s="239">
        <v>1.6E-2</v>
      </c>
      <c r="X12" s="859"/>
      <c r="Y12" s="239">
        <v>0.8</v>
      </c>
      <c r="Z12" s="836"/>
      <c r="AA12" s="248" t="s">
        <v>381</v>
      </c>
      <c r="AB12" s="243" t="s">
        <v>822</v>
      </c>
      <c r="AC12" s="243" t="s">
        <v>823</v>
      </c>
      <c r="AD12" s="250" t="s">
        <v>644</v>
      </c>
      <c r="AE12" s="319">
        <v>45292</v>
      </c>
      <c r="AF12" s="250" t="s">
        <v>824</v>
      </c>
      <c r="AG12" s="265"/>
      <c r="AH12" s="265"/>
    </row>
    <row r="13" spans="1:42" ht="213" customHeight="1" x14ac:dyDescent="0.3">
      <c r="A13" s="844"/>
      <c r="B13" s="811"/>
      <c r="C13" s="862"/>
      <c r="D13" s="845"/>
      <c r="E13" s="845"/>
      <c r="F13" s="250" t="s">
        <v>825</v>
      </c>
      <c r="G13" s="865"/>
      <c r="H13" s="837"/>
      <c r="I13" s="843"/>
      <c r="J13" s="837"/>
      <c r="K13" s="853"/>
      <c r="L13" s="242" t="s">
        <v>826</v>
      </c>
      <c r="M13" s="255" t="s">
        <v>827</v>
      </c>
      <c r="N13" s="242" t="s">
        <v>375</v>
      </c>
      <c r="O13" s="242" t="s">
        <v>375</v>
      </c>
      <c r="P13" s="245" t="s">
        <v>376</v>
      </c>
      <c r="Q13" s="245" t="s">
        <v>377</v>
      </c>
      <c r="R13" s="262">
        <f>[7]ValoraciónControles!F44</f>
        <v>0.4</v>
      </c>
      <c r="S13" s="245" t="s">
        <v>378</v>
      </c>
      <c r="T13" s="245" t="s">
        <v>379</v>
      </c>
      <c r="U13" s="245" t="s">
        <v>405</v>
      </c>
      <c r="V13" s="856"/>
      <c r="W13" s="222">
        <v>8.0000000000000002E-3</v>
      </c>
      <c r="X13" s="859"/>
      <c r="Y13" s="239">
        <v>0.8</v>
      </c>
      <c r="Z13" s="836"/>
      <c r="AA13" s="248" t="s">
        <v>381</v>
      </c>
      <c r="AB13" s="243" t="s">
        <v>828</v>
      </c>
      <c r="AC13" s="243" t="s">
        <v>829</v>
      </c>
      <c r="AD13" s="250" t="s">
        <v>688</v>
      </c>
      <c r="AE13" s="319">
        <v>45292</v>
      </c>
      <c r="AF13" s="320" t="s">
        <v>824</v>
      </c>
      <c r="AG13" s="265"/>
      <c r="AH13" s="265"/>
    </row>
    <row r="14" spans="1:42" ht="140.25" x14ac:dyDescent="0.3">
      <c r="A14" s="844"/>
      <c r="B14" s="811"/>
      <c r="C14" s="862"/>
      <c r="D14" s="845"/>
      <c r="E14" s="845"/>
      <c r="F14" s="321" t="s">
        <v>830</v>
      </c>
      <c r="G14" s="865"/>
      <c r="H14" s="837"/>
      <c r="I14" s="843"/>
      <c r="J14" s="837"/>
      <c r="K14" s="853"/>
      <c r="L14" s="251" t="s">
        <v>831</v>
      </c>
      <c r="M14" s="267" t="s">
        <v>832</v>
      </c>
      <c r="N14" s="267" t="s">
        <v>375</v>
      </c>
      <c r="O14" s="251" t="s">
        <v>375</v>
      </c>
      <c r="P14" s="245" t="s">
        <v>376</v>
      </c>
      <c r="Q14" s="245" t="s">
        <v>377</v>
      </c>
      <c r="R14" s="262">
        <f>[7]ValoraciónControles!F59</f>
        <v>0.4</v>
      </c>
      <c r="S14" s="245" t="s">
        <v>378</v>
      </c>
      <c r="T14" s="245" t="s">
        <v>379</v>
      </c>
      <c r="U14" s="245" t="s">
        <v>380</v>
      </c>
      <c r="V14" s="856"/>
      <c r="W14" s="239">
        <v>4.0000000000000001E-3</v>
      </c>
      <c r="X14" s="859"/>
      <c r="Y14" s="239">
        <v>0.8</v>
      </c>
      <c r="Z14" s="836"/>
      <c r="AA14" s="248" t="s">
        <v>381</v>
      </c>
      <c r="AB14" s="243" t="s">
        <v>833</v>
      </c>
      <c r="AC14" s="243" t="s">
        <v>834</v>
      </c>
      <c r="AD14" s="250" t="s">
        <v>835</v>
      </c>
      <c r="AE14" s="319">
        <v>45292</v>
      </c>
      <c r="AF14" s="320" t="s">
        <v>824</v>
      </c>
      <c r="AG14" s="265"/>
      <c r="AH14" s="265"/>
    </row>
    <row r="15" spans="1:42" ht="76.5" x14ac:dyDescent="0.3">
      <c r="A15" s="794"/>
      <c r="B15" s="812"/>
      <c r="C15" s="863"/>
      <c r="D15" s="809"/>
      <c r="E15" s="809"/>
      <c r="F15" s="321" t="s">
        <v>836</v>
      </c>
      <c r="G15" s="866"/>
      <c r="H15" s="803"/>
      <c r="I15" s="846"/>
      <c r="J15" s="803"/>
      <c r="K15" s="854"/>
      <c r="L15" s="251" t="s">
        <v>837</v>
      </c>
      <c r="M15" s="267" t="s">
        <v>838</v>
      </c>
      <c r="N15" s="251" t="s">
        <v>375</v>
      </c>
      <c r="O15" s="251" t="s">
        <v>375</v>
      </c>
      <c r="P15" s="245" t="s">
        <v>376</v>
      </c>
      <c r="Q15" s="245" t="s">
        <v>377</v>
      </c>
      <c r="R15" s="223">
        <v>0.4</v>
      </c>
      <c r="S15" s="245" t="s">
        <v>378</v>
      </c>
      <c r="T15" s="245" t="s">
        <v>379</v>
      </c>
      <c r="U15" s="245" t="s">
        <v>380</v>
      </c>
      <c r="V15" s="857"/>
      <c r="W15" s="239">
        <v>0</v>
      </c>
      <c r="X15" s="860"/>
      <c r="Y15" s="239">
        <v>0.8</v>
      </c>
      <c r="Z15" s="847"/>
      <c r="AA15" s="248" t="s">
        <v>381</v>
      </c>
      <c r="AB15" s="243" t="s">
        <v>839</v>
      </c>
      <c r="AC15" s="243" t="s">
        <v>840</v>
      </c>
      <c r="AD15" s="250" t="s">
        <v>672</v>
      </c>
      <c r="AE15" s="319">
        <v>45292</v>
      </c>
      <c r="AF15" s="250" t="s">
        <v>154</v>
      </c>
      <c r="AG15" s="265"/>
      <c r="AH15" s="265"/>
    </row>
    <row r="16" spans="1:42" ht="127.5" customHeight="1" x14ac:dyDescent="0.3">
      <c r="A16" s="793">
        <v>2</v>
      </c>
      <c r="B16" s="810" t="s">
        <v>841</v>
      </c>
      <c r="C16" s="810" t="s">
        <v>842</v>
      </c>
      <c r="D16" s="808" t="s">
        <v>806</v>
      </c>
      <c r="E16" s="808" t="s">
        <v>843</v>
      </c>
      <c r="F16" s="321" t="s">
        <v>844</v>
      </c>
      <c r="G16" s="842" t="s">
        <v>390</v>
      </c>
      <c r="H16" s="802">
        <f>IF(G16="MUY BAJA",20%,IF(G16="BAJA",40%,IF(G16="MEDIA",60%,IF(G16="ALTA",80%,IF(G16="MUY ALTA",100%,IF(G16="",""))))))</f>
        <v>0.4</v>
      </c>
      <c r="I16" s="849" t="s">
        <v>391</v>
      </c>
      <c r="J16" s="802">
        <f>IF(I16="LEVE",20%,IF(I16="MENOR",40%,IF(I16="MODERADO",60%,IF(I16="MAYOR",80%,IF(I16="CATASTROFICO",100%,IF(G16="",""))))))</f>
        <v>0.6</v>
      </c>
      <c r="K16" s="840" t="s">
        <v>391</v>
      </c>
      <c r="L16" s="242" t="s">
        <v>814</v>
      </c>
      <c r="M16" s="255" t="s">
        <v>845</v>
      </c>
      <c r="N16" s="251" t="s">
        <v>375</v>
      </c>
      <c r="O16" s="251" t="s">
        <v>375</v>
      </c>
      <c r="P16" s="245" t="s">
        <v>376</v>
      </c>
      <c r="Q16" s="245" t="s">
        <v>686</v>
      </c>
      <c r="R16" s="271">
        <v>0.5</v>
      </c>
      <c r="S16" s="245" t="s">
        <v>378</v>
      </c>
      <c r="T16" s="245" t="s">
        <v>379</v>
      </c>
      <c r="U16" s="245" t="s">
        <v>380</v>
      </c>
      <c r="V16" s="842" t="s">
        <v>371</v>
      </c>
      <c r="W16" s="278">
        <v>0.2</v>
      </c>
      <c r="X16" s="842" t="s">
        <v>391</v>
      </c>
      <c r="Y16" s="239">
        <f>IF(X16="LEVE",20%,IF(X16="MENOR",40%,IF(X16="MODERADO",60%,IF(X16="MAYOR",80%,IF(X16="CATASTROFICO",100%,IF(X16="",""))))))</f>
        <v>0.6</v>
      </c>
      <c r="Z16" s="835" t="s">
        <v>391</v>
      </c>
      <c r="AA16" s="248" t="s">
        <v>381</v>
      </c>
      <c r="AB16" s="243" t="s">
        <v>816</v>
      </c>
      <c r="AC16" s="243" t="s">
        <v>817</v>
      </c>
      <c r="AD16" s="250" t="s">
        <v>818</v>
      </c>
      <c r="AE16" s="319">
        <v>45292</v>
      </c>
      <c r="AF16" s="250" t="s">
        <v>846</v>
      </c>
      <c r="AG16" s="265"/>
      <c r="AH16" s="265"/>
    </row>
    <row r="17" spans="1:34" ht="140.25" x14ac:dyDescent="0.3">
      <c r="A17" s="844"/>
      <c r="B17" s="811"/>
      <c r="C17" s="811"/>
      <c r="D17" s="845"/>
      <c r="E17" s="845"/>
      <c r="F17" s="250" t="s">
        <v>847</v>
      </c>
      <c r="G17" s="843"/>
      <c r="H17" s="837"/>
      <c r="I17" s="850"/>
      <c r="J17" s="837"/>
      <c r="K17" s="841"/>
      <c r="L17" s="224" t="s">
        <v>848</v>
      </c>
      <c r="M17" s="251" t="s">
        <v>849</v>
      </c>
      <c r="N17" s="251" t="s">
        <v>375</v>
      </c>
      <c r="O17" s="251" t="s">
        <v>375</v>
      </c>
      <c r="P17" s="245" t="s">
        <v>376</v>
      </c>
      <c r="Q17" s="245" t="s">
        <v>377</v>
      </c>
      <c r="R17" s="223">
        <v>0.4</v>
      </c>
      <c r="S17" s="245" t="s">
        <v>571</v>
      </c>
      <c r="T17" s="245" t="s">
        <v>379</v>
      </c>
      <c r="U17" s="245" t="s">
        <v>405</v>
      </c>
      <c r="V17" s="843"/>
      <c r="W17" s="278">
        <v>0.2</v>
      </c>
      <c r="X17" s="843"/>
      <c r="Y17" s="239">
        <v>0.6</v>
      </c>
      <c r="Z17" s="836"/>
      <c r="AA17" s="248" t="s">
        <v>381</v>
      </c>
      <c r="AB17" s="243" t="s">
        <v>850</v>
      </c>
      <c r="AC17" s="243" t="s">
        <v>851</v>
      </c>
      <c r="AD17" s="250" t="s">
        <v>644</v>
      </c>
      <c r="AE17" s="319">
        <v>45292</v>
      </c>
      <c r="AF17" s="250" t="s">
        <v>852</v>
      </c>
      <c r="AG17" s="243"/>
      <c r="AH17" s="265"/>
    </row>
    <row r="18" spans="1:34" ht="48.95" customHeight="1" x14ac:dyDescent="0.3">
      <c r="A18" s="844"/>
      <c r="B18" s="811"/>
      <c r="C18" s="811"/>
      <c r="D18" s="845"/>
      <c r="E18" s="845"/>
      <c r="F18" s="250" t="s">
        <v>853</v>
      </c>
      <c r="G18" s="843"/>
      <c r="H18" s="837"/>
      <c r="I18" s="850"/>
      <c r="J18" s="837"/>
      <c r="K18" s="841"/>
      <c r="L18" s="251" t="s">
        <v>814</v>
      </c>
      <c r="M18" s="251" t="s">
        <v>854</v>
      </c>
      <c r="N18" s="251" t="s">
        <v>375</v>
      </c>
      <c r="O18" s="251" t="s">
        <v>375</v>
      </c>
      <c r="P18" s="245" t="s">
        <v>376</v>
      </c>
      <c r="Q18" s="245" t="s">
        <v>377</v>
      </c>
      <c r="R18" s="271">
        <v>0.4</v>
      </c>
      <c r="S18" s="245" t="s">
        <v>378</v>
      </c>
      <c r="T18" s="245" t="s">
        <v>379</v>
      </c>
      <c r="U18" s="245" t="s">
        <v>405</v>
      </c>
      <c r="V18" s="843"/>
      <c r="W18" s="278">
        <v>0.12</v>
      </c>
      <c r="X18" s="843"/>
      <c r="Y18" s="239">
        <v>0.6</v>
      </c>
      <c r="Z18" s="836"/>
      <c r="AA18" s="248" t="s">
        <v>381</v>
      </c>
      <c r="AB18" s="243" t="s">
        <v>855</v>
      </c>
      <c r="AC18" s="243" t="s">
        <v>856</v>
      </c>
      <c r="AD18" s="250" t="s">
        <v>857</v>
      </c>
      <c r="AE18" s="319">
        <v>45292</v>
      </c>
      <c r="AF18" s="250" t="s">
        <v>858</v>
      </c>
      <c r="AG18" s="265"/>
      <c r="AH18" s="265"/>
    </row>
    <row r="19" spans="1:34" ht="86.25" customHeight="1" x14ac:dyDescent="0.3">
      <c r="A19" s="844"/>
      <c r="B19" s="811"/>
      <c r="C19" s="811"/>
      <c r="D19" s="845"/>
      <c r="E19" s="845"/>
      <c r="F19" s="250" t="s">
        <v>859</v>
      </c>
      <c r="G19" s="843"/>
      <c r="H19" s="837"/>
      <c r="I19" s="850"/>
      <c r="J19" s="837"/>
      <c r="K19" s="841"/>
      <c r="L19" s="251" t="s">
        <v>848</v>
      </c>
      <c r="M19" s="251" t="s">
        <v>849</v>
      </c>
      <c r="N19" s="251" t="s">
        <v>375</v>
      </c>
      <c r="O19" s="251" t="s">
        <v>375</v>
      </c>
      <c r="P19" s="245" t="s">
        <v>376</v>
      </c>
      <c r="Q19" s="245" t="s">
        <v>377</v>
      </c>
      <c r="R19" s="271">
        <v>0.4</v>
      </c>
      <c r="S19" s="245" t="s">
        <v>571</v>
      </c>
      <c r="T19" s="245" t="s">
        <v>379</v>
      </c>
      <c r="U19" s="245" t="s">
        <v>405</v>
      </c>
      <c r="V19" s="843"/>
      <c r="W19" s="278">
        <v>7.1999999999999995E-2</v>
      </c>
      <c r="X19" s="843"/>
      <c r="Y19" s="239">
        <v>0.6</v>
      </c>
      <c r="Z19" s="836"/>
      <c r="AA19" s="248" t="s">
        <v>381</v>
      </c>
      <c r="AB19" s="243" t="s">
        <v>860</v>
      </c>
      <c r="AC19" s="243" t="s">
        <v>861</v>
      </c>
      <c r="AD19" s="250" t="s">
        <v>862</v>
      </c>
      <c r="AE19" s="319">
        <v>45292</v>
      </c>
      <c r="AF19" s="250" t="s">
        <v>154</v>
      </c>
      <c r="AG19" s="265"/>
      <c r="AH19" s="265"/>
    </row>
    <row r="20" spans="1:34" ht="51.95" customHeight="1" x14ac:dyDescent="0.3">
      <c r="A20" s="844"/>
      <c r="B20" s="811"/>
      <c r="C20" s="811"/>
      <c r="D20" s="845"/>
      <c r="E20" s="845"/>
      <c r="F20" s="236" t="s">
        <v>863</v>
      </c>
      <c r="G20" s="843"/>
      <c r="H20" s="837"/>
      <c r="I20" s="850"/>
      <c r="J20" s="837"/>
      <c r="K20" s="841"/>
      <c r="L20" s="251" t="s">
        <v>809</v>
      </c>
      <c r="M20" s="322" t="s">
        <v>864</v>
      </c>
      <c r="N20" s="251" t="s">
        <v>375</v>
      </c>
      <c r="O20" s="251" t="s">
        <v>375</v>
      </c>
      <c r="P20" s="245" t="s">
        <v>376</v>
      </c>
      <c r="Q20" s="245" t="s">
        <v>686</v>
      </c>
      <c r="R20" s="271">
        <v>0.5</v>
      </c>
      <c r="S20" s="245" t="s">
        <v>571</v>
      </c>
      <c r="T20" s="245" t="s">
        <v>379</v>
      </c>
      <c r="U20" s="245" t="s">
        <v>405</v>
      </c>
      <c r="V20" s="843"/>
      <c r="W20" s="323">
        <v>7.1639999999999996E-4</v>
      </c>
      <c r="X20" s="843"/>
      <c r="Y20" s="239">
        <v>0.6</v>
      </c>
      <c r="Z20" s="836"/>
      <c r="AA20" s="248" t="s">
        <v>381</v>
      </c>
      <c r="AB20" s="243" t="s">
        <v>865</v>
      </c>
      <c r="AC20" s="243" t="s">
        <v>866</v>
      </c>
      <c r="AD20" s="250" t="s">
        <v>644</v>
      </c>
      <c r="AE20" s="319">
        <v>45292</v>
      </c>
      <c r="AF20" s="250" t="s">
        <v>824</v>
      </c>
      <c r="AG20" s="265"/>
      <c r="AH20" s="265"/>
    </row>
    <row r="21" spans="1:34" ht="86.25" customHeight="1" x14ac:dyDescent="0.3">
      <c r="A21" s="844"/>
      <c r="B21" s="811"/>
      <c r="C21" s="811"/>
      <c r="D21" s="845"/>
      <c r="E21" s="845"/>
      <c r="F21" s="808" t="s">
        <v>867</v>
      </c>
      <c r="G21" s="843"/>
      <c r="H21" s="837"/>
      <c r="I21" s="850"/>
      <c r="J21" s="837"/>
      <c r="K21" s="841"/>
      <c r="L21" s="251" t="s">
        <v>868</v>
      </c>
      <c r="M21" s="251" t="s">
        <v>869</v>
      </c>
      <c r="N21" s="251" t="s">
        <v>375</v>
      </c>
      <c r="O21" s="251" t="s">
        <v>375</v>
      </c>
      <c r="P21" s="245" t="s">
        <v>376</v>
      </c>
      <c r="Q21" s="245" t="s">
        <v>686</v>
      </c>
      <c r="R21" s="271">
        <v>0.5</v>
      </c>
      <c r="S21" s="245" t="s">
        <v>571</v>
      </c>
      <c r="T21" s="245" t="s">
        <v>379</v>
      </c>
      <c r="U21" s="245" t="s">
        <v>405</v>
      </c>
      <c r="V21" s="843"/>
      <c r="W21" s="278">
        <v>0</v>
      </c>
      <c r="X21" s="843"/>
      <c r="Y21" s="239">
        <v>0.6</v>
      </c>
      <c r="Z21" s="836"/>
      <c r="AA21" s="248" t="s">
        <v>381</v>
      </c>
      <c r="AB21" s="243" t="s">
        <v>870</v>
      </c>
      <c r="AC21" s="243" t="s">
        <v>871</v>
      </c>
      <c r="AD21" s="250" t="s">
        <v>872</v>
      </c>
      <c r="AE21" s="319">
        <v>45292</v>
      </c>
      <c r="AF21" s="250" t="s">
        <v>154</v>
      </c>
      <c r="AG21" s="265"/>
      <c r="AH21" s="243"/>
    </row>
    <row r="22" spans="1:34" ht="114.75" x14ac:dyDescent="0.3">
      <c r="A22" s="794"/>
      <c r="B22" s="812"/>
      <c r="C22" s="812"/>
      <c r="D22" s="809"/>
      <c r="E22" s="809"/>
      <c r="F22" s="809"/>
      <c r="G22" s="846"/>
      <c r="H22" s="803"/>
      <c r="I22" s="851"/>
      <c r="J22" s="803"/>
      <c r="K22" s="848"/>
      <c r="L22" s="251" t="s">
        <v>837</v>
      </c>
      <c r="M22" s="251" t="s">
        <v>838</v>
      </c>
      <c r="N22" s="251" t="s">
        <v>375</v>
      </c>
      <c r="O22" s="251" t="s">
        <v>375</v>
      </c>
      <c r="P22" s="245" t="s">
        <v>376</v>
      </c>
      <c r="Q22" s="245" t="s">
        <v>377</v>
      </c>
      <c r="R22" s="271">
        <v>0.4</v>
      </c>
      <c r="S22" s="245" t="s">
        <v>571</v>
      </c>
      <c r="T22" s="245" t="s">
        <v>379</v>
      </c>
      <c r="U22" s="245" t="s">
        <v>405</v>
      </c>
      <c r="V22" s="846"/>
      <c r="W22" s="278">
        <v>0</v>
      </c>
      <c r="X22" s="846"/>
      <c r="Y22" s="239">
        <v>0.6</v>
      </c>
      <c r="Z22" s="847"/>
      <c r="AA22" s="248" t="s">
        <v>381</v>
      </c>
      <c r="AB22" s="243" t="s">
        <v>873</v>
      </c>
      <c r="AC22" s="243" t="s">
        <v>874</v>
      </c>
      <c r="AD22" s="250" t="s">
        <v>672</v>
      </c>
      <c r="AE22" s="319">
        <v>45292</v>
      </c>
      <c r="AF22" s="250" t="s">
        <v>154</v>
      </c>
      <c r="AG22" s="265"/>
      <c r="AH22" s="265"/>
    </row>
    <row r="23" spans="1:34" ht="127.5" customHeight="1" x14ac:dyDescent="0.3">
      <c r="A23" s="793">
        <v>3</v>
      </c>
      <c r="B23" s="810" t="s">
        <v>841</v>
      </c>
      <c r="C23" s="810" t="s">
        <v>875</v>
      </c>
      <c r="D23" s="808" t="s">
        <v>806</v>
      </c>
      <c r="E23" s="808" t="s">
        <v>876</v>
      </c>
      <c r="F23" s="321" t="s">
        <v>844</v>
      </c>
      <c r="G23" s="842" t="s">
        <v>390</v>
      </c>
      <c r="H23" s="802">
        <f>IF(G23="MUY BAJA",20%,IF(G23="BAJA",40%,IF(G23="MEDIA",60%,IF(G23="ALTA",80%,IF(G23="MUY ALTA",100%,IF(G23="",""))))))</f>
        <v>0.4</v>
      </c>
      <c r="I23" s="849" t="s">
        <v>391</v>
      </c>
      <c r="J23" s="802">
        <f>IF(I23="LEVE",20%,IF(I23="MENOR",40%,IF(I23="MODERADO",60%,IF(I23="MAYOR",80%,IF(I23="CATASTROFICO",100%,IF(G23="",""))))))</f>
        <v>0.6</v>
      </c>
      <c r="K23" s="840" t="s">
        <v>391</v>
      </c>
      <c r="L23" s="242" t="s">
        <v>814</v>
      </c>
      <c r="M23" s="255" t="s">
        <v>845</v>
      </c>
      <c r="N23" s="251" t="s">
        <v>375</v>
      </c>
      <c r="O23" s="251" t="s">
        <v>375</v>
      </c>
      <c r="P23" s="245" t="s">
        <v>376</v>
      </c>
      <c r="Q23" s="245" t="s">
        <v>686</v>
      </c>
      <c r="R23" s="223">
        <v>0.5</v>
      </c>
      <c r="S23" s="245" t="s">
        <v>571</v>
      </c>
      <c r="T23" s="245" t="s">
        <v>379</v>
      </c>
      <c r="U23" s="245" t="s">
        <v>405</v>
      </c>
      <c r="V23" s="842" t="s">
        <v>371</v>
      </c>
      <c r="W23" s="278">
        <v>0.2</v>
      </c>
      <c r="X23" s="842" t="s">
        <v>391</v>
      </c>
      <c r="Y23" s="239">
        <f>IF(X23="LEVE",20%,IF(X23="MENOR",40%,IF(X23="MODERADO",60%,IF(X23="MAYOR",80%,IF(X23="CATASTROFICO",100%,IF(X23="",""))))))</f>
        <v>0.6</v>
      </c>
      <c r="Z23" s="835" t="s">
        <v>391</v>
      </c>
      <c r="AA23" s="248" t="s">
        <v>381</v>
      </c>
      <c r="AB23" s="243" t="s">
        <v>816</v>
      </c>
      <c r="AC23" s="243" t="s">
        <v>817</v>
      </c>
      <c r="AD23" s="250" t="s">
        <v>818</v>
      </c>
      <c r="AE23" s="319">
        <v>45292</v>
      </c>
      <c r="AF23" s="250" t="s">
        <v>154</v>
      </c>
      <c r="AG23" s="265"/>
      <c r="AH23" s="265"/>
    </row>
    <row r="24" spans="1:34" ht="140.25" x14ac:dyDescent="0.3">
      <c r="A24" s="844"/>
      <c r="B24" s="811"/>
      <c r="C24" s="811"/>
      <c r="D24" s="845"/>
      <c r="E24" s="845"/>
      <c r="F24" s="250" t="s">
        <v>847</v>
      </c>
      <c r="G24" s="843"/>
      <c r="H24" s="837"/>
      <c r="I24" s="850"/>
      <c r="J24" s="837"/>
      <c r="K24" s="841"/>
      <c r="L24" s="224" t="s">
        <v>848</v>
      </c>
      <c r="M24" s="251" t="s">
        <v>849</v>
      </c>
      <c r="N24" s="251" t="s">
        <v>375</v>
      </c>
      <c r="O24" s="251" t="s">
        <v>375</v>
      </c>
      <c r="P24" s="245" t="s">
        <v>376</v>
      </c>
      <c r="Q24" s="245" t="s">
        <v>686</v>
      </c>
      <c r="R24" s="271">
        <v>0.5</v>
      </c>
      <c r="S24" s="245" t="s">
        <v>571</v>
      </c>
      <c r="T24" s="245" t="s">
        <v>379</v>
      </c>
      <c r="U24" s="245" t="s">
        <v>405</v>
      </c>
      <c r="V24" s="843"/>
      <c r="W24" s="278">
        <v>0.2</v>
      </c>
      <c r="X24" s="843"/>
      <c r="Y24" s="239">
        <v>0.6</v>
      </c>
      <c r="Z24" s="836"/>
      <c r="AA24" s="248" t="s">
        <v>381</v>
      </c>
      <c r="AB24" s="243" t="s">
        <v>850</v>
      </c>
      <c r="AC24" s="243" t="s">
        <v>851</v>
      </c>
      <c r="AD24" s="250" t="s">
        <v>644</v>
      </c>
      <c r="AE24" s="319">
        <v>45292</v>
      </c>
      <c r="AF24" s="250" t="s">
        <v>852</v>
      </c>
      <c r="AG24" s="243"/>
      <c r="AH24" s="265"/>
    </row>
    <row r="25" spans="1:34" ht="86.25" customHeight="1" x14ac:dyDescent="0.3">
      <c r="A25" s="844"/>
      <c r="B25" s="811"/>
      <c r="C25" s="811"/>
      <c r="D25" s="845"/>
      <c r="E25" s="845"/>
      <c r="F25" s="250" t="s">
        <v>853</v>
      </c>
      <c r="G25" s="843"/>
      <c r="H25" s="837"/>
      <c r="I25" s="850"/>
      <c r="J25" s="837"/>
      <c r="K25" s="841"/>
      <c r="L25" s="251" t="s">
        <v>814</v>
      </c>
      <c r="M25" s="251" t="s">
        <v>854</v>
      </c>
      <c r="N25" s="251" t="s">
        <v>375</v>
      </c>
      <c r="O25" s="251" t="s">
        <v>375</v>
      </c>
      <c r="P25" s="245" t="s">
        <v>376</v>
      </c>
      <c r="Q25" s="245" t="s">
        <v>377</v>
      </c>
      <c r="R25" s="271">
        <v>0.4</v>
      </c>
      <c r="S25" s="245" t="s">
        <v>571</v>
      </c>
      <c r="T25" s="245" t="s">
        <v>379</v>
      </c>
      <c r="U25" s="245" t="s">
        <v>405</v>
      </c>
      <c r="V25" s="843"/>
      <c r="W25" s="278">
        <v>0.12</v>
      </c>
      <c r="X25" s="843"/>
      <c r="Y25" s="239">
        <v>0.6</v>
      </c>
      <c r="Z25" s="836"/>
      <c r="AA25" s="248" t="s">
        <v>381</v>
      </c>
      <c r="AB25" s="243" t="s">
        <v>855</v>
      </c>
      <c r="AC25" s="243" t="s">
        <v>856</v>
      </c>
      <c r="AD25" s="250" t="s">
        <v>857</v>
      </c>
      <c r="AE25" s="319">
        <v>45292</v>
      </c>
      <c r="AF25" s="250" t="s">
        <v>858</v>
      </c>
      <c r="AG25" s="265"/>
      <c r="AH25" s="265"/>
    </row>
    <row r="26" spans="1:34" ht="86.25" customHeight="1" x14ac:dyDescent="0.3">
      <c r="A26" s="844"/>
      <c r="B26" s="811"/>
      <c r="C26" s="811"/>
      <c r="D26" s="845"/>
      <c r="E26" s="845"/>
      <c r="F26" s="250" t="s">
        <v>859</v>
      </c>
      <c r="G26" s="843"/>
      <c r="H26" s="837"/>
      <c r="I26" s="850"/>
      <c r="J26" s="837"/>
      <c r="K26" s="841"/>
      <c r="L26" s="251" t="s">
        <v>848</v>
      </c>
      <c r="M26" s="251" t="s">
        <v>849</v>
      </c>
      <c r="N26" s="251" t="s">
        <v>375</v>
      </c>
      <c r="O26" s="251" t="s">
        <v>375</v>
      </c>
      <c r="P26" s="245" t="s">
        <v>376</v>
      </c>
      <c r="Q26" s="245" t="s">
        <v>377</v>
      </c>
      <c r="R26" s="271">
        <v>0.4</v>
      </c>
      <c r="S26" s="245" t="s">
        <v>571</v>
      </c>
      <c r="T26" s="245" t="s">
        <v>379</v>
      </c>
      <c r="U26" s="245" t="s">
        <v>405</v>
      </c>
      <c r="V26" s="843"/>
      <c r="W26" s="324">
        <v>7.1999999999999995E-2</v>
      </c>
      <c r="X26" s="843"/>
      <c r="Y26" s="239">
        <v>0.6</v>
      </c>
      <c r="Z26" s="836"/>
      <c r="AA26" s="248" t="s">
        <v>381</v>
      </c>
      <c r="AB26" s="243" t="s">
        <v>860</v>
      </c>
      <c r="AC26" s="243" t="s">
        <v>861</v>
      </c>
      <c r="AD26" s="250" t="s">
        <v>862</v>
      </c>
      <c r="AE26" s="319">
        <v>45292</v>
      </c>
      <c r="AF26" s="250" t="s">
        <v>154</v>
      </c>
      <c r="AG26" s="265"/>
      <c r="AH26" s="243"/>
    </row>
    <row r="27" spans="1:34" ht="86.25" customHeight="1" x14ac:dyDescent="0.3">
      <c r="A27" s="844"/>
      <c r="B27" s="811"/>
      <c r="C27" s="811"/>
      <c r="D27" s="845"/>
      <c r="E27" s="845"/>
      <c r="F27" s="236" t="s">
        <v>863</v>
      </c>
      <c r="G27" s="843"/>
      <c r="H27" s="837"/>
      <c r="I27" s="850"/>
      <c r="J27" s="837"/>
      <c r="K27" s="841"/>
      <c r="L27" s="251" t="s">
        <v>809</v>
      </c>
      <c r="M27" s="322" t="s">
        <v>864</v>
      </c>
      <c r="N27" s="251" t="s">
        <v>375</v>
      </c>
      <c r="O27" s="251" t="s">
        <v>375</v>
      </c>
      <c r="P27" s="245" t="s">
        <v>376</v>
      </c>
      <c r="Q27" s="245" t="s">
        <v>377</v>
      </c>
      <c r="R27" s="271">
        <v>0.4</v>
      </c>
      <c r="S27" s="245" t="s">
        <v>571</v>
      </c>
      <c r="T27" s="245" t="s">
        <v>379</v>
      </c>
      <c r="U27" s="245" t="s">
        <v>405</v>
      </c>
      <c r="V27" s="843"/>
      <c r="W27" s="278">
        <v>7.1710000000000003E-4</v>
      </c>
      <c r="X27" s="843"/>
      <c r="Y27" s="239">
        <v>0.6</v>
      </c>
      <c r="Z27" s="836"/>
      <c r="AA27" s="248" t="s">
        <v>381</v>
      </c>
      <c r="AB27" s="243" t="s">
        <v>865</v>
      </c>
      <c r="AC27" s="243" t="s">
        <v>866</v>
      </c>
      <c r="AD27" s="250" t="s">
        <v>644</v>
      </c>
      <c r="AE27" s="319">
        <v>45292</v>
      </c>
      <c r="AF27" s="250" t="s">
        <v>824</v>
      </c>
      <c r="AG27" s="265"/>
      <c r="AH27" s="265"/>
    </row>
    <row r="28" spans="1:34" ht="86.25" customHeight="1" x14ac:dyDescent="0.3">
      <c r="A28" s="844"/>
      <c r="B28" s="811"/>
      <c r="C28" s="811"/>
      <c r="D28" s="845"/>
      <c r="E28" s="845"/>
      <c r="F28" s="808" t="s">
        <v>867</v>
      </c>
      <c r="G28" s="843"/>
      <c r="H28" s="837"/>
      <c r="I28" s="850"/>
      <c r="J28" s="837"/>
      <c r="K28" s="841"/>
      <c r="L28" s="251" t="s">
        <v>877</v>
      </c>
      <c r="M28" s="251" t="s">
        <v>869</v>
      </c>
      <c r="N28" s="251" t="s">
        <v>375</v>
      </c>
      <c r="O28" s="251" t="s">
        <v>375</v>
      </c>
      <c r="P28" s="245" t="s">
        <v>376</v>
      </c>
      <c r="Q28" s="245" t="s">
        <v>686</v>
      </c>
      <c r="R28" s="271">
        <v>0.5</v>
      </c>
      <c r="S28" s="245" t="s">
        <v>571</v>
      </c>
      <c r="T28" s="245" t="s">
        <v>379</v>
      </c>
      <c r="U28" s="245" t="s">
        <v>405</v>
      </c>
      <c r="V28" s="843"/>
      <c r="W28" s="278">
        <v>0</v>
      </c>
      <c r="X28" s="843"/>
      <c r="Y28" s="239">
        <v>0.6</v>
      </c>
      <c r="Z28" s="836"/>
      <c r="AA28" s="248" t="s">
        <v>381</v>
      </c>
      <c r="AB28" s="243" t="s">
        <v>878</v>
      </c>
      <c r="AC28" s="243" t="s">
        <v>871</v>
      </c>
      <c r="AD28" s="250" t="s">
        <v>872</v>
      </c>
      <c r="AE28" s="319">
        <v>45292</v>
      </c>
      <c r="AF28" s="250" t="s">
        <v>154</v>
      </c>
      <c r="AG28" s="265"/>
      <c r="AH28" s="243"/>
    </row>
    <row r="29" spans="1:34" ht="114.75" x14ac:dyDescent="0.3">
      <c r="A29" s="794"/>
      <c r="B29" s="812"/>
      <c r="C29" s="812"/>
      <c r="D29" s="809"/>
      <c r="E29" s="809"/>
      <c r="F29" s="809"/>
      <c r="G29" s="846"/>
      <c r="H29" s="803"/>
      <c r="I29" s="851"/>
      <c r="J29" s="803"/>
      <c r="K29" s="848"/>
      <c r="L29" s="251" t="s">
        <v>879</v>
      </c>
      <c r="M29" s="251" t="s">
        <v>838</v>
      </c>
      <c r="N29" s="251" t="s">
        <v>375</v>
      </c>
      <c r="O29" s="251" t="s">
        <v>375</v>
      </c>
      <c r="P29" s="245" t="s">
        <v>376</v>
      </c>
      <c r="Q29" s="245" t="s">
        <v>377</v>
      </c>
      <c r="R29" s="271">
        <v>0.4</v>
      </c>
      <c r="S29" s="245" t="s">
        <v>571</v>
      </c>
      <c r="T29" s="245" t="s">
        <v>379</v>
      </c>
      <c r="U29" s="245" t="s">
        <v>405</v>
      </c>
      <c r="V29" s="846"/>
      <c r="W29" s="278">
        <v>0</v>
      </c>
      <c r="X29" s="846"/>
      <c r="Y29" s="239">
        <v>0.6</v>
      </c>
      <c r="Z29" s="847"/>
      <c r="AA29" s="248" t="s">
        <v>381</v>
      </c>
      <c r="AB29" s="243" t="s">
        <v>880</v>
      </c>
      <c r="AC29" s="243" t="s">
        <v>874</v>
      </c>
      <c r="AD29" s="250" t="s">
        <v>672</v>
      </c>
      <c r="AE29" s="319">
        <v>45292</v>
      </c>
      <c r="AF29" s="250" t="s">
        <v>154</v>
      </c>
      <c r="AG29" s="265"/>
      <c r="AH29" s="265"/>
    </row>
    <row r="30" spans="1:34" ht="243" customHeight="1" x14ac:dyDescent="0.3">
      <c r="A30" s="793">
        <v>4</v>
      </c>
      <c r="B30" s="810" t="s">
        <v>841</v>
      </c>
      <c r="C30" s="810" t="s">
        <v>881</v>
      </c>
      <c r="D30" s="808" t="s">
        <v>806</v>
      </c>
      <c r="E30" s="808" t="s">
        <v>882</v>
      </c>
      <c r="F30" s="321" t="s">
        <v>825</v>
      </c>
      <c r="G30" s="842" t="s">
        <v>401</v>
      </c>
      <c r="H30" s="802">
        <f>IF(G30="MUY BAJA",20%,IF(G30="BAJA",40%,IF(G30="MEDIA",60%,IF(G30="ALTA",80%,IF(G30="MUY ALTA",100%,IF(G30="",""))))))</f>
        <v>0.6</v>
      </c>
      <c r="I30" s="838" t="s">
        <v>500</v>
      </c>
      <c r="J30" s="802">
        <f>IF(I30="LEVE",20%,IF(I30="MENOR",40%,IF(I30="MODERADO",60%,IF(I30="MAYOR",80%,IF(I30="CATASTROFICO",100%,IF(G30="",""))))))</f>
        <v>0.4</v>
      </c>
      <c r="K30" s="840" t="s">
        <v>391</v>
      </c>
      <c r="L30" s="251" t="s">
        <v>826</v>
      </c>
      <c r="M30" s="251" t="s">
        <v>827</v>
      </c>
      <c r="N30" s="251" t="s">
        <v>375</v>
      </c>
      <c r="O30" s="251" t="s">
        <v>375</v>
      </c>
      <c r="P30" s="245" t="s">
        <v>376</v>
      </c>
      <c r="Q30" s="245" t="s">
        <v>686</v>
      </c>
      <c r="R30" s="223">
        <v>0.5</v>
      </c>
      <c r="S30" s="245" t="s">
        <v>571</v>
      </c>
      <c r="T30" s="245" t="s">
        <v>379</v>
      </c>
      <c r="U30" s="245" t="s">
        <v>405</v>
      </c>
      <c r="V30" s="842" t="s">
        <v>390</v>
      </c>
      <c r="W30" s="278">
        <v>0.6</v>
      </c>
      <c r="X30" s="325" t="s">
        <v>500</v>
      </c>
      <c r="Y30" s="239">
        <f>IF(X30="LEVE",20%,IF(X30="MENOR",40%,IF(X30="MODERADO",60%,IF(X30="MAYOR",80%,IF(X30="CATASTROFICO",100%,IF(X30="",""))))))</f>
        <v>0.4</v>
      </c>
      <c r="Z30" s="835" t="s">
        <v>391</v>
      </c>
      <c r="AA30" s="248" t="s">
        <v>381</v>
      </c>
      <c r="AB30" s="243" t="s">
        <v>883</v>
      </c>
      <c r="AC30" s="243" t="s">
        <v>829</v>
      </c>
      <c r="AD30" s="250" t="s">
        <v>688</v>
      </c>
      <c r="AE30" s="319">
        <v>45292</v>
      </c>
      <c r="AF30" s="320" t="s">
        <v>824</v>
      </c>
      <c r="AG30" s="265"/>
      <c r="AH30" s="265"/>
    </row>
    <row r="31" spans="1:34" ht="173.25" customHeight="1" x14ac:dyDescent="0.3">
      <c r="A31" s="844"/>
      <c r="B31" s="811"/>
      <c r="C31" s="811"/>
      <c r="D31" s="845"/>
      <c r="E31" s="845"/>
      <c r="F31" s="250" t="s">
        <v>884</v>
      </c>
      <c r="G31" s="843"/>
      <c r="H31" s="837"/>
      <c r="I31" s="839"/>
      <c r="J31" s="837"/>
      <c r="K31" s="841"/>
      <c r="L31" s="224" t="s">
        <v>819</v>
      </c>
      <c r="M31" s="251" t="s">
        <v>820</v>
      </c>
      <c r="N31" s="251" t="s">
        <v>375</v>
      </c>
      <c r="O31" s="251" t="s">
        <v>375</v>
      </c>
      <c r="P31" s="245" t="s">
        <v>376</v>
      </c>
      <c r="Q31" s="245" t="s">
        <v>377</v>
      </c>
      <c r="R31" s="223">
        <v>0.4</v>
      </c>
      <c r="S31" s="245" t="s">
        <v>571</v>
      </c>
      <c r="T31" s="245" t="s">
        <v>379</v>
      </c>
      <c r="U31" s="245" t="s">
        <v>405</v>
      </c>
      <c r="V31" s="843"/>
      <c r="W31" s="278">
        <v>0.3</v>
      </c>
      <c r="X31" s="325" t="s">
        <v>500</v>
      </c>
      <c r="Y31" s="239">
        <f>IF(X31="LEVE",20%,IF(X31="MENOR",40%,IF(X31="MODERADO",60%,IF(X31="MAYOR",80%,IF(X31="CATASTROFICO",100%,IF(X31="",""))))))</f>
        <v>0.4</v>
      </c>
      <c r="Z31" s="836"/>
      <c r="AA31" s="248" t="s">
        <v>381</v>
      </c>
      <c r="AB31" s="243" t="s">
        <v>885</v>
      </c>
      <c r="AC31" s="243" t="s">
        <v>823</v>
      </c>
      <c r="AD31" s="250" t="s">
        <v>644</v>
      </c>
      <c r="AE31" s="319">
        <v>45292</v>
      </c>
      <c r="AF31" s="250" t="s">
        <v>824</v>
      </c>
      <c r="AG31" s="265"/>
      <c r="AH31" s="265"/>
    </row>
    <row r="32" spans="1:34" ht="188.25" customHeight="1" x14ac:dyDescent="0.3">
      <c r="A32" s="844"/>
      <c r="B32" s="811"/>
      <c r="C32" s="811"/>
      <c r="D32" s="845"/>
      <c r="E32" s="845"/>
      <c r="F32" s="250" t="s">
        <v>886</v>
      </c>
      <c r="G32" s="843"/>
      <c r="H32" s="837"/>
      <c r="I32" s="839"/>
      <c r="J32" s="837"/>
      <c r="K32" s="841"/>
      <c r="L32" s="251" t="s">
        <v>826</v>
      </c>
      <c r="M32" s="251" t="s">
        <v>827</v>
      </c>
      <c r="N32" s="251" t="s">
        <v>375</v>
      </c>
      <c r="O32" s="251" t="s">
        <v>375</v>
      </c>
      <c r="P32" s="245" t="s">
        <v>376</v>
      </c>
      <c r="Q32" s="245" t="s">
        <v>377</v>
      </c>
      <c r="R32" s="271">
        <v>0.4</v>
      </c>
      <c r="S32" s="245" t="s">
        <v>571</v>
      </c>
      <c r="T32" s="245" t="s">
        <v>379</v>
      </c>
      <c r="U32" s="245" t="s">
        <v>405</v>
      </c>
      <c r="V32" s="843"/>
      <c r="W32" s="278">
        <v>0.18</v>
      </c>
      <c r="X32" s="325" t="s">
        <v>500</v>
      </c>
      <c r="Y32" s="239">
        <f>IF(X32="LEVE",20%,IF(X32="MENOR",40%,IF(X32="MODERADO",60%,IF(X32="MAYOR",80%,IF(X32="CATASTROFICO",100%,IF(X32="",""))))))</f>
        <v>0.4</v>
      </c>
      <c r="Z32" s="836"/>
      <c r="AA32" s="248" t="s">
        <v>381</v>
      </c>
      <c r="AB32" s="243" t="s">
        <v>883</v>
      </c>
      <c r="AC32" s="243" t="s">
        <v>829</v>
      </c>
      <c r="AD32" s="250" t="s">
        <v>688</v>
      </c>
      <c r="AE32" s="319">
        <v>45292</v>
      </c>
      <c r="AF32" s="320" t="s">
        <v>824</v>
      </c>
      <c r="AG32" s="265"/>
      <c r="AH32" s="265"/>
    </row>
    <row r="33" spans="1:34" ht="139.5" customHeight="1" x14ac:dyDescent="0.3">
      <c r="A33" s="844"/>
      <c r="B33" s="811"/>
      <c r="C33" s="811"/>
      <c r="D33" s="845"/>
      <c r="E33" s="845"/>
      <c r="F33" s="250" t="s">
        <v>887</v>
      </c>
      <c r="G33" s="843"/>
      <c r="H33" s="837"/>
      <c r="I33" s="839"/>
      <c r="J33" s="837"/>
      <c r="K33" s="841"/>
      <c r="L33" s="224" t="s">
        <v>819</v>
      </c>
      <c r="M33" s="251" t="s">
        <v>820</v>
      </c>
      <c r="N33" s="251" t="s">
        <v>375</v>
      </c>
      <c r="O33" s="251" t="s">
        <v>375</v>
      </c>
      <c r="P33" s="245" t="s">
        <v>376</v>
      </c>
      <c r="Q33" s="245" t="s">
        <v>686</v>
      </c>
      <c r="R33" s="271">
        <v>0.5</v>
      </c>
      <c r="S33" s="245" t="s">
        <v>571</v>
      </c>
      <c r="T33" s="245" t="s">
        <v>379</v>
      </c>
      <c r="U33" s="245" t="s">
        <v>405</v>
      </c>
      <c r="V33" s="846"/>
      <c r="W33" s="278">
        <v>0.09</v>
      </c>
      <c r="X33" s="325" t="s">
        <v>500</v>
      </c>
      <c r="Y33" s="239">
        <f>IF(X33="LEVE",20%,IF(X33="MENOR",40%,IF(X33="MODERADO",60%,IF(X33="MAYOR",80%,IF(X33="CATASTROFICO",100%,IF(X33="",""))))))</f>
        <v>0.4</v>
      </c>
      <c r="Z33" s="847"/>
      <c r="AA33" s="248" t="s">
        <v>381</v>
      </c>
      <c r="AB33" s="243" t="s">
        <v>885</v>
      </c>
      <c r="AC33" s="243" t="s">
        <v>823</v>
      </c>
      <c r="AD33" s="250" t="s">
        <v>644</v>
      </c>
      <c r="AE33" s="319">
        <v>45292</v>
      </c>
      <c r="AF33" s="250" t="s">
        <v>824</v>
      </c>
      <c r="AG33" s="265"/>
      <c r="AH33" s="265"/>
    </row>
    <row r="34" spans="1:34" ht="86.25" customHeight="1" x14ac:dyDescent="0.3">
      <c r="A34" s="793">
        <v>5</v>
      </c>
      <c r="B34" s="810" t="s">
        <v>841</v>
      </c>
      <c r="C34" s="810" t="s">
        <v>888</v>
      </c>
      <c r="D34" s="808" t="s">
        <v>806</v>
      </c>
      <c r="E34" s="808" t="s">
        <v>889</v>
      </c>
      <c r="F34" s="321" t="s">
        <v>890</v>
      </c>
      <c r="G34" s="842" t="s">
        <v>401</v>
      </c>
      <c r="H34" s="802">
        <f>IF(G34="MUY BAJA",20%,IF(G34="BAJA",40%,IF(G34="MEDIA",60%,IF(G34="ALTA",80%,IF(G34="MUY ALTA",100%,IF(G34="",""))))))</f>
        <v>0.6</v>
      </c>
      <c r="I34" s="838" t="s">
        <v>391</v>
      </c>
      <c r="J34" s="802">
        <f>IF(I34="LEVE",20%,IF(I34="MENOR",40%,IF(I34="MODERADO",60%,IF(I34="MAYOR",80%,IF(I34="CATASTROFICO",100%,IF(G34="",""))))))</f>
        <v>0.6</v>
      </c>
      <c r="K34" s="840" t="s">
        <v>391</v>
      </c>
      <c r="L34" s="251" t="s">
        <v>891</v>
      </c>
      <c r="M34" s="251" t="s">
        <v>892</v>
      </c>
      <c r="N34" s="251" t="s">
        <v>375</v>
      </c>
      <c r="O34" s="251" t="s">
        <v>375</v>
      </c>
      <c r="P34" s="245" t="s">
        <v>376</v>
      </c>
      <c r="Q34" s="245" t="s">
        <v>686</v>
      </c>
      <c r="R34" s="223">
        <v>0.5</v>
      </c>
      <c r="S34" s="245" t="s">
        <v>571</v>
      </c>
      <c r="T34" s="245" t="s">
        <v>379</v>
      </c>
      <c r="U34" s="245" t="s">
        <v>405</v>
      </c>
      <c r="V34" s="842" t="s">
        <v>390</v>
      </c>
      <c r="W34" s="278">
        <v>0.6</v>
      </c>
      <c r="X34" s="842" t="s">
        <v>391</v>
      </c>
      <c r="Y34" s="239">
        <f>IF(X34="LEVE",20%,IF(X34="MENOR",40%,IF(X34="MODERADO",60%,IF(X34="MAYOR",80%,IF(X34="CATASTROFICO",100%,IF(X34="",""))))))</f>
        <v>0.6</v>
      </c>
      <c r="Z34" s="835" t="s">
        <v>391</v>
      </c>
      <c r="AA34" s="248" t="s">
        <v>381</v>
      </c>
      <c r="AB34" s="243" t="s">
        <v>893</v>
      </c>
      <c r="AC34" s="243" t="s">
        <v>894</v>
      </c>
      <c r="AD34" s="250" t="s">
        <v>644</v>
      </c>
      <c r="AE34" s="319">
        <v>45292</v>
      </c>
      <c r="AF34" s="250" t="s">
        <v>824</v>
      </c>
      <c r="AG34" s="265"/>
      <c r="AH34" s="265"/>
    </row>
    <row r="35" spans="1:34" ht="100.5" customHeight="1" x14ac:dyDescent="0.3">
      <c r="A35" s="844"/>
      <c r="B35" s="811"/>
      <c r="C35" s="811"/>
      <c r="D35" s="845"/>
      <c r="E35" s="845"/>
      <c r="F35" s="250" t="s">
        <v>884</v>
      </c>
      <c r="G35" s="843"/>
      <c r="H35" s="837"/>
      <c r="I35" s="839"/>
      <c r="J35" s="837"/>
      <c r="K35" s="841"/>
      <c r="L35" s="224" t="s">
        <v>895</v>
      </c>
      <c r="M35" s="251" t="s">
        <v>896</v>
      </c>
      <c r="N35" s="251" t="s">
        <v>375</v>
      </c>
      <c r="O35" s="251" t="s">
        <v>375</v>
      </c>
      <c r="P35" s="245" t="s">
        <v>376</v>
      </c>
      <c r="Q35" s="245" t="s">
        <v>377</v>
      </c>
      <c r="R35" s="223">
        <v>0.4</v>
      </c>
      <c r="S35" s="245" t="s">
        <v>378</v>
      </c>
      <c r="T35" s="245" t="s">
        <v>379</v>
      </c>
      <c r="U35" s="245" t="s">
        <v>405</v>
      </c>
      <c r="V35" s="843"/>
      <c r="W35" s="278">
        <v>0.3</v>
      </c>
      <c r="X35" s="843"/>
      <c r="Y35" s="239">
        <v>0.6</v>
      </c>
      <c r="Z35" s="836"/>
      <c r="AA35" s="248" t="s">
        <v>381</v>
      </c>
      <c r="AB35" s="243" t="s">
        <v>885</v>
      </c>
      <c r="AC35" s="243" t="s">
        <v>823</v>
      </c>
      <c r="AD35" s="250" t="s">
        <v>644</v>
      </c>
      <c r="AE35" s="319">
        <v>45292</v>
      </c>
      <c r="AF35" s="250" t="s">
        <v>824</v>
      </c>
      <c r="AG35" s="265"/>
      <c r="AH35" s="265"/>
    </row>
    <row r="36" spans="1:34" ht="114" customHeight="1" x14ac:dyDescent="0.3">
      <c r="A36" s="844"/>
      <c r="B36" s="811"/>
      <c r="C36" s="811"/>
      <c r="D36" s="845"/>
      <c r="E36" s="845"/>
      <c r="F36" s="250" t="s">
        <v>897</v>
      </c>
      <c r="G36" s="843"/>
      <c r="H36" s="837"/>
      <c r="I36" s="839"/>
      <c r="J36" s="837"/>
      <c r="K36" s="841"/>
      <c r="L36" s="251" t="s">
        <v>898</v>
      </c>
      <c r="M36" s="251" t="s">
        <v>899</v>
      </c>
      <c r="N36" s="251" t="s">
        <v>375</v>
      </c>
      <c r="O36" s="251" t="s">
        <v>375</v>
      </c>
      <c r="P36" s="245" t="s">
        <v>376</v>
      </c>
      <c r="Q36" s="245" t="s">
        <v>686</v>
      </c>
      <c r="R36" s="271">
        <v>0.5</v>
      </c>
      <c r="S36" s="245" t="s">
        <v>378</v>
      </c>
      <c r="T36" s="245" t="s">
        <v>379</v>
      </c>
      <c r="U36" s="245" t="s">
        <v>405</v>
      </c>
      <c r="V36" s="843"/>
      <c r="W36" s="278">
        <v>0.15</v>
      </c>
      <c r="X36" s="843"/>
      <c r="Y36" s="239">
        <v>0.6</v>
      </c>
      <c r="Z36" s="836"/>
      <c r="AA36" s="248" t="s">
        <v>381</v>
      </c>
      <c r="AB36" s="243" t="s">
        <v>900</v>
      </c>
      <c r="AC36" s="243" t="s">
        <v>901</v>
      </c>
      <c r="AD36" s="250" t="s">
        <v>902</v>
      </c>
      <c r="AE36" s="319">
        <v>45292</v>
      </c>
      <c r="AF36" s="250"/>
      <c r="AG36" s="268"/>
      <c r="AH36" s="265"/>
    </row>
    <row r="37" spans="1:34" ht="81.75" customHeight="1" x14ac:dyDescent="0.3">
      <c r="A37" s="844"/>
      <c r="B37" s="811"/>
      <c r="C37" s="811"/>
      <c r="D37" s="845"/>
      <c r="E37" s="845"/>
      <c r="F37" s="236" t="s">
        <v>887</v>
      </c>
      <c r="G37" s="843"/>
      <c r="H37" s="837"/>
      <c r="I37" s="839"/>
      <c r="J37" s="837"/>
      <c r="K37" s="841"/>
      <c r="L37" s="224" t="s">
        <v>903</v>
      </c>
      <c r="M37" s="237" t="s">
        <v>904</v>
      </c>
      <c r="N37" s="237" t="s">
        <v>375</v>
      </c>
      <c r="O37" s="237" t="s">
        <v>375</v>
      </c>
      <c r="P37" s="248" t="s">
        <v>376</v>
      </c>
      <c r="Q37" s="248" t="s">
        <v>686</v>
      </c>
      <c r="R37" s="347">
        <v>0.5</v>
      </c>
      <c r="S37" s="248" t="s">
        <v>571</v>
      </c>
      <c r="T37" s="248" t="s">
        <v>379</v>
      </c>
      <c r="U37" s="248" t="s">
        <v>405</v>
      </c>
      <c r="V37" s="843"/>
      <c r="W37" s="401">
        <v>7.4999999999999997E-2</v>
      </c>
      <c r="X37" s="843"/>
      <c r="Y37" s="287">
        <v>0.6</v>
      </c>
      <c r="Z37" s="836"/>
      <c r="AA37" s="248" t="s">
        <v>381</v>
      </c>
      <c r="AB37" s="235" t="s">
        <v>905</v>
      </c>
      <c r="AC37" s="235" t="s">
        <v>906</v>
      </c>
      <c r="AD37" s="236" t="s">
        <v>644</v>
      </c>
      <c r="AE37" s="319">
        <v>45292</v>
      </c>
      <c r="AF37" s="236" t="s">
        <v>154</v>
      </c>
      <c r="AG37" s="284"/>
      <c r="AH37" s="284"/>
    </row>
    <row r="38" spans="1:34" x14ac:dyDescent="0.3">
      <c r="W38" s="326"/>
    </row>
    <row r="39" spans="1:34" x14ac:dyDescent="0.3">
      <c r="W39" s="326"/>
    </row>
    <row r="40" spans="1:34" x14ac:dyDescent="0.3">
      <c r="W40" s="326"/>
    </row>
    <row r="41" spans="1:34" x14ac:dyDescent="0.3">
      <c r="W41" s="326"/>
    </row>
    <row r="50" spans="1:26" x14ac:dyDescent="0.3">
      <c r="A50" s="300"/>
      <c r="B50" s="300"/>
    </row>
    <row r="51" spans="1:26" hidden="1" x14ac:dyDescent="0.3"/>
    <row r="52" spans="1:26" ht="33" hidden="1" x14ac:dyDescent="0.3">
      <c r="G52" s="833" t="s">
        <v>782</v>
      </c>
      <c r="H52" s="833"/>
      <c r="I52" s="834" t="s">
        <v>783</v>
      </c>
      <c r="J52" s="834"/>
      <c r="K52" s="301" t="s">
        <v>907</v>
      </c>
      <c r="M52" s="327" t="s">
        <v>908</v>
      </c>
      <c r="V52" s="111"/>
      <c r="W52" s="326"/>
      <c r="X52" s="325"/>
      <c r="Z52" s="281"/>
    </row>
    <row r="53" spans="1:26" hidden="1" x14ac:dyDescent="0.3">
      <c r="G53" s="303" t="s">
        <v>371</v>
      </c>
      <c r="H53" s="304">
        <v>0.2</v>
      </c>
      <c r="I53" s="305" t="s">
        <v>454</v>
      </c>
      <c r="J53" s="304">
        <v>0.2</v>
      </c>
      <c r="K53" s="306" t="s">
        <v>438</v>
      </c>
      <c r="M53" s="130" t="s">
        <v>381</v>
      </c>
      <c r="W53" s="326"/>
    </row>
    <row r="54" spans="1:26" hidden="1" x14ac:dyDescent="0.3">
      <c r="G54" s="307" t="s">
        <v>390</v>
      </c>
      <c r="H54" s="304">
        <v>0.4</v>
      </c>
      <c r="I54" s="308" t="s">
        <v>500</v>
      </c>
      <c r="J54" s="304">
        <v>0.4</v>
      </c>
      <c r="K54" s="309" t="s">
        <v>391</v>
      </c>
      <c r="M54" s="130" t="s">
        <v>786</v>
      </c>
      <c r="W54" s="326"/>
    </row>
    <row r="55" spans="1:26" hidden="1" x14ac:dyDescent="0.3">
      <c r="G55" s="311" t="s">
        <v>401</v>
      </c>
      <c r="H55" s="304">
        <v>0.6</v>
      </c>
      <c r="I55" s="312" t="s">
        <v>391</v>
      </c>
      <c r="J55" s="304">
        <v>0.6</v>
      </c>
      <c r="K55" s="313" t="s">
        <v>403</v>
      </c>
      <c r="M55" s="130" t="s">
        <v>788</v>
      </c>
      <c r="W55" s="326"/>
    </row>
    <row r="56" spans="1:26" hidden="1" x14ac:dyDescent="0.3">
      <c r="G56" s="314" t="s">
        <v>509</v>
      </c>
      <c r="H56" s="304">
        <v>0.8</v>
      </c>
      <c r="I56" s="315" t="s">
        <v>402</v>
      </c>
      <c r="J56" s="304">
        <v>0.8</v>
      </c>
      <c r="K56" s="316" t="s">
        <v>373</v>
      </c>
      <c r="W56" s="326"/>
    </row>
    <row r="57" spans="1:26" hidden="1" x14ac:dyDescent="0.3">
      <c r="G57" s="317" t="s">
        <v>591</v>
      </c>
      <c r="H57" s="304">
        <v>1</v>
      </c>
      <c r="I57" s="318" t="s">
        <v>372</v>
      </c>
      <c r="J57" s="304">
        <v>1</v>
      </c>
      <c r="K57" s="130"/>
      <c r="W57" s="326"/>
    </row>
    <row r="58" spans="1:26" hidden="1" x14ac:dyDescent="0.3"/>
  </sheetData>
  <mergeCells count="102">
    <mergeCell ref="C2:D3"/>
    <mergeCell ref="S2:X3"/>
    <mergeCell ref="A5:B5"/>
    <mergeCell ref="A6:B6"/>
    <mergeCell ref="C6:L6"/>
    <mergeCell ref="A7:B7"/>
    <mergeCell ref="C7:L7"/>
    <mergeCell ref="I8:I9"/>
    <mergeCell ref="J8:J9"/>
    <mergeCell ref="K8:K9"/>
    <mergeCell ref="L8:L9"/>
    <mergeCell ref="A8:A9"/>
    <mergeCell ref="B8:B9"/>
    <mergeCell ref="C8:C9"/>
    <mergeCell ref="D8:D9"/>
    <mergeCell ref="E8:E9"/>
    <mergeCell ref="F8:F9"/>
    <mergeCell ref="AG8:AG9"/>
    <mergeCell ref="AH8:AH9"/>
    <mergeCell ref="A10:A15"/>
    <mergeCell ref="B10:B15"/>
    <mergeCell ref="C10:C15"/>
    <mergeCell ref="D10:D15"/>
    <mergeCell ref="E10:E15"/>
    <mergeCell ref="G10:G15"/>
    <mergeCell ref="H10:H15"/>
    <mergeCell ref="I10:I15"/>
    <mergeCell ref="AA8:AA9"/>
    <mergeCell ref="AB8:AB9"/>
    <mergeCell ref="AC8:AC9"/>
    <mergeCell ref="AD8:AD9"/>
    <mergeCell ref="AE8:AE9"/>
    <mergeCell ref="AF8:AF9"/>
    <mergeCell ref="M8:M9"/>
    <mergeCell ref="N8:O8"/>
    <mergeCell ref="P8:U8"/>
    <mergeCell ref="V8:W9"/>
    <mergeCell ref="X8:Y9"/>
    <mergeCell ref="Z8:Z9"/>
    <mergeCell ref="G8:G9"/>
    <mergeCell ref="H8:H9"/>
    <mergeCell ref="C16:C22"/>
    <mergeCell ref="D16:D22"/>
    <mergeCell ref="E16:E22"/>
    <mergeCell ref="G16:G22"/>
    <mergeCell ref="J10:J15"/>
    <mergeCell ref="K10:K15"/>
    <mergeCell ref="V10:V15"/>
    <mergeCell ref="X10:X15"/>
    <mergeCell ref="Z10:Z15"/>
    <mergeCell ref="F11:F12"/>
    <mergeCell ref="J23:J29"/>
    <mergeCell ref="K23:K29"/>
    <mergeCell ref="V23:V29"/>
    <mergeCell ref="X23:X29"/>
    <mergeCell ref="Z23:Z29"/>
    <mergeCell ref="F28:F29"/>
    <mergeCell ref="Z16:Z22"/>
    <mergeCell ref="F21:F22"/>
    <mergeCell ref="A23:A29"/>
    <mergeCell ref="B23:B29"/>
    <mergeCell ref="C23:C29"/>
    <mergeCell ref="D23:D29"/>
    <mergeCell ref="E23:E29"/>
    <mergeCell ref="G23:G29"/>
    <mergeCell ref="H23:H29"/>
    <mergeCell ref="I23:I29"/>
    <mergeCell ref="H16:H22"/>
    <mergeCell ref="I16:I22"/>
    <mergeCell ref="J16:J22"/>
    <mergeCell ref="K16:K22"/>
    <mergeCell ref="V16:V22"/>
    <mergeCell ref="X16:X22"/>
    <mergeCell ref="A16:A22"/>
    <mergeCell ref="B16:B22"/>
    <mergeCell ref="K30:K33"/>
    <mergeCell ref="V30:V33"/>
    <mergeCell ref="Z30:Z33"/>
    <mergeCell ref="A30:A33"/>
    <mergeCell ref="B30:B33"/>
    <mergeCell ref="C30:C33"/>
    <mergeCell ref="D30:D33"/>
    <mergeCell ref="E30:E33"/>
    <mergeCell ref="G30:G33"/>
    <mergeCell ref="A34:A37"/>
    <mergeCell ref="B34:B37"/>
    <mergeCell ref="C34:C37"/>
    <mergeCell ref="D34:D37"/>
    <mergeCell ref="E34:E37"/>
    <mergeCell ref="G34:G37"/>
    <mergeCell ref="H30:H33"/>
    <mergeCell ref="I30:I33"/>
    <mergeCell ref="J30:J33"/>
    <mergeCell ref="Z34:Z37"/>
    <mergeCell ref="G52:H52"/>
    <mergeCell ref="I52:J52"/>
    <mergeCell ref="H34:H37"/>
    <mergeCell ref="I34:I37"/>
    <mergeCell ref="J34:J37"/>
    <mergeCell ref="K34:K37"/>
    <mergeCell ref="V34:V37"/>
    <mergeCell ref="X34:X37"/>
  </mergeCells>
  <dataValidations count="5">
    <dataValidation type="list" allowBlank="1" showInputMessage="1" showErrorMessage="1" sqref="X52 I16:I37 I10 X10 X16 X23 X30:X34" xr:uid="{2D70A4DA-BE13-4CDE-BECB-525E2FC592EF}">
      <formula1>$I$53:$I$57</formula1>
    </dataValidation>
    <dataValidation type="list" allowBlank="1" showInputMessage="1" showErrorMessage="1" sqref="Z52 K10 Z34 Z23 Z30 Z10 Z16" xr:uid="{2BA6D816-AC1C-4A54-B722-E9A7FFEEF394}">
      <formula1>$K$53:$K$56</formula1>
    </dataValidation>
    <dataValidation type="list" allowBlank="1" showInputMessage="1" showErrorMessage="1" sqref="G10:G16 G30 G23 G34 V10 V16 V23 V30 V34" xr:uid="{CF42FDC7-EB82-41D4-82EA-508728E0CA7B}">
      <formula1>$G$53:$G$57</formula1>
    </dataValidation>
    <dataValidation type="list" allowBlank="1" showInputMessage="1" showErrorMessage="1" sqref="AA10:AA37" xr:uid="{4C3151EA-4F45-46A6-A809-A04397922082}">
      <formula1>$M$53:$M$55</formula1>
    </dataValidation>
    <dataValidation type="list" allowBlank="1" showInputMessage="1" showErrorMessage="1" sqref="P10:Q37 S10:U37" xr:uid="{AFF572A8-7E21-4FEB-A343-23176FA3CCEE}">
      <formula1>#REF!</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2F2DE09C-D449-4C58-99DC-8C7CC5F2E097}">
            <xm:f>NOT(ISERROR(SEARCH($G$57,G10)))</xm:f>
            <xm:f>$G$57</xm:f>
            <x14:dxf>
              <fill>
                <patternFill>
                  <bgColor rgb="FFFF0000"/>
                </patternFill>
              </fill>
            </x14:dxf>
          </x14:cfRule>
          <x14:cfRule type="containsText" priority="15" operator="containsText" id="{187BCFF1-FB57-416D-B1F6-A3799ABBB0EA}">
            <xm:f>NOT(ISERROR(SEARCH($G$56,G10)))</xm:f>
            <xm:f>$G$56</xm:f>
            <x14:dxf>
              <fill>
                <patternFill>
                  <bgColor rgb="FFFFC000"/>
                </patternFill>
              </fill>
            </x14:dxf>
          </x14:cfRule>
          <x14:cfRule type="containsText" priority="16" operator="containsText" id="{0B65B030-F73E-49E4-ABE6-1FA75D2F2300}">
            <xm:f>NOT(ISERROR(SEARCH($G$55,G10)))</xm:f>
            <xm:f>$G$55</xm:f>
            <x14:dxf>
              <fill>
                <patternFill>
                  <bgColor rgb="FFFFFF00"/>
                </patternFill>
              </fill>
            </x14:dxf>
          </x14:cfRule>
          <x14:cfRule type="containsText" priority="17" operator="containsText" id="{D818172E-D0B3-43BF-BFD3-B476D4E6B960}">
            <xm:f>NOT(ISERROR(SEARCH($G$54,G10)))</xm:f>
            <xm:f>$G$54</xm:f>
            <x14:dxf>
              <fill>
                <patternFill>
                  <bgColor rgb="FF00B050"/>
                </patternFill>
              </fill>
            </x14:dxf>
          </x14:cfRule>
          <x14:cfRule type="containsText" priority="18" operator="containsText" id="{D6990D39-B4A0-4994-97E1-61556852C392}">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19" operator="containsText" id="{FCDD640D-AC97-4289-BC0E-31AB4938CBCB}">
            <xm:f>NOT(ISERROR(SEARCH($G$57,G16)))</xm:f>
            <xm:f>$G$57</xm:f>
            <x14:dxf>
              <fill>
                <patternFill>
                  <bgColor rgb="FFFF0000"/>
                </patternFill>
              </fill>
            </x14:dxf>
          </x14:cfRule>
          <x14:cfRule type="containsText" priority="20" operator="containsText" id="{987205AD-077A-4F15-99B6-7D42E58E83FB}">
            <xm:f>NOT(ISERROR(SEARCH($G$56,G16)))</xm:f>
            <xm:f>$G$56</xm:f>
            <x14:dxf>
              <fill>
                <patternFill>
                  <bgColor rgb="FFFFC000"/>
                </patternFill>
              </fill>
            </x14:dxf>
          </x14:cfRule>
          <x14:cfRule type="containsText" priority="21" operator="containsText" id="{0C2A2205-5587-48C8-ACE1-0C41B90EA69C}">
            <xm:f>NOT(ISERROR(SEARCH($G$55,G16)))</xm:f>
            <xm:f>$G$55</xm:f>
            <x14:dxf>
              <fill>
                <patternFill>
                  <bgColor rgb="FFFFFF00"/>
                </patternFill>
              </fill>
            </x14:dxf>
          </x14:cfRule>
          <x14:cfRule type="containsText" priority="22" operator="containsText" id="{A51A59B2-BA5C-46AD-A949-152B126A4215}">
            <xm:f>NOT(ISERROR(SEARCH($G$54,G16)))</xm:f>
            <xm:f>$G$54</xm:f>
            <x14:dxf>
              <fill>
                <patternFill>
                  <bgColor rgb="FF00B050"/>
                </patternFill>
              </fill>
            </x14:dxf>
          </x14:cfRule>
          <x14:cfRule type="containsText" priority="23" operator="containsText" id="{A341D1B0-F16D-497E-9FB1-6D2742471BD4}">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9" operator="containsText" id="{16D31E70-4FBF-4CA0-9497-5DDC95FE5E94}">
            <xm:f>NOT(ISERROR(SEARCH($I$57,I10)))</xm:f>
            <xm:f>$I$57</xm:f>
            <x14:dxf>
              <fill>
                <patternFill>
                  <bgColor rgb="FFFF0000"/>
                </patternFill>
              </fill>
            </x14:dxf>
          </x14:cfRule>
          <x14:cfRule type="containsText" priority="10" operator="containsText" id="{5179B120-0FF1-4E34-B9D9-66C5C07C475A}">
            <xm:f>NOT(ISERROR(SEARCH($I$56,I10)))</xm:f>
            <xm:f>$I$56</xm:f>
            <x14:dxf>
              <fill>
                <patternFill>
                  <bgColor rgb="FFFFC000"/>
                </patternFill>
              </fill>
            </x14:dxf>
          </x14:cfRule>
          <x14:cfRule type="containsText" priority="11" operator="containsText" id="{76984479-E1F7-4FF1-8110-D870241AE7E0}">
            <xm:f>NOT(ISERROR(SEARCH($I$55,I10)))</xm:f>
            <xm:f>$I$55</xm:f>
            <x14:dxf>
              <fill>
                <patternFill>
                  <bgColor rgb="FFFFFF00"/>
                </patternFill>
              </fill>
            </x14:dxf>
          </x14:cfRule>
          <x14:cfRule type="containsText" priority="12" operator="containsText" id="{494371B2-76E4-4EA3-BBD5-E7FCC3827D20}">
            <xm:f>NOT(ISERROR(SEARCH($I$54,I10)))</xm:f>
            <xm:f>$I$54</xm:f>
            <x14:dxf>
              <fill>
                <patternFill>
                  <bgColor rgb="FF00B050"/>
                </patternFill>
              </fill>
            </x14:dxf>
          </x14:cfRule>
          <x14:cfRule type="containsText" priority="13" operator="containsText" id="{19CC363A-1581-46A6-8BE5-D17047E5B25F}">
            <xm:f>NOT(ISERROR(SEARCH($I$53,I10)))</xm:f>
            <xm:f>$I$53</xm:f>
            <x14:dxf>
              <fill>
                <patternFill>
                  <bgColor rgb="FF92D050"/>
                </patternFill>
              </fill>
            </x14:dxf>
          </x14:cfRule>
          <xm:sqref>I10</xm:sqref>
        </x14:conditionalFormatting>
        <x14:conditionalFormatting xmlns:xm="http://schemas.microsoft.com/office/excel/2006/main">
          <x14:cfRule type="containsText" priority="5" operator="containsText" id="{B4E1A7FB-E54C-4119-88F8-56C0C4B485DE}">
            <xm:f>NOT(ISERROR(SEARCH($K$56,K10)))</xm:f>
            <xm:f>$K$56</xm:f>
            <x14:dxf>
              <fill>
                <patternFill>
                  <bgColor rgb="FFFF0000"/>
                </patternFill>
              </fill>
            </x14:dxf>
          </x14:cfRule>
          <x14:cfRule type="containsText" priority="6" operator="containsText" id="{F7BE7CCF-9903-4827-BD96-F443BB3435FB}">
            <xm:f>NOT(ISERROR(SEARCH($K$55,K10)))</xm:f>
            <xm:f>$K$55</xm:f>
            <x14:dxf>
              <fill>
                <patternFill>
                  <bgColor rgb="FFFFC000"/>
                </patternFill>
              </fill>
            </x14:dxf>
          </x14:cfRule>
          <x14:cfRule type="containsText" priority="7" operator="containsText" id="{97B9EB64-B88B-4D56-8550-A4506D6487E9}">
            <xm:f>NOT(ISERROR(SEARCH($K$54,K10)))</xm:f>
            <xm:f>$K$54</xm:f>
            <x14:dxf>
              <fill>
                <patternFill>
                  <bgColor rgb="FFFFFF00"/>
                </patternFill>
              </fill>
            </x14:dxf>
          </x14:cfRule>
          <x14:cfRule type="containsText" priority="8" operator="containsText" id="{C9156BA2-6B62-46AF-BC33-6F1B7BD84E2C}">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1" operator="containsText" id="{BFAA43B1-F5B9-4293-9E0C-F52F61637CDC}">
            <xm:f>NOT(ISERROR(SEARCH($I$56,I10)))</xm:f>
            <xm:f>$I$56</xm:f>
            <x14:dxf>
              <fill>
                <patternFill>
                  <bgColor rgb="FFFF0000"/>
                </patternFill>
              </fill>
            </x14:dxf>
          </x14:cfRule>
          <x14:cfRule type="containsText" priority="2" operator="containsText" id="{B0C787F2-C5C2-4B5A-B7A4-3A4B9FA0CD0D}">
            <xm:f>NOT(ISERROR(SEARCH($I$55,I10)))</xm:f>
            <xm:f>$I$55</xm:f>
            <x14:dxf>
              <fill>
                <patternFill>
                  <bgColor rgb="FFFFC000"/>
                </patternFill>
              </fill>
            </x14:dxf>
          </x14:cfRule>
          <x14:cfRule type="containsText" priority="3" operator="containsText" id="{5C3B097E-C914-434C-8609-D190875B8B7F}">
            <xm:f>NOT(ISERROR(SEARCH($I$54,I10)))</xm:f>
            <xm:f>$I$54</xm:f>
            <x14:dxf>
              <fill>
                <patternFill>
                  <bgColor rgb="FFFFFF00"/>
                </patternFill>
              </fill>
            </x14:dxf>
          </x14:cfRule>
          <x14:cfRule type="containsText" priority="4" operator="containsText" id="{9D23ACF5-4A34-43A6-B38C-79016340D056}">
            <xm:f>NOT(ISERROR(SEARCH($I$53,I10)))</xm:f>
            <xm:f>$I$53</xm:f>
            <x14:dxf>
              <fill>
                <patternFill>
                  <bgColor rgb="FF92D050"/>
                </patternFill>
              </fill>
            </x14:dxf>
          </x14:cfRule>
          <xm:sqref>X10 I16 X16 I23 X23 I30 X30:X34 I34 X52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F5EF2-2AC9-4863-845B-11C4D7619323}">
  <dimension ref="A1:O28"/>
  <sheetViews>
    <sheetView workbookViewId="0">
      <selection activeCell="I23" sqref="I23"/>
    </sheetView>
  </sheetViews>
  <sheetFormatPr baseColWidth="10" defaultRowHeight="15" x14ac:dyDescent="0.25"/>
  <cols>
    <col min="1" max="1" width="11.42578125" style="22"/>
    <col min="2" max="2" width="35.42578125" style="22" customWidth="1"/>
    <col min="3" max="3" width="11.42578125" style="571"/>
    <col min="4" max="16384" width="11.42578125" style="22"/>
  </cols>
  <sheetData>
    <row r="1" spans="1:15" x14ac:dyDescent="0.25">
      <c r="A1" s="566"/>
      <c r="B1" s="873" t="s">
        <v>977</v>
      </c>
      <c r="C1" s="873"/>
      <c r="D1" s="873"/>
      <c r="E1" s="873"/>
      <c r="F1" s="873"/>
      <c r="G1" s="873"/>
      <c r="H1" s="873"/>
      <c r="I1" s="873"/>
      <c r="J1" s="873"/>
      <c r="K1" s="873"/>
      <c r="L1" s="873"/>
      <c r="M1" s="873"/>
      <c r="N1" s="567"/>
      <c r="O1" s="568"/>
    </row>
    <row r="2" spans="1:15" x14ac:dyDescent="0.25">
      <c r="A2" s="569"/>
      <c r="B2" s="874"/>
      <c r="C2" s="874"/>
      <c r="D2" s="874"/>
      <c r="E2" s="874"/>
      <c r="F2" s="874"/>
      <c r="G2" s="874"/>
      <c r="H2" s="874"/>
      <c r="I2" s="874"/>
      <c r="J2" s="874"/>
      <c r="K2" s="874"/>
      <c r="L2" s="874"/>
      <c r="M2" s="874"/>
      <c r="O2" s="570"/>
    </row>
    <row r="3" spans="1:15" x14ac:dyDescent="0.25">
      <c r="A3" s="569"/>
      <c r="O3" s="570"/>
    </row>
    <row r="4" spans="1:15" x14ac:dyDescent="0.25">
      <c r="A4" s="569"/>
      <c r="O4" s="570"/>
    </row>
    <row r="5" spans="1:15" x14ac:dyDescent="0.25">
      <c r="A5" s="569"/>
      <c r="O5" s="570"/>
    </row>
    <row r="6" spans="1:15" x14ac:dyDescent="0.25">
      <c r="A6" s="569"/>
      <c r="B6" s="572" t="s">
        <v>978</v>
      </c>
      <c r="C6" s="573" t="s">
        <v>979</v>
      </c>
      <c r="O6" s="570"/>
    </row>
    <row r="7" spans="1:15" x14ac:dyDescent="0.25">
      <c r="A7" s="569"/>
      <c r="B7" s="24" t="s">
        <v>980</v>
      </c>
      <c r="C7" s="574">
        <f>'Componente 1 Riesgos'!P15</f>
        <v>0.45238095238095244</v>
      </c>
      <c r="O7" s="570"/>
    </row>
    <row r="8" spans="1:15" x14ac:dyDescent="0.25">
      <c r="A8" s="569"/>
      <c r="B8" s="24" t="s">
        <v>981</v>
      </c>
      <c r="C8" s="574">
        <f>'Componente 3  Rendición'!P18</f>
        <v>0.10575757575757576</v>
      </c>
      <c r="O8" s="570"/>
    </row>
    <row r="9" spans="1:15" x14ac:dyDescent="0.25">
      <c r="A9" s="569"/>
      <c r="B9" s="24" t="s">
        <v>982</v>
      </c>
      <c r="C9" s="574">
        <f>' 4.Componente Atención al Ciuda'!P16</f>
        <v>0.16966329966329968</v>
      </c>
      <c r="O9" s="570"/>
    </row>
    <row r="10" spans="1:15" x14ac:dyDescent="0.25">
      <c r="A10" s="569"/>
      <c r="B10" s="24" t="s">
        <v>983</v>
      </c>
      <c r="C10" s="574">
        <f>'Componente 5  Transparencia '!Q35</f>
        <v>0.12325886340582398</v>
      </c>
      <c r="O10" s="570"/>
    </row>
    <row r="11" spans="1:15" x14ac:dyDescent="0.25">
      <c r="A11" s="569"/>
      <c r="B11" s="24" t="s">
        <v>984</v>
      </c>
      <c r="C11" s="574">
        <f>'Integridad- Gestión de Conflict'!Q14</f>
        <v>0.13333333333333333</v>
      </c>
      <c r="O11" s="570"/>
    </row>
    <row r="12" spans="1:15" x14ac:dyDescent="0.25">
      <c r="A12" s="569"/>
      <c r="C12" s="575">
        <f>AVERAGE(C7:C11)</f>
        <v>0.19687880490819704</v>
      </c>
      <c r="O12" s="570"/>
    </row>
    <row r="13" spans="1:15" x14ac:dyDescent="0.25">
      <c r="A13" s="569"/>
      <c r="O13" s="570"/>
    </row>
    <row r="14" spans="1:15" x14ac:dyDescent="0.25">
      <c r="A14" s="569"/>
      <c r="O14" s="570"/>
    </row>
    <row r="15" spans="1:15" x14ac:dyDescent="0.25">
      <c r="A15" s="569"/>
      <c r="O15" s="570"/>
    </row>
    <row r="16" spans="1:15" x14ac:dyDescent="0.25">
      <c r="A16" s="569"/>
      <c r="O16" s="570"/>
    </row>
    <row r="17" spans="1:15" x14ac:dyDescent="0.25">
      <c r="A17" s="569"/>
      <c r="O17" s="570"/>
    </row>
    <row r="18" spans="1:15" x14ac:dyDescent="0.25">
      <c r="A18" s="569"/>
      <c r="O18" s="570"/>
    </row>
    <row r="19" spans="1:15" x14ac:dyDescent="0.25">
      <c r="A19" s="569"/>
      <c r="O19" s="570"/>
    </row>
    <row r="20" spans="1:15" x14ac:dyDescent="0.25">
      <c r="A20" s="569"/>
      <c r="O20" s="570"/>
    </row>
    <row r="21" spans="1:15" x14ac:dyDescent="0.25">
      <c r="A21" s="569"/>
      <c r="O21" s="570"/>
    </row>
    <row r="22" spans="1:15" x14ac:dyDescent="0.25">
      <c r="A22" s="569"/>
      <c r="O22" s="570"/>
    </row>
    <row r="23" spans="1:15" x14ac:dyDescent="0.25">
      <c r="A23" s="569"/>
      <c r="O23" s="570"/>
    </row>
    <row r="24" spans="1:15" x14ac:dyDescent="0.25">
      <c r="A24" s="569"/>
      <c r="O24" s="570"/>
    </row>
    <row r="25" spans="1:15" x14ac:dyDescent="0.25">
      <c r="A25" s="569"/>
      <c r="O25" s="570"/>
    </row>
    <row r="26" spans="1:15" x14ac:dyDescent="0.25">
      <c r="A26" s="569"/>
      <c r="O26" s="570"/>
    </row>
    <row r="27" spans="1:15" x14ac:dyDescent="0.25">
      <c r="A27" s="569"/>
      <c r="O27" s="570"/>
    </row>
    <row r="28" spans="1:15" ht="15.75" thickBot="1" x14ac:dyDescent="0.3">
      <c r="A28" s="576"/>
      <c r="B28" s="577"/>
      <c r="C28" s="578"/>
      <c r="D28" s="577"/>
      <c r="E28" s="577"/>
      <c r="F28" s="577"/>
      <c r="G28" s="577"/>
      <c r="H28" s="577"/>
      <c r="I28" s="577"/>
      <c r="J28" s="577"/>
      <c r="K28" s="577"/>
      <c r="L28" s="577"/>
      <c r="M28" s="577"/>
      <c r="N28" s="577"/>
      <c r="O28" s="579"/>
    </row>
  </sheetData>
  <mergeCells count="1">
    <mergeCell ref="B1: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PAAC</vt:lpstr>
      <vt:lpstr>Componente 1 Riesgos</vt:lpstr>
      <vt:lpstr>Componente 2 Racionalizac</vt:lpstr>
      <vt:lpstr>Componente 3  Rendición</vt:lpstr>
      <vt:lpstr> 4.Componente Atención al Ciuda</vt:lpstr>
      <vt:lpstr>Componente 5  Transparencia </vt:lpstr>
      <vt:lpstr>Integridad- Gestión de Conflict</vt:lpstr>
      <vt:lpstr>MAPA RIESGOS US</vt:lpstr>
      <vt:lpstr>MAPA RIESGOS SEGURIDAD</vt:lpstr>
      <vt:lpstr>% avance cumplimiento</vt:lpstr>
      <vt:lpstr>'MAPA RIESGOS US'!Área_de_impresión</vt:lpstr>
      <vt:lpstr>'MAPA RIESGOS US'!MAPA_DE_RIESGOS_DE_SEGURIDAD_DIGITAL</vt:lpstr>
      <vt:lpstr>'MAPA RIESGOS US'!Títulos_a_imprimir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Chávez</dc:creator>
  <cp:keywords/>
  <dc:description/>
  <cp:lastModifiedBy>Marisol Viveros</cp:lastModifiedBy>
  <cp:revision/>
  <dcterms:created xsi:type="dcterms:W3CDTF">2021-11-10T20:36:13Z</dcterms:created>
  <dcterms:modified xsi:type="dcterms:W3CDTF">2024-05-17T21:47:16Z</dcterms:modified>
  <cp:category/>
  <cp:contentStatus/>
</cp:coreProperties>
</file>