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6"/>
  <workbookPr defaultThemeVersion="166925"/>
  <mc:AlternateContent xmlns:mc="http://schemas.openxmlformats.org/markup-compatibility/2006">
    <mc:Choice Requires="x15">
      <x15ac:absPath xmlns:x15ac="http://schemas.microsoft.com/office/spreadsheetml/2010/11/ac" url="C:\Users\marisol.viveros\Desktop\Trabajo en casa\2. Marisol Viveros 2021\1. Pensamiento y Direccionamiento Estrategico\Infomes planeaicon tactica y perativa\2 Informe junio\"/>
    </mc:Choice>
  </mc:AlternateContent>
  <xr:revisionPtr revIDLastSave="0" documentId="13_ncr:1_{66102215-7A5E-4CF5-BC81-EEDE722ACC0D}" xr6:coauthVersionLast="36" xr6:coauthVersionMax="36" xr10:uidLastSave="{00000000-0000-0000-0000-000000000000}"/>
  <bookViews>
    <workbookView xWindow="0" yWindow="0" windowWidth="22560" windowHeight="6090" firstSheet="1" activeTab="1" xr2:uid="{5AFD98B4-420F-4A81-8EE0-7DBB7C863427}"/>
  </bookViews>
  <sheets>
    <sheet name="PLAN SECTORIAL" sheetId="4" state="hidden" r:id="rId1"/>
    <sheet name="PLAN SECTORIAL " sheetId="5" r:id="rId2"/>
    <sheet name="PLAN ESTRATEGICO" sheetId="3" r:id="rId3"/>
  </sheets>
  <externalReferences>
    <externalReference r:id="rId4"/>
  </externalReferences>
  <definedNames>
    <definedName name="_xlnm._FilterDatabase" localSheetId="0" hidden="1">'PLAN SECTORIAL'!$A$9:$S$19</definedName>
    <definedName name="ActualBeyond" localSheetId="2">PeriodInActual*(#REF!&gt;0)</definedName>
    <definedName name="ActualBeyond" localSheetId="1">'PLAN SECTORIAL '!PeriodInActual*(#REF!&gt;0)</definedName>
    <definedName name="ActualBeyond">PeriodInActual*(#REF!&gt;0)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1">#REF!</definedName>
    <definedName name="period_selected">#REF!</definedName>
    <definedName name="PeriodInActual" localSheetId="1">#REF!=MEDIAN(#REF!,#REF!,#REF!+#REF!-1)</definedName>
    <definedName name="PeriodInActual">#REF!=MEDIAN(#REF!,#REF!,#REF!+#REF!-1)</definedName>
    <definedName name="PeriodInPlan" localSheetId="1">#REF!=MEDIAN(#REF!,#REF!,#REF!+#REF!-1)</definedName>
    <definedName name="PeriodInPlan">#REF!=MEDIAN(#REF!,#REF!,#REF!+#REF!-1)</definedName>
    <definedName name="Plan" localSheetId="2">PeriodInPlan*(#REF!&gt;0)</definedName>
    <definedName name="Plan" localSheetId="1">'PLAN SECTORIAL '!PeriodInPlan*(#REF!&gt;0)</definedName>
    <definedName name="Plan">PeriodInPlan*(#REF!&gt;0)</definedName>
    <definedName name="PorcentajeCompletado" localSheetId="2">PercentCompleteBeyond*PeriodInPlan</definedName>
    <definedName name="PorcentajeCompletado" localSheetId="1">'PLAN SECTORIAL '!PercentCompleteBeyond*'PLAN SECTORIAL '!PeriodInPlan</definedName>
    <definedName name="PorcentajeCompletado">PercentCompleteBeyond*PeriodInPlan</definedName>
    <definedName name="Real" localSheetId="2">(PeriodInActual*(#REF!&gt;0))*PeriodInPlan</definedName>
    <definedName name="Real" localSheetId="1">('PLAN SECTORIAL '!PeriodInActual*(#REF!&gt;0))*'PLAN SECTORIAL '!PeriodInPlan</definedName>
    <definedName name="Real">(PeriodInActual*(#REF!&gt;0))*PeriodInPlan</definedName>
    <definedName name="TitleRegion..BO60" localSheetId="1">#REF!</definedName>
    <definedName name="TitleRegion..BO60">#REF!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5" l="1"/>
  <c r="S14" i="5"/>
  <c r="S11" i="5"/>
  <c r="M14" i="5"/>
  <c r="S13" i="5"/>
  <c r="S12" i="5"/>
  <c r="M11" i="5"/>
  <c r="M10" i="5"/>
  <c r="S9" i="5"/>
  <c r="M9" i="5"/>
  <c r="S8" i="5"/>
  <c r="M8" i="5"/>
  <c r="S7" i="5"/>
  <c r="M7" i="5"/>
  <c r="S6" i="5"/>
  <c r="M6" i="5"/>
  <c r="N28" i="3" l="1"/>
  <c r="N27" i="3"/>
  <c r="N23" i="3"/>
  <c r="M15" i="3"/>
  <c r="M14" i="3"/>
  <c r="N15" i="3"/>
  <c r="N14" i="3"/>
  <c r="N5" i="3" l="1"/>
  <c r="K6" i="3" l="1"/>
  <c r="L26" i="3" l="1"/>
  <c r="F20" i="3"/>
  <c r="L17" i="3"/>
  <c r="L16" i="3"/>
  <c r="J15" i="3"/>
  <c r="I15" i="3"/>
  <c r="H15" i="3"/>
  <c r="G15" i="3"/>
  <c r="F15" i="3"/>
  <c r="F13" i="3"/>
  <c r="L12" i="3"/>
  <c r="L7" i="3"/>
  <c r="F7" i="3"/>
  <c r="F5" i="3"/>
</calcChain>
</file>

<file path=xl/sharedStrings.xml><?xml version="1.0" encoding="utf-8"?>
<sst xmlns="http://schemas.openxmlformats.org/spreadsheetml/2006/main" count="346" uniqueCount="170">
  <si>
    <t>INDICADORES</t>
  </si>
  <si>
    <t>TIPO DE INDICADOR</t>
  </si>
  <si>
    <t>Frecuencia  Medición</t>
  </si>
  <si>
    <t>Meta 2021</t>
  </si>
  <si>
    <t>Primer Trimestre</t>
  </si>
  <si>
    <t>Segundo Trimestre</t>
  </si>
  <si>
    <t xml:space="preserve">Emprendimientos solidarios dinamizados </t>
  </si>
  <si>
    <t xml:space="preserve">Producto </t>
  </si>
  <si>
    <t xml:space="preserve">Semestral </t>
  </si>
  <si>
    <t xml:space="preserve">Número de personas  beneficiadas a través de procesos de fomento  de asociatividad solidaria </t>
  </si>
  <si>
    <t>Producto</t>
  </si>
  <si>
    <t>Semestral</t>
  </si>
  <si>
    <t>Redes o cadenas productivas promovidas o dinamizadas</t>
  </si>
  <si>
    <t>Programas de formación diseñados o actualizados.</t>
  </si>
  <si>
    <t xml:space="preserve">Anual </t>
  </si>
  <si>
    <t xml:space="preserve">Municipios en donde se implementa el Programa Formar Para Emprender </t>
  </si>
  <si>
    <t xml:space="preserve">Personas capacitadas en curso básico de economía solidaria </t>
  </si>
  <si>
    <t>Documento de análisis y propuestas gestionadas.</t>
  </si>
  <si>
    <t>Gestión</t>
  </si>
  <si>
    <t xml:space="preserve">semestral </t>
  </si>
  <si>
    <t xml:space="preserve"> Plan Estadistico Actualizado </t>
  </si>
  <si>
    <t>Indice de desempeño institucional Solidarias</t>
  </si>
  <si>
    <t>Anual</t>
  </si>
  <si>
    <t>-</t>
  </si>
  <si>
    <t>Acciones</t>
  </si>
  <si>
    <t>Indicadores</t>
  </si>
  <si>
    <t>Tipo de Indicador</t>
  </si>
  <si>
    <t>Periodicidad</t>
  </si>
  <si>
    <t>Línea Base 2018</t>
  </si>
  <si>
    <t>Metas Cuatrienio</t>
  </si>
  <si>
    <t>Total</t>
  </si>
  <si>
    <t>Avance Cualitativo</t>
  </si>
  <si>
    <t>Desarrollar  programas  que posicionen la cultura asociativa solidaria para el reconocimiento de las potencialidades del sector solidario como una alternativa para el desarrollo humano, utilizando, entre otras estrategias, las herramientas TIC.</t>
  </si>
  <si>
    <t xml:space="preserve">Programas desarrollados </t>
  </si>
  <si>
    <t xml:space="preserve">Diseñar una  agenda para el fortalecimiento de comités de educación y otros entes de educación de las organizaciones solidarias para que sean dinamizadores del mejoramiento de vida y el desarrollo territorial 
</t>
  </si>
  <si>
    <t>Agenda diseñada e implementada</t>
  </si>
  <si>
    <t>N/A</t>
  </si>
  <si>
    <t xml:space="preserve">Implementar el programa formar para emprender en asociatividad solidaria en instituciones educativas 
</t>
  </si>
  <si>
    <t>Promocionar en secretarias de educación los diferentes programas educativos diseñados por la Unidad.</t>
  </si>
  <si>
    <t>0,00 </t>
  </si>
  <si>
    <t>Documentar experiencias  significativas  de asociatividad solidaria en las regiones para difundirlas a través de  medios de comunicación públicos, privados y solidarios.</t>
  </si>
  <si>
    <t xml:space="preserve">Experiencias significativas documentadas </t>
  </si>
  <si>
    <t xml:space="preserve">Implementar acciones para el fortalecimiento de la  imagen corporativa de las organizaciones solidarias que le permita su visibilización en el entorno socio-empresarial </t>
  </si>
  <si>
    <t>Organizaciones solidarias apoyadas con imagen corporativa realizadas</t>
  </si>
  <si>
    <t xml:space="preserve">Difundir los principios, fines, valores y características del sector solidario </t>
  </si>
  <si>
    <t xml:space="preserve">Campañas desarrolladas </t>
  </si>
  <si>
    <t>Desarrollar  estrategias de auto-sostenibilidad en las dimensiones social, económica, ambiental, cultural y política de los emprendimientos solidarios.</t>
  </si>
  <si>
    <t xml:space="preserve">% Emprendimientos solidarios implementando estrategias de autosostenibilidad  </t>
  </si>
  <si>
    <r>
      <t>0,00</t>
    </r>
    <r>
      <rPr>
        <sz val="8"/>
        <color rgb="FF000000"/>
        <rFont val="Arial Narrow"/>
        <family val="2"/>
      </rPr>
      <t> </t>
    </r>
  </si>
  <si>
    <t xml:space="preserve">Adelantar estudios e investigaciones aplicadas para la sostenibilidad social, económica, ambiental, cultural y política de las organizaciones solidarias </t>
  </si>
  <si>
    <t xml:space="preserve">Estudios o investigaciones desarrolladas </t>
  </si>
  <si>
    <t xml:space="preserve">Implementar el Programa Integral de Intervención para dinamizar emprendimientos asociativos solidarios </t>
  </si>
  <si>
    <t xml:space="preserve">Personas beneficiadas </t>
  </si>
  <si>
    <r>
      <t xml:space="preserve">Formular e implementar una estrategia para  incorporar de la economía solidaria en los planes de desarrollo local con el fin de constituir territorios solidarios
</t>
    </r>
    <r>
      <rPr>
        <b/>
        <sz val="12"/>
        <color theme="0"/>
        <rFont val="Arial Narrow"/>
        <family val="2"/>
      </rPr>
      <t/>
    </r>
  </si>
  <si>
    <t xml:space="preserve">Estrategia implementada </t>
  </si>
  <si>
    <t>Fortalecer la integración gremial del sector solidario para la consolidación de su identidad sectorial, la representación, la participación en políticas públicas, el intercambio de buenas prácticas y la gestión de proyectos para el beneficio de sus agremiados.</t>
  </si>
  <si>
    <t xml:space="preserve">Gremios del sector solidario  fortalecidos </t>
  </si>
  <si>
    <t>Diseñar e implementar un programa  para  el fortalecimiento del Voluntariado  que permita la asistencia en la sostenibilidad de los emprendimientos solidarios  y la inclusión del Sistema Nacional de Voluntariado en el acompañamiento en las estrategias diseñadas.</t>
  </si>
  <si>
    <t xml:space="preserve">Programa de voluntariado implementada </t>
  </si>
  <si>
    <t xml:space="preserve">Diseñar e implementar  el  programa de sinergias interinstitucionales, articulando las agendas sectoriales nacionales o regionales, generando estrategias de formalización y protección social  para aportar al  desarrollo integral de las organizaciones solidarias.  </t>
  </si>
  <si>
    <t xml:space="preserve">Programa de sinergias implementado </t>
  </si>
  <si>
    <t>6% </t>
  </si>
  <si>
    <r>
      <t xml:space="preserve">Realizar programas de formación y asistencia técnica en ambientes virtuales y presenciales para la cualificación de servidores públicos y operadores  en asociatividad solidaria y cooperativismo 
</t>
    </r>
    <r>
      <rPr>
        <b/>
        <sz val="10"/>
        <rFont val="Arial Narrow"/>
        <family val="2"/>
      </rPr>
      <t xml:space="preserve">
</t>
    </r>
  </si>
  <si>
    <t xml:space="preserve">Procesos de capacitación realizados  </t>
  </si>
  <si>
    <t>Generar  mínimo 4 alianzas con las entidades encargadas de los servicios de apoyo a la formalización  y fomento de organizaciones solidarias para  el aumento de la cobertura en zonas rurales y para el mejoramiento de esquemas de inspección, vigilancia y control   (Superintendencias, Confecamaras, DIAN, INVIMA)</t>
  </si>
  <si>
    <t xml:space="preserve">Número de alianzas generadas </t>
  </si>
  <si>
    <t xml:space="preserve">Implementar  las dimensiones y  políticas que conforman el MIPG para lograr una  mayor apropiación y cumplimiento adecuado de las funciones, garantizando  la satisfacción y participación ciudadana </t>
  </si>
  <si>
    <t xml:space="preserve">MIGP  implementado </t>
  </si>
  <si>
    <t xml:space="preserve">Gestión </t>
  </si>
  <si>
    <r>
      <t>6%</t>
    </r>
    <r>
      <rPr>
        <sz val="8"/>
        <color rgb="FF000000"/>
        <rFont val="Arial Narrow"/>
        <family val="2"/>
      </rPr>
      <t> </t>
    </r>
  </si>
  <si>
    <t xml:space="preserve">Adelantar una  estrategia  de comunicaciones y prensa  que permita visibilizar  la gestión institucional y su contribución al desarrollo del País. </t>
  </si>
  <si>
    <t>Estrategia de comunicación implementada</t>
  </si>
  <si>
    <t>23% </t>
  </si>
  <si>
    <t>Elaborar un estudio técnico que permita evaluar la capacidad institucional, operativa y financiera de la Unidad Administrativa Especial de Organizaciones Solidarias como insumo para que las entidades competentes  revisen las acciones para fortalecer la institucionalidad.</t>
  </si>
  <si>
    <t xml:space="preserve">Estudio Técnico elaborado y presentado </t>
  </si>
  <si>
    <t>- </t>
  </si>
  <si>
    <t xml:space="preserve">Evaluar y diseñar instrumentos de política pública necesarios para potencializar las acciones de las organizaciones del sector solidario como dinamizadoras de desarrollo territorial
</t>
  </si>
  <si>
    <t xml:space="preserve">Instrumentos de política pública diseñados </t>
  </si>
  <si>
    <t xml:space="preserve">Presentar propuestas  normativas  que permitan fortalecer la regulación de las formas de economía solidaria para su desarrollo autónomo como alternativa de trabajo decente e inclusión productiva. para el fomento, desarrollo y protección del sector solidario,  que incluyan la disminución de obstáculos, trámites  y  costos para el desarrollo de las organizaciones solidarias. </t>
  </si>
  <si>
    <t>Actualizar el Plan Estadístico Institucional y articulación con superintendencias y Confecamaras para mejorar la calidad  de la información que se registra en el RUES sobre los  esquemas asociativos.</t>
  </si>
  <si>
    <t xml:space="preserve"> Plan Estadístico Actualizado </t>
  </si>
  <si>
    <t>Seguimiento al Plan Estrategico Institucional " Construyendo Terriorios Solidarios "</t>
  </si>
  <si>
    <t>Esta meta se encuentra en el 100% , se cumplio en la vigencia 2020</t>
  </si>
  <si>
    <r>
      <rPr>
        <sz val="10"/>
        <color theme="4"/>
        <rFont val="Arial Narrow"/>
        <family val="2"/>
      </rPr>
      <t>E</t>
    </r>
    <r>
      <rPr>
        <sz val="10"/>
        <rFont val="Arial Narrow"/>
        <family val="2"/>
      </rPr>
      <t>sta meta se encuentra en el 100% , se cumplio en la vigencia 2020</t>
    </r>
  </si>
  <si>
    <t xml:space="preserve">maribel.reyes@orgsolidarias.gov.co </t>
  </si>
  <si>
    <t>Maribel Reyes Garzón</t>
  </si>
  <si>
    <t xml:space="preserve">Direccion de Investigacion y Planeacion </t>
  </si>
  <si>
    <t>Unidad Administrativa Especial de Organizaciones Solidarias</t>
  </si>
  <si>
    <t xml:space="preserve"> </t>
  </si>
  <si>
    <t>Evaluar la arquitectura institucional del Gobierno con el fin de redefinir misiones, roles y competencias que permitan el funcionamiento eficiente del Estado en los diferentes niveles de Gobierno</t>
  </si>
  <si>
    <t>Transformación de la Administración pública</t>
  </si>
  <si>
    <t>Pacto por una gestión pública efectiva</t>
  </si>
  <si>
    <t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t>
  </si>
  <si>
    <t>Implementar planes de mejoramiento para cerrar de manera escalonada y de acuerdo con la capacidad presupuestal de la entidad,  las brechas identificadas en el resultado del FURAG de cada vigencia</t>
  </si>
  <si>
    <t>6. Fortalecer las instituciones del Sector Trabajo y la rendición de cuentas en ejercicio del Buen Gobierno, en búsqueda de la modernización, eficiencia, eficacia y la transparencia</t>
  </si>
  <si>
    <t>Trabajo decente, acceso a mercados e ingresos dignos: acelerando la inclusión productiva</t>
  </si>
  <si>
    <t>Pacto por la equidad: política social moderna centrada en la familia, eficiente, de calidad y conectada a mercados</t>
  </si>
  <si>
    <t>Fomentar emprendimientos del sector solidario, como mecanismo de política social moderna que promueve el empoderamiento, laautonomía económica y social de las comunidades, buscando la reducción de la dependencia del gastopúblico social.</t>
  </si>
  <si>
    <t>Promoción de la educación solidaria como estrategia para la generación de la autonomía de las comunidades y la ohesión social, a través de la práctica de los principios y valores de la economía solidaria , para la generación de ingresos y el mejoramiento de la calidad de vida</t>
  </si>
  <si>
    <t>Creación de empleo</t>
  </si>
  <si>
    <t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t>
  </si>
  <si>
    <t>Actualizar el Plan Estadístico Institucional y articulación con superintendencias y Confecámaras para mejorar la calidad  de información que se registra en el RUES sobre los  esquemas asociativos.</t>
  </si>
  <si>
    <t>marlon.torres@orgsolidarias.gov.co</t>
  </si>
  <si>
    <t xml:space="preserve">Marlon Torres </t>
  </si>
  <si>
    <t xml:space="preserve">Oficina Asesora Juridica </t>
  </si>
  <si>
    <t>Promoción de la educación solidaria como estrategia para la generación de la autonomía de las comunidades y la cohesión social, a través de la práctica de los principios y valores de la economía solidaria , para la generación de ingresos y el mejoramiento de la calidad de vida</t>
  </si>
  <si>
    <t xml:space="preserve">Se realizó mesa de trabajo para revisar propuesta de reglamentación de la Ley 2069 de 2020. Se sigue trabajando en las acciones de la propuesta de documento de política pública para el sector de la economía solidaria. </t>
  </si>
  <si>
    <t xml:space="preserve">Revisar la normatividad, del sector solidario  y generar propuestas para su actualización </t>
  </si>
  <si>
    <t xml:space="preserve">ehyder.barbosa@orgsolidarias.gov.co </t>
  </si>
  <si>
    <t xml:space="preserve">Ehyder Mario Barbosa Perez </t>
  </si>
  <si>
    <t>Direccion de Desarrollo de las Organizaciones Solidarias</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</si>
  <si>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</si>
  <si>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Dinamización de emprendimientos solidarios para la
inclusión social y productiva autosostenible en el marco de
una política social moderna</t>
  </si>
  <si>
    <t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t>
  </si>
  <si>
    <t xml:space="preserve">Fomentar la cultura asociativa solidaria para generar conocimiento de los principios, valores y bondades del sector solidario   </t>
  </si>
  <si>
    <t>En la Estrategia de Compras Públicas Locales se tiene un avance del 70 % en el desarrollo de la fase 4, se vienen adelantando las jornadas de ruedas virtuales en los Departamentos de Cauca, Córdoba, Guaviare, Cesar, La Guajira, Santander en donde se firmaron 160 acuerdos,152 operadores del ICBF, PAE, Casinos del Ejército Nacional, 83 Productores por un valor de $3.629.571.151.
Se han realizado 15 jornadas de Mercados Campesinos solidarios (Presenciales y con Preventa o virtuales):  organizaciones en (San Miguel, Villa garzón, Putumayo. Vista Hermosa -Meta, Neiva - Huila, (Espinal, Herveo- Santa Isabel, Venadillo, Casabianca, Planadas, Alvarado en Tolima), Florencia - Caquetá, Fonseca - La Guajira, Bogotá, han participado 209 asociaciones, entregados 9.070 mercados (presenciales /virtuales) por un valor de $634.145.100</t>
  </si>
  <si>
    <t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t>
  </si>
  <si>
    <t>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t>
  </si>
  <si>
    <t>Promover la generación de ingresos y la inclusión social y productiva de la población  a través del emprendimiento asociativo solidario</t>
  </si>
  <si>
    <t>Breve descripción de las acciones realizadas para lograr las metas programadas en el segundo trimestre</t>
  </si>
  <si>
    <t>Avance cuantitativo 2  trimestre</t>
  </si>
  <si>
    <t>CORREO ELECTRÓNICO DEL FUNCIONARIO RESPONSBALE DE REPORTAR AVANCE</t>
  </si>
  <si>
    <t>NOMBRE Y APELLIDOS DEL FUNCIONARIO RESPONSBALE DE REPORTAR AVANCE</t>
  </si>
  <si>
    <t>DEPENDENCIA RESPONSABLE</t>
  </si>
  <si>
    <t>ENTIDAD REPSONSABLE</t>
  </si>
  <si>
    <t>OBJETIVO PND</t>
    <phoneticPr fontId="0" type="noConversion"/>
  </si>
  <si>
    <t>Estrategia</t>
  </si>
  <si>
    <t>Linea PND</t>
  </si>
  <si>
    <t>Pacto en PND</t>
  </si>
  <si>
    <t>COMPONENTE TRABAJO DECENTE</t>
  </si>
  <si>
    <t>REPORTE AVANCE SEGUNDO TRIMESTRE</t>
  </si>
  <si>
    <t>META 2021</t>
  </si>
  <si>
    <t>META CUATRIENIO</t>
  </si>
  <si>
    <t>LINEA DE BASE 31 /12/2018</t>
  </si>
  <si>
    <t>ESTRATEGIAS</t>
  </si>
  <si>
    <t>OBJETIVOS SECTORIALES</t>
  </si>
  <si>
    <t>PLAN ESTRATÉGICO SECTORIAL  
PROGRAMACION 2021</t>
  </si>
  <si>
    <t xml:space="preserve">En el segundo trimestre de 2021 se desarrollaron 4 mesas regionales de educación solidaria y 1 mesa nacional, con organizaciones del sector solidario; en estos espacios se socializó el documento de base de agenda diseñada en 2020 y se recibieron aportes para su refinamiento y finalización; actividad que acorde al plan de acción del grupo de educación e investigación está programada para el 2do semestre. </t>
  </si>
  <si>
    <t>Con el fin de implementar el programa formar para emprender en asociatividad solidaria en instituciones educativas en el mes de junio la DDOS reporta que a través de los convenios de asociación 003 y 006 con La Fundación Catatumbo y CODES, se adelanta la socialización del programa Formar para Emprender en 7 secretarias de educación de los departamentos:
Boyacá: San José de Pare
Norte de Santander: Ocaña
Santander- El Playón                                                                                           Cauca, Putumayo, Valle del Cauca y Nariño. Mocoa, Secretaria de Educación Cultura y Deportes, Cali y Ginebra Secretaria de Educación y en Nariño:Secretaria de educación de Chachagu.                                                                                                                      Lo anterior,  a través de visitas al territorio y contacto vía telefónica por los facilitadores y en Valle del Cauca se llevo a cabo reunion entre la Secretaria de Desarrollo, alacaldia de Tulua, Mineducación, Director UAEOS.</t>
  </si>
  <si>
    <t xml:space="preserve">A través de la ejecución de los convenios, se ha venido realizando la socialización del programa formar para emprender en asociatividad solidaria en instituciones educativas, el cual será implementado en las escuelas de los municipios de:  San José de Pare (Boyacá), Ocaña (Norte de Santander), El Playón (Santander), Veredas Uribe, Chisquito, el Placer y el Tambo (Cauca) 
De igual manera se adelanta el proceso con los 5 municipios priorizados en la vigencia 2021:  Caucasia, Cáceres, Nechí, Taraza y Valdivia.   A través de visitas al territorio y contacto vía telefónica se han venido realizando avances en las socializaciones del Formar para Emprender en los departamentos de: Norte de Santander .  </t>
  </si>
  <si>
    <t>A corte 30 de junio se ha documentado las siguientes experiencias significativas:
Se adelanto la grabación de (8) cuatro experiencias de asociatividad solidaria:
- Bolívar: Cooafromasajistas de la Boquilla
-Guatavita:  Cooperativa Cooprolag
- Bolívar: Asociación Asobotur
- La Mesa, Cundinamarca: Asociación Mesuna de Fruticultores “ASOMUFRUT.
--Cooperativa Mujeres Empresariales Rurales de Boyacá - Coomerboy
- Cooperativa de Agricultores de Pesca – Coagripesca
- Asociación Brevas Playeritas, en el municipio de La Playa de Belén
-Asociación Productora de Dulces y Cárnicos de El Carmen en Norte de Santander.
Se ha publicado a través de medios de comunicación públicos, privados y solidarios 23 videos:
- Foro la acción comunal como experiencia de desarrollo   
- Organizaciones de acción comunal                        
- Deberes de los ciudadanos
- Mujer UAEOS                                                               
- Conexión solidaria capítulo 10
- Intervención Rafael González Diálogo de Compras Públicas Locales
- Foro Comisión Intersectorial 
-Foro El voluntariado como Eje de cohesión social 
-Un Café con la UAEOS - Cooperativa Febor
- Intervención Rafael González en el lanzamiento del ciclo de talleres de Compras Públicas Locales                                                               - Un café con la UAEOS - Ejército Nacional 
- Foro Educación Solidaria para Todos: Diplomado en economía solidaria 
 -Cápsula Conexión Solidaria cap. 1 
-Rafael González, en los Diálogos de circuitos cortos de comercialización para Magdalena.
- Un Café con la UAEOS - Cafesalud -                                                               
- Compras Públicas Locales y Ley de Emprendimiento
- Cápsula Conexión Solidaria 2 
- Coopsanjuaneras –
- Cápsula Conexión Solidaria cap. 3
- Foro de Ley de Compras Públicas Locales: un estímulo para el pequeño productor 
- Intervención Rafael González en Foro: “Economía Solidaria: Innovación y Asociatividad Social” 
-Foro Gestión de la innovación y cultura corporativa 
- ¿Cómo se conforma un fondo de empleados?</t>
  </si>
  <si>
    <t>videos de experiencias para publicación en el programa de TV Conexión Solidaria se realizó publicidad de sus productos, diseño gráfico e imagen corporativa.  
- Cooafromasajistas de la Boquilla, en Cartagena Bolívar.
- Asociación de bolleras Asobotur, en Turbana Bolívar.
- Asociación Mesuna de Fruticultores Asomefrut, en la Mesa Cundinamarca
-ASOCIACION MULTIPROPOSITO DE FLORIZAN (Florizán, Córdoba)
-ASOCIACION DE PRODUCTORES AGROPECUARIOS UNIDOS DE CIENAGA MAGDALENA (Ciénaga, -Magdalena)
-ASOCIACION DE PESCADORES ARTESANALES PALACHON (Riohacha, La Guajira)
- Asomutigre
- Resurgir del Campo
-  Artmakusipan.</t>
  </si>
  <si>
    <t xml:space="preserve">Se realizaron 5 campañas  
1-Campaña de la Comision intersectorial para el fortalecimiento:  realizamos foro, campaña en redes sociales y publicación de la revista sobre el tema.
2-Campaña de la consolidacion del sector solidario; realizamos foro, campaña en redes sociales y publicación de la revista sobre el tema.
3- Emitimos en Canal Institucional la cápsula Conexión Solidaria #2 socializando los programas de la UAEOS para la atención a la población vulnerable.
4- Emitimos podcast Hablemos de Fondo de Empleados publicado el 28 de mayo en la plataforma Spottify
5-campaña con la emisión de la Cápsula Conexión Solidaria # 3 hablando del Enfoque de Mejoramiento de Vida.
</t>
  </si>
  <si>
    <t xml:space="preserve">Para la vigencia 2021 la Entidad tiene la meta de dinamizar 348 emprendimientos asociativos solidarios por medio de convenios. 
En estos convenios cada organización debe establecer una estrategia de autosostenibilidad. (compras públicas, negocios inclusivos)  
A corte de 30 de junio se adelantaron gestiones desde las mesas con los programas de desarrollo de enfoque territorial para articular a las organizaciones priorizadas en algunos convenios y lograr llevar a cabo los circuitos cortos de comercialización.
</t>
  </si>
  <si>
    <t>En desarrollo del convenio 07-2021, se desarrolla proceso investigativo que permita abordar la problemática de "No hay acuerdos frente a la definición de buenas prácticas solidarias", así mismo iniciar abordaje en el objeto de estudio: "Se desconoce cómo está siendo abordada la gestión del conocimiento por parte de las organizaciones solidarias" a corte de junio 30 se elaboraron los anteproyectos de investigación, los instrumentos de recolección de data y se espera en el segundo semestre realizar el análisis de la información y la estructuración de informe de investigación</t>
  </si>
  <si>
    <t xml:space="preserve">Con el objeto de llevar a cabo Jornadas de promoción para la consolidación de la identidad sectorial en el mes de junio y en el marco del Convenio No. 008 -2021 Qualitas, la dirección técnica de desarrollo reporta que, se han realizado 5 jornadas virtuales con agremiaciones de segundo, tercer y cuarto grado 2 jornadas ANALFE
3 jornadas ASCOOP. </t>
  </si>
  <si>
    <t>Implementando el programa para el fortalecimiento del Voluntariado la DDOS En el marco del Voluntariado Alianza Pacifico, viene construyendo la propuesta de Colombia "Generaciones que Conectan y la solidaridad internacional como eje articulador del Programa de Voluntariado Juvenil de Alianza Pacifico en Colombia para el año 2021" documento que está siendo estructurado desde lo técnico y económico entre Colombia Joven, la UAEOS y la asesoría de la Universidad de La Salle, esta asesoría se ha centrado en  visibilizar el  voluntariado desde su profesionalización y las apuestas que este debe tener cruzando las fronteras, buscando brindar herramientas a los/las voluntarios/as  para aportar desde el voluntariado aportes a la democracia y la construcción de la paz</t>
  </si>
  <si>
    <t xml:space="preserve">En la implementación de la estrategia del  programa de sinergias interinstitucionales, articulando las agendas sectoriales nacionales o regionales a corte de 30 de junio la DDOS reporta las siguientes actividades:                                                                                1. Seguimiento remitido a Confecamaras desde la mesa técnica de asociatividad rural
2. Seguimiento subcomité Amazonas
3. Seguimiento subcomisión del Cauca.
4. Implementar las estrategias interinstitucionales - Colpensiones BEPS
5. Seguimiento Viceministerio de Turismo - turismo comunitario
6. Seguimiento subcomité sector trabajo Chocó (planeación 2021)
7. Seguimiento subcomité políticas salarias Caquetá
8. Mesa de trabajo y capacitación remuneración, mínimo vital y equidad de género                                                                   Seguimiento subcomité Nariño, Choco, Caquetá, Amazonas,                                                                                           
9. Participación con Minagricultura ADR mercados campesinos Tuquerres - Nariño                                                                       10. Fortalecimiento de capacidades dirigida a funcionarios de las alcaldías del departamento de Boyacá a realizarse el día 23 de junio. 9:00 am- DT Boyacá.
11. Conversatorio Formulación y Adopción Política Publica de Trabajo Decente Departamento de Boyacá 2017- 2032                               12.Subcomité de gestión y desempeño del sector trabajo – Boyacá, 9 junio 2021. 
13. Sesión junio de 2021 subcomisión departamental de concertación de políticas salariales y laborales de Cundinamarca. 17 junio 2021   14.Participación y seguimiento Subcomité y subcomisión de concertación de politicas salariales del Huila.                                                  15. En el marco del proyecto de Vendedores informales de la vicepresidencia de la república se llevan a cabo en Ibagué las socializaciones a diferentes grupo de vendedores informales.                   16. Se adelantan mesas de trabajo para revisión de actividades en el marco del convenio con la Gobernación de Cundinamarca. </t>
  </si>
  <si>
    <t>(1) Diplomado virtual "Compras Públicas y Economía Solidaria para la gente" - a 30 de junio 5290 inscritos; el resultado final de participantes certificados se da en el proximo trimestre.
(2) Curso virtual reactivando el territorio: se realizaron las gestiones para su puesta en marcha - se aplazó su implementación para el segundo semestre acorde a indicaciones de la dirección nacional</t>
  </si>
  <si>
    <t>A corte de 30 de junio de 2021, la dirección técnica de desarrollo reporta el seguimiento a las 4 alianzas suscritas o identificadas en  apoyo a la formalización y fomento de organizaciones solidarias con las siguientes actividades realizadas:                                              1. Seguimiento mesa de trabajo DIAN - asociación y RUT (proyecto campo emprende)
2. Reunión Confecamaras - Minagricultura, Mincomercio UAEOS
seguimiento remitido a confecamaras desde la mesa técncia de asociatividad rural.</t>
  </si>
  <si>
    <t xml:space="preserve">Se ha implementado un 12,5% de 25% del Modelo Integrado de Gestión y Planeación en la UAEOS </t>
  </si>
  <si>
    <r>
      <t xml:space="preserve">Este reporte tiene 2 fuentes:
(1) El reporte de actividades pedagógicas de entidades acreditadas por la UAEOS, que tiene una periodicidad semestral. Con corte a 31 de marzo se tiene un avance de  </t>
    </r>
    <r>
      <rPr>
        <b/>
        <sz val="12"/>
        <rFont val="Arial Narrow"/>
        <family val="2"/>
      </rPr>
      <t>4000</t>
    </r>
    <r>
      <rPr>
        <sz val="12"/>
        <rFont val="Arial Narrow"/>
        <family val="2"/>
      </rPr>
      <t xml:space="preserve"> personas capacitadas en curso básico de economía solidaria.
(2) Las personas capacitadas directamente por la UAEOS en el programa curso básico de economía solidaria;  A 31 de marzo se cuenta con un avance de </t>
    </r>
    <r>
      <rPr>
        <b/>
        <sz val="12"/>
        <rFont val="Arial Narrow"/>
        <family val="2"/>
      </rPr>
      <t>329</t>
    </r>
    <r>
      <rPr>
        <sz val="12"/>
        <rFont val="Arial Narrow"/>
        <family val="2"/>
      </rPr>
      <t xml:space="preserve"> personas capacitadas.</t>
    </r>
  </si>
  <si>
    <t xml:space="preserve">Seguimiento al Plan Sectorial -Compromios UAEOS </t>
  </si>
  <si>
    <t>Linea Base  31 /12/2018</t>
  </si>
  <si>
    <t xml:space="preserve">Meta Cuatrienio </t>
  </si>
  <si>
    <t>Meta 2019</t>
  </si>
  <si>
    <t>Avance 2019</t>
  </si>
  <si>
    <t>Meta 2020</t>
  </si>
  <si>
    <t>Tercer Trimestre</t>
  </si>
  <si>
    <t>Cuarto Trimestre</t>
  </si>
  <si>
    <t>Avance  2020</t>
  </si>
  <si>
    <t>Avance 2021</t>
  </si>
  <si>
    <t>Avance Caulitativo</t>
  </si>
  <si>
    <t xml:space="preserve">Para la vigencia 2021 la Entidad tiene la meta de beneficiar a 6000 personas  a través del fomento de 400 emprendimientos solidarios, durante la vigencia se brindará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
  </t>
  </si>
  <si>
    <t xml:space="preserve">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 </t>
  </si>
  <si>
    <t>Este reporte tiene 2 fuentes:
(1) El reporte de actividades pedagógicas de entidades acreditadas por la UAEOS, que tiene una periodicidad semestral. Con corte a 31 de marzo se tiene un avance de  4000 personas capacitadas en curso básico de economía solidaria.
(2) Las personas capacitadas directamente por la UAEOS en el programa curso básico de economía solidaria;  A 31 de marzo se cuenta con un avance de 329 personas capacitada</t>
  </si>
  <si>
    <t>Estta meta se encuentra en el 100% , se cumpli la vigencia 2020</t>
  </si>
  <si>
    <t xml:space="preserve">La estrategia de comunicaciones presenta en el segundo  trimestre del 2021 un  64 % de avance </t>
  </si>
  <si>
    <t>2021 Primer Trimestre</t>
  </si>
  <si>
    <t>2021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</si>
</sst>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Red]#,##0.00"/>
    <numFmt numFmtId="165" formatCode="[$-10C0A]#,##0"/>
    <numFmt numFmtId="166" formatCode="[$-10C0A]#,##0.00"/>
    <numFmt numFmtId="167" formatCode="0.0%"/>
    <numFmt numFmtId="168" formatCode="0.0"/>
  </numFmts>
  <fonts count="33" x14ac:knownFonts="1">
    <font>
      <sz val="11"/>
      <color theme="1"/>
      <name val="Calibri"/>
      <family val="2"/>
      <scheme val="minor"/>
    </font>
    <font>
      <sz val="11"/>
      <color theme="1"/>
      <name val="Calibri"/>
      <family val="2"/>
      <scheme val="minor"/>
    </font>
    <font>
      <sz val="10"/>
      <name val="Arial"/>
      <family val="2"/>
    </font>
    <font>
      <sz val="10"/>
      <name val="Arial"/>
      <family val="2"/>
    </font>
    <font>
      <b/>
      <sz val="10"/>
      <color indexed="9"/>
      <name val="Arial Narrow"/>
      <family val="2"/>
    </font>
    <font>
      <sz val="10"/>
      <name val="Arial Narrow"/>
      <family val="2"/>
    </font>
    <font>
      <sz val="10"/>
      <color theme="1"/>
      <name val="Arial Narrow"/>
      <family val="2"/>
    </font>
    <font>
      <b/>
      <sz val="12"/>
      <color theme="0"/>
      <name val="Arial Narrow"/>
      <family val="2"/>
    </font>
    <font>
      <b/>
      <sz val="10"/>
      <name val="Arial Narrow"/>
      <family val="2"/>
    </font>
    <font>
      <sz val="12"/>
      <color theme="1"/>
      <name val="Arial"/>
      <family val="2"/>
    </font>
    <font>
      <sz val="8"/>
      <name val="Calibri"/>
      <family val="2"/>
      <scheme val="minor"/>
    </font>
    <font>
      <sz val="8"/>
      <color theme="1"/>
      <name val="Arial Narrow"/>
      <family val="2"/>
    </font>
    <font>
      <sz val="8"/>
      <color rgb="FF000000"/>
      <name val="Arial Narrow"/>
      <family val="2"/>
    </font>
    <font>
      <sz val="11"/>
      <name val="Arial Narrow"/>
      <family val="2"/>
    </font>
    <font>
      <sz val="11"/>
      <color theme="1"/>
      <name val="Arial Narrow"/>
      <family val="2"/>
    </font>
    <font>
      <b/>
      <sz val="11"/>
      <name val="Arial"/>
      <family val="2"/>
    </font>
    <font>
      <sz val="10"/>
      <color theme="4"/>
      <name val="Arial Narrow"/>
      <family val="2"/>
    </font>
    <font>
      <b/>
      <sz val="11"/>
      <color theme="1"/>
      <name val="Arial Narrow"/>
      <family val="2"/>
    </font>
    <font>
      <u/>
      <sz val="11"/>
      <color theme="10"/>
      <name val="Calibri"/>
      <family val="2"/>
      <scheme val="minor"/>
    </font>
    <font>
      <b/>
      <sz val="11"/>
      <color theme="0"/>
      <name val="Arial Narrow"/>
      <family val="2"/>
    </font>
    <font>
      <sz val="10"/>
      <name val="Verdana"/>
      <family val="2"/>
    </font>
    <font>
      <b/>
      <sz val="10"/>
      <color theme="0"/>
      <name val="Arial Narrow"/>
      <family val="2"/>
    </font>
    <font>
      <b/>
      <sz val="24"/>
      <color theme="1"/>
      <name val="Arial Narrow"/>
      <family val="2"/>
    </font>
    <font>
      <b/>
      <sz val="12"/>
      <color theme="1"/>
      <name val="Arial Narrow"/>
      <family val="2"/>
    </font>
    <font>
      <sz val="12"/>
      <color theme="1"/>
      <name val="Arial Narrow"/>
      <family val="2"/>
    </font>
    <font>
      <sz val="12"/>
      <name val="Arial Narrow"/>
      <family val="2"/>
    </font>
    <font>
      <u/>
      <sz val="12"/>
      <color theme="10"/>
      <name val="Arial Narrow"/>
      <family val="2"/>
    </font>
    <font>
      <sz val="12"/>
      <color theme="1"/>
      <name val="Calibri"/>
      <family val="2"/>
      <scheme val="minor"/>
    </font>
    <font>
      <b/>
      <sz val="12"/>
      <name val="Arial Narrow"/>
      <family val="2"/>
    </font>
    <font>
      <b/>
      <sz val="12"/>
      <name val="Arial"/>
      <family val="2"/>
    </font>
    <font>
      <sz val="9"/>
      <name val="Arial"/>
      <family val="2"/>
    </font>
    <font>
      <b/>
      <sz val="9"/>
      <color theme="0"/>
      <name val="Arial Narrow"/>
      <family val="2"/>
    </font>
    <font>
      <sz val="10"/>
      <color theme="0"/>
      <name val="Arial Narrow"/>
      <family val="2"/>
    </font>
  </fonts>
  <fills count="8">
    <fill>
      <patternFill patternType="none"/>
    </fill>
    <fill>
      <patternFill patternType="gray125"/>
    </fill>
    <fill>
      <patternFill patternType="solid">
        <fgColor rgb="FF353588"/>
        <bgColor indexed="64"/>
      </patternFill>
    </fill>
    <fill>
      <patternFill patternType="solid">
        <fgColor theme="3" tint="0.79998168889431442"/>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theme="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
      <left style="medium">
        <color indexed="64"/>
      </left>
      <right style="thin">
        <color auto="1"/>
      </right>
      <top/>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thin">
        <color auto="1"/>
      </top>
      <bottom style="thin">
        <color auto="1"/>
      </bottom>
      <diagonal/>
    </border>
    <border>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style="thin">
        <color auto="1"/>
      </top>
      <bottom/>
      <diagonal/>
    </border>
    <border>
      <left style="thin">
        <color auto="1"/>
      </left>
      <right style="medium">
        <color indexed="64"/>
      </right>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2" fillId="0" borderId="0"/>
    <xf numFmtId="9" fontId="3" fillId="0" borderId="0" applyFont="0" applyFill="0" applyBorder="0" applyAlignment="0" applyProtection="0"/>
    <xf numFmtId="0" fontId="3" fillId="0" borderId="0"/>
    <xf numFmtId="0" fontId="18" fillId="0" borderId="0" applyNumberFormat="0" applyFill="0" applyBorder="0" applyAlignment="0" applyProtection="0"/>
    <xf numFmtId="0" fontId="20" fillId="0" borderId="0"/>
    <xf numFmtId="0" fontId="1" fillId="0" borderId="0"/>
    <xf numFmtId="0" fontId="2" fillId="0" borderId="0"/>
    <xf numFmtId="9" fontId="2" fillId="0" borderId="0" applyFont="0" applyFill="0" applyBorder="0" applyAlignment="0" applyProtection="0"/>
  </cellStyleXfs>
  <cellXfs count="145">
    <xf numFmtId="0" fontId="0" fillId="0" borderId="0" xfId="0"/>
    <xf numFmtId="0" fontId="2" fillId="0" borderId="0" xfId="2"/>
    <xf numFmtId="0" fontId="5" fillId="4" borderId="1" xfId="2" applyFont="1" applyFill="1" applyBorder="1" applyAlignment="1">
      <alignment horizontal="center" vertical="center" wrapText="1"/>
    </xf>
    <xf numFmtId="0" fontId="5" fillId="0" borderId="1" xfId="2" applyFont="1" applyBorder="1" applyAlignment="1">
      <alignment horizontal="center" vertical="center" wrapText="1"/>
    </xf>
    <xf numFmtId="9" fontId="5" fillId="4" borderId="1" xfId="2" applyNumberFormat="1" applyFont="1" applyFill="1" applyBorder="1" applyAlignment="1">
      <alignment horizontal="center" vertical="center" wrapText="1"/>
    </xf>
    <xf numFmtId="9" fontId="5" fillId="0" borderId="1" xfId="3" applyFont="1" applyBorder="1" applyAlignment="1">
      <alignment horizontal="center" vertical="center" wrapText="1"/>
    </xf>
    <xf numFmtId="0" fontId="6" fillId="4" borderId="1" xfId="2" applyFont="1" applyFill="1" applyBorder="1" applyAlignment="1">
      <alignment horizontal="center" vertical="center" wrapText="1"/>
    </xf>
    <xf numFmtId="0" fontId="5" fillId="0" borderId="1" xfId="2" applyFont="1" applyBorder="1" applyAlignment="1">
      <alignment horizontal="justify" vertical="center" wrapText="1"/>
    </xf>
    <xf numFmtId="0" fontId="6" fillId="4" borderId="1" xfId="2" applyFont="1" applyFill="1" applyBorder="1" applyAlignment="1">
      <alignment horizontal="justify" vertical="center" wrapText="1"/>
    </xf>
    <xf numFmtId="9" fontId="6" fillId="4" borderId="1" xfId="2" applyNumberFormat="1" applyFont="1" applyFill="1" applyBorder="1" applyAlignment="1">
      <alignment horizontal="center" vertical="center" wrapText="1"/>
    </xf>
    <xf numFmtId="9" fontId="6" fillId="0" borderId="1" xfId="2" applyNumberFormat="1" applyFont="1" applyBorder="1" applyAlignment="1">
      <alignment horizontal="center" vertical="center" wrapText="1"/>
    </xf>
    <xf numFmtId="0" fontId="6" fillId="0" borderId="1" xfId="2" applyFont="1" applyBorder="1" applyAlignment="1">
      <alignment horizontal="center" vertical="center" wrapText="1"/>
    </xf>
    <xf numFmtId="3" fontId="6" fillId="4" borderId="1" xfId="2" applyNumberFormat="1" applyFont="1" applyFill="1" applyBorder="1" applyAlignment="1">
      <alignment horizontal="center" vertical="center"/>
    </xf>
    <xf numFmtId="9" fontId="6" fillId="4" borderId="1" xfId="2" applyNumberFormat="1" applyFont="1" applyFill="1" applyBorder="1" applyAlignment="1">
      <alignment horizontal="center" vertical="center"/>
    </xf>
    <xf numFmtId="168" fontId="6" fillId="4" borderId="1" xfId="2" applyNumberFormat="1" applyFont="1" applyFill="1" applyBorder="1" applyAlignment="1">
      <alignment horizontal="center" vertical="center" wrapText="1"/>
    </xf>
    <xf numFmtId="1" fontId="6" fillId="4" borderId="1" xfId="2" applyNumberFormat="1" applyFont="1" applyFill="1" applyBorder="1" applyAlignment="1">
      <alignment horizontal="center" vertical="center" wrapText="1"/>
    </xf>
    <xf numFmtId="0" fontId="6" fillId="4" borderId="1" xfId="2" applyFont="1" applyFill="1" applyBorder="1" applyAlignment="1">
      <alignment horizontal="center" vertical="center"/>
    </xf>
    <xf numFmtId="0" fontId="9" fillId="4" borderId="1" xfId="2" applyFont="1" applyFill="1" applyBorder="1" applyAlignment="1">
      <alignment horizontal="center" vertical="center"/>
    </xf>
    <xf numFmtId="0" fontId="5" fillId="0" borderId="4" xfId="2" applyFont="1" applyBorder="1" applyAlignment="1">
      <alignment horizontal="center" vertical="center" wrapText="1"/>
    </xf>
    <xf numFmtId="9" fontId="5" fillId="0" borderId="4" xfId="3" applyFont="1" applyBorder="1" applyAlignment="1">
      <alignment horizontal="center" vertical="center" wrapText="1"/>
    </xf>
    <xf numFmtId="0" fontId="6" fillId="4" borderId="4" xfId="2" applyFont="1" applyFill="1" applyBorder="1" applyAlignment="1">
      <alignment horizontal="center" vertical="center" wrapText="1"/>
    </xf>
    <xf numFmtId="0" fontId="5" fillId="4" borderId="4" xfId="2" applyFont="1" applyFill="1" applyBorder="1" applyAlignment="1">
      <alignment horizontal="center" vertical="center" wrapText="1"/>
    </xf>
    <xf numFmtId="9" fontId="6" fillId="0" borderId="4" xfId="2" applyNumberFormat="1" applyFont="1" applyBorder="1" applyAlignment="1">
      <alignment horizontal="center" vertical="center" wrapText="1"/>
    </xf>
    <xf numFmtId="0" fontId="6" fillId="0" borderId="4" xfId="2" applyFont="1" applyBorder="1" applyAlignment="1">
      <alignment horizontal="center" vertical="center" wrapText="1"/>
    </xf>
    <xf numFmtId="3" fontId="6" fillId="4" borderId="4" xfId="2" applyNumberFormat="1" applyFont="1" applyFill="1" applyBorder="1" applyAlignment="1">
      <alignment horizontal="center" vertical="center"/>
    </xf>
    <xf numFmtId="9" fontId="6" fillId="4" borderId="4" xfId="2" applyNumberFormat="1" applyFont="1" applyFill="1" applyBorder="1" applyAlignment="1">
      <alignment horizontal="center" vertical="center"/>
    </xf>
    <xf numFmtId="9" fontId="6" fillId="4" borderId="4" xfId="2" applyNumberFormat="1" applyFont="1" applyFill="1" applyBorder="1" applyAlignment="1">
      <alignment horizontal="center" vertical="center" wrapText="1"/>
    </xf>
    <xf numFmtId="1" fontId="6" fillId="4" borderId="4" xfId="2" applyNumberFormat="1" applyFont="1" applyFill="1" applyBorder="1" applyAlignment="1">
      <alignment horizontal="center" vertical="center" wrapText="1"/>
    </xf>
    <xf numFmtId="0" fontId="6" fillId="4" borderId="4" xfId="2" applyFont="1" applyFill="1" applyBorder="1" applyAlignment="1">
      <alignment horizontal="center" vertical="center"/>
    </xf>
    <xf numFmtId="0" fontId="11" fillId="4" borderId="1" xfId="0" applyFont="1" applyFill="1" applyBorder="1" applyAlignment="1">
      <alignment horizontal="center" vertical="center" wrapText="1"/>
    </xf>
    <xf numFmtId="3" fontId="5" fillId="4" borderId="1" xfId="2"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9" fontId="5" fillId="4" borderId="1" xfId="3" applyFont="1" applyFill="1" applyBorder="1" applyAlignment="1">
      <alignment horizontal="center" vertical="center" wrapText="1"/>
    </xf>
    <xf numFmtId="3" fontId="6" fillId="4" borderId="1" xfId="2" applyNumberFormat="1" applyFont="1" applyFill="1" applyBorder="1" applyAlignment="1">
      <alignment horizontal="center" vertical="center" wrapText="1"/>
    </xf>
    <xf numFmtId="1" fontId="5" fillId="4" borderId="1" xfId="2" applyNumberFormat="1" applyFont="1" applyFill="1" applyBorder="1" applyAlignment="1">
      <alignment horizontal="center" vertical="center" wrapText="1"/>
    </xf>
    <xf numFmtId="9" fontId="6" fillId="4" borderId="1" xfId="3" applyFont="1" applyFill="1" applyBorder="1" applyAlignment="1">
      <alignment horizontal="center" vertical="center"/>
    </xf>
    <xf numFmtId="0" fontId="13" fillId="4" borderId="1" xfId="0" applyFont="1" applyFill="1" applyBorder="1" applyAlignment="1">
      <alignment horizontal="justify" vertical="top" wrapText="1"/>
    </xf>
    <xf numFmtId="1" fontId="14" fillId="4" borderId="1" xfId="0" applyNumberFormat="1" applyFont="1" applyFill="1" applyBorder="1" applyAlignment="1">
      <alignment horizontal="justify" vertical="top" wrapText="1"/>
    </xf>
    <xf numFmtId="3" fontId="13" fillId="3" borderId="1" xfId="0" applyNumberFormat="1" applyFont="1" applyFill="1" applyBorder="1" applyAlignment="1">
      <alignment horizontal="justify" vertical="top" wrapText="1"/>
    </xf>
    <xf numFmtId="0" fontId="2" fillId="5" borderId="0" xfId="2" applyFill="1"/>
    <xf numFmtId="0" fontId="5" fillId="4" borderId="1" xfId="2" applyFont="1" applyFill="1" applyBorder="1" applyAlignment="1">
      <alignment horizontal="justify" vertical="center" wrapText="1"/>
    </xf>
    <xf numFmtId="0" fontId="5" fillId="4" borderId="1" xfId="2" applyFont="1" applyFill="1" applyBorder="1" applyAlignment="1">
      <alignment horizontal="justify" vertical="top" wrapText="1"/>
    </xf>
    <xf numFmtId="9" fontId="12" fillId="4" borderId="1" xfId="0" applyNumberFormat="1" applyFont="1" applyFill="1" applyBorder="1" applyAlignment="1">
      <alignment horizontal="center" vertical="center" wrapText="1"/>
    </xf>
    <xf numFmtId="0" fontId="4" fillId="6" borderId="1" xfId="2" applyFont="1" applyFill="1" applyBorder="1" applyAlignment="1">
      <alignment horizontal="center" vertical="center"/>
    </xf>
    <xf numFmtId="0" fontId="4" fillId="6" borderId="1" xfId="2" applyFont="1" applyFill="1" applyBorder="1" applyAlignment="1">
      <alignment horizontal="center" vertical="center" wrapText="1"/>
    </xf>
    <xf numFmtId="3" fontId="5" fillId="4" borderId="1" xfId="2" applyNumberFormat="1" applyFont="1" applyFill="1" applyBorder="1" applyAlignment="1">
      <alignment horizontal="justify" vertical="top" wrapText="1"/>
    </xf>
    <xf numFmtId="0" fontId="14" fillId="0" borderId="0" xfId="0" applyFont="1"/>
    <xf numFmtId="0" fontId="14" fillId="0" borderId="0" xfId="0" applyFont="1" applyAlignment="1">
      <alignment horizontal="center"/>
    </xf>
    <xf numFmtId="0" fontId="17" fillId="0" borderId="0" xfId="0" applyFont="1"/>
    <xf numFmtId="0" fontId="0" fillId="4" borderId="0" xfId="0" applyFill="1"/>
    <xf numFmtId="0" fontId="14" fillId="4" borderId="0" xfId="0" applyFont="1" applyFill="1"/>
    <xf numFmtId="0" fontId="14" fillId="4" borderId="0" xfId="0" applyFont="1" applyFill="1" applyAlignment="1">
      <alignment horizontal="center"/>
    </xf>
    <xf numFmtId="3" fontId="21" fillId="2" borderId="6" xfId="0" applyNumberFormat="1" applyFont="1" applyFill="1" applyBorder="1" applyAlignment="1">
      <alignment horizontal="center" vertical="center" wrapText="1"/>
    </xf>
    <xf numFmtId="9" fontId="5" fillId="4" borderId="1" xfId="1" applyFont="1" applyFill="1" applyBorder="1" applyAlignment="1">
      <alignment horizontal="center" vertical="center" wrapText="1"/>
    </xf>
    <xf numFmtId="167" fontId="5" fillId="4" borderId="1" xfId="1" applyNumberFormat="1" applyFont="1" applyFill="1" applyBorder="1" applyAlignment="1">
      <alignment horizontal="center" vertical="center" wrapText="1"/>
    </xf>
    <xf numFmtId="167" fontId="6" fillId="4" borderId="1" xfId="1" applyNumberFormat="1" applyFont="1" applyFill="1" applyBorder="1" applyAlignment="1">
      <alignment horizontal="center" vertical="center" wrapText="1"/>
    </xf>
    <xf numFmtId="0" fontId="25" fillId="4" borderId="1" xfId="0" applyFont="1" applyFill="1" applyBorder="1" applyAlignment="1">
      <alignment horizontal="justify" vertical="center" wrapText="1"/>
    </xf>
    <xf numFmtId="165" fontId="25" fillId="4" borderId="1" xfId="0" applyNumberFormat="1" applyFont="1" applyFill="1" applyBorder="1" applyAlignment="1" applyProtection="1">
      <alignment horizontal="center" vertical="center" wrapText="1"/>
      <protection locked="0"/>
    </xf>
    <xf numFmtId="1" fontId="25" fillId="4" borderId="1" xfId="0" applyNumberFormat="1"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justify" vertical="top" wrapText="1"/>
    </xf>
    <xf numFmtId="3" fontId="25" fillId="4" borderId="1" xfId="0" applyNumberFormat="1" applyFont="1" applyFill="1" applyBorder="1" applyAlignment="1">
      <alignment horizontal="justify" vertical="center" wrapText="1"/>
    </xf>
    <xf numFmtId="0" fontId="24" fillId="4" borderId="1" xfId="0" applyFont="1" applyFill="1" applyBorder="1" applyAlignment="1">
      <alignment horizontal="justify" vertical="center" wrapText="1"/>
    </xf>
    <xf numFmtId="3" fontId="26" fillId="4" borderId="1" xfId="5" applyNumberFormat="1" applyFont="1" applyFill="1" applyBorder="1" applyAlignment="1">
      <alignment horizontal="justify" vertical="center" wrapText="1"/>
    </xf>
    <xf numFmtId="0" fontId="27" fillId="4" borderId="0" xfId="0" applyFont="1" applyFill="1"/>
    <xf numFmtId="164" fontId="25" fillId="3" borderId="1" xfId="0" applyNumberFormat="1" applyFont="1" applyFill="1" applyBorder="1" applyAlignment="1">
      <alignment horizontal="justify" vertical="center" wrapText="1"/>
    </xf>
    <xf numFmtId="3" fontId="25" fillId="3" borderId="1" xfId="0" applyNumberFormat="1" applyFont="1" applyFill="1" applyBorder="1" applyAlignment="1">
      <alignment horizontal="justify" vertical="center" wrapText="1"/>
    </xf>
    <xf numFmtId="3" fontId="25" fillId="3" borderId="1" xfId="0" applyNumberFormat="1" applyFont="1" applyFill="1" applyBorder="1" applyAlignment="1">
      <alignment horizontal="center" vertical="center" wrapText="1"/>
    </xf>
    <xf numFmtId="3" fontId="25" fillId="3" borderId="1" xfId="0" applyNumberFormat="1" applyFont="1" applyFill="1" applyBorder="1" applyAlignment="1">
      <alignment horizontal="justify" vertical="top" wrapText="1"/>
    </xf>
    <xf numFmtId="3" fontId="26" fillId="3" borderId="1" xfId="5" applyNumberFormat="1" applyFont="1" applyFill="1" applyBorder="1" applyAlignment="1">
      <alignment horizontal="justify" vertical="center" wrapText="1"/>
    </xf>
    <xf numFmtId="166" fontId="24" fillId="4" borderId="1" xfId="6" applyNumberFormat="1" applyFont="1" applyFill="1" applyBorder="1" applyAlignment="1" applyProtection="1">
      <alignment horizontal="justify" vertical="center" wrapText="1"/>
      <protection locked="0"/>
    </xf>
    <xf numFmtId="1" fontId="24" fillId="4" borderId="1" xfId="6" applyNumberFormat="1" applyFont="1" applyFill="1" applyBorder="1" applyAlignment="1">
      <alignment horizontal="center" vertical="center" wrapText="1"/>
    </xf>
    <xf numFmtId="1" fontId="24" fillId="4" borderId="1" xfId="0" applyNumberFormat="1" applyFont="1" applyFill="1" applyBorder="1" applyAlignment="1">
      <alignment horizontal="center" vertical="center" wrapText="1"/>
    </xf>
    <xf numFmtId="1" fontId="24" fillId="4" borderId="1" xfId="0" applyNumberFormat="1" applyFont="1" applyFill="1" applyBorder="1" applyAlignment="1">
      <alignment horizontal="justify" vertical="top" wrapText="1"/>
    </xf>
    <xf numFmtId="9" fontId="24" fillId="4" borderId="1" xfId="0" applyNumberFormat="1" applyFont="1" applyFill="1" applyBorder="1" applyAlignment="1">
      <alignment horizontal="justify" vertical="center" wrapText="1"/>
    </xf>
    <xf numFmtId="3" fontId="25" fillId="3" borderId="13" xfId="0" applyNumberFormat="1" applyFont="1" applyFill="1" applyBorder="1" applyAlignment="1">
      <alignment horizontal="justify" vertical="center" wrapText="1"/>
    </xf>
    <xf numFmtId="9" fontId="25" fillId="4" borderId="1" xfId="0" applyNumberFormat="1" applyFont="1" applyFill="1" applyBorder="1" applyAlignment="1">
      <alignment horizontal="justify" vertical="center" wrapText="1"/>
    </xf>
    <xf numFmtId="9" fontId="24" fillId="4" borderId="1" xfId="0" applyNumberFormat="1" applyFont="1" applyFill="1" applyBorder="1" applyAlignment="1">
      <alignment horizontal="center" vertical="center" wrapText="1"/>
    </xf>
    <xf numFmtId="9" fontId="25" fillId="4" borderId="1" xfId="1" applyFont="1" applyFill="1" applyBorder="1" applyAlignment="1" applyProtection="1">
      <alignment horizontal="center" vertical="center" wrapText="1"/>
      <protection locked="0"/>
    </xf>
    <xf numFmtId="4" fontId="25" fillId="4" borderId="1" xfId="0" applyNumberFormat="1" applyFont="1" applyFill="1" applyBorder="1" applyAlignment="1">
      <alignment horizontal="center" vertical="center" wrapText="1"/>
    </xf>
    <xf numFmtId="9" fontId="24" fillId="4" borderId="1" xfId="0" applyNumberFormat="1" applyFont="1" applyFill="1" applyBorder="1" applyAlignment="1">
      <alignment horizontal="justify" vertical="top" wrapText="1"/>
    </xf>
    <xf numFmtId="3" fontId="25" fillId="4" borderId="12" xfId="0" applyNumberFormat="1" applyFont="1" applyFill="1" applyBorder="1" applyAlignment="1">
      <alignment horizontal="justify" vertical="center" wrapText="1"/>
    </xf>
    <xf numFmtId="10" fontId="25" fillId="3" borderId="1" xfId="0" applyNumberFormat="1" applyFont="1" applyFill="1" applyBorder="1" applyAlignment="1">
      <alignment horizontal="center" vertical="center" wrapText="1"/>
    </xf>
    <xf numFmtId="9" fontId="25" fillId="3" borderId="1" xfId="1" applyFont="1" applyFill="1" applyBorder="1" applyAlignment="1">
      <alignment horizontal="center" vertical="center" wrapText="1"/>
    </xf>
    <xf numFmtId="9" fontId="24" fillId="3" borderId="1" xfId="0" applyNumberFormat="1" applyFont="1" applyFill="1" applyBorder="1" applyAlignment="1">
      <alignment horizontal="justify" vertical="top" wrapText="1"/>
    </xf>
    <xf numFmtId="168" fontId="25" fillId="4" borderId="1" xfId="0" applyNumberFormat="1" applyFont="1" applyFill="1" applyBorder="1" applyAlignment="1">
      <alignment horizontal="center" vertical="center" wrapText="1"/>
    </xf>
    <xf numFmtId="9" fontId="25" fillId="4" borderId="1" xfId="1" applyFont="1" applyFill="1" applyBorder="1" applyAlignment="1">
      <alignment horizontal="center" vertical="center" wrapText="1"/>
    </xf>
    <xf numFmtId="168" fontId="25" fillId="4" borderId="1" xfId="0" applyNumberFormat="1" applyFont="1" applyFill="1" applyBorder="1" applyAlignment="1">
      <alignment horizontal="justify" vertical="top" wrapText="1"/>
    </xf>
    <xf numFmtId="0" fontId="23" fillId="0" borderId="9" xfId="0" applyFont="1" applyBorder="1" applyAlignment="1">
      <alignment horizontal="justify" vertical="center"/>
    </xf>
    <xf numFmtId="0" fontId="24" fillId="3" borderId="8" xfId="0" applyFont="1" applyFill="1" applyBorder="1" applyAlignment="1">
      <alignment horizontal="justify" vertical="center" wrapText="1"/>
    </xf>
    <xf numFmtId="0" fontId="24" fillId="4" borderId="1" xfId="0" applyFont="1" applyFill="1" applyBorder="1" applyAlignment="1">
      <alignment horizontal="justify" vertical="center"/>
    </xf>
    <xf numFmtId="0" fontId="30" fillId="0" borderId="0" xfId="2" applyFont="1"/>
    <xf numFmtId="3" fontId="30" fillId="0" borderId="0" xfId="2" applyNumberFormat="1" applyFont="1"/>
    <xf numFmtId="0" fontId="23" fillId="0" borderId="11" xfId="0" applyFont="1" applyBorder="1" applyAlignment="1">
      <alignment horizontal="justify" vertical="center"/>
    </xf>
    <xf numFmtId="0" fontId="23" fillId="0" borderId="10" xfId="0" applyFont="1" applyBorder="1" applyAlignment="1">
      <alignment horizontal="justify" vertical="center"/>
    </xf>
    <xf numFmtId="0" fontId="22" fillId="0" borderId="0" xfId="0" applyFont="1" applyAlignment="1">
      <alignment horizontal="center" wrapText="1"/>
    </xf>
    <xf numFmtId="3" fontId="19" fillId="2" borderId="18"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164" fontId="19" fillId="2" borderId="18" xfId="0" applyNumberFormat="1" applyFont="1" applyFill="1" applyBorder="1" applyAlignment="1">
      <alignment horizontal="center" vertical="center" wrapText="1"/>
    </xf>
    <xf numFmtId="164" fontId="19" fillId="2" borderId="6" xfId="0" applyNumberFormat="1" applyFont="1" applyFill="1" applyBorder="1" applyAlignment="1">
      <alignment horizontal="center" vertical="center" wrapText="1"/>
    </xf>
    <xf numFmtId="3" fontId="19" fillId="2" borderId="19" xfId="0" applyNumberFormat="1" applyFont="1" applyFill="1" applyBorder="1" applyAlignment="1">
      <alignment horizontal="center" vertical="center" wrapText="1"/>
    </xf>
    <xf numFmtId="3" fontId="19" fillId="2" borderId="17" xfId="0" applyNumberFormat="1" applyFont="1" applyFill="1" applyBorder="1" applyAlignment="1">
      <alignment horizontal="center" vertical="center" wrapText="1"/>
    </xf>
    <xf numFmtId="0" fontId="24" fillId="0" borderId="16" xfId="0" applyFont="1" applyBorder="1" applyAlignment="1">
      <alignment horizontal="justify" vertical="center" wrapText="1"/>
    </xf>
    <xf numFmtId="0" fontId="24" fillId="0" borderId="15" xfId="0" applyFont="1" applyBorder="1" applyAlignment="1">
      <alignment horizontal="justify" vertical="center" wrapText="1"/>
    </xf>
    <xf numFmtId="0" fontId="24" fillId="0" borderId="14" xfId="0" applyFont="1" applyBorder="1" applyAlignment="1">
      <alignment horizontal="justify" vertical="center" wrapText="1"/>
    </xf>
    <xf numFmtId="3" fontId="19" fillId="2" borderId="4" xfId="0" applyNumberFormat="1" applyFont="1" applyFill="1" applyBorder="1" applyAlignment="1">
      <alignment horizontal="center" vertical="center" wrapText="1"/>
    </xf>
    <xf numFmtId="3" fontId="19" fillId="2" borderId="13" xfId="0" applyNumberFormat="1" applyFont="1" applyFill="1" applyBorder="1" applyAlignment="1">
      <alignment horizontal="center" vertical="center" wrapText="1"/>
    </xf>
    <xf numFmtId="0" fontId="24" fillId="3" borderId="13" xfId="0" applyFont="1" applyFill="1" applyBorder="1" applyAlignment="1">
      <alignment horizontal="justify" vertical="center" wrapText="1"/>
    </xf>
    <xf numFmtId="3" fontId="19" fillId="2" borderId="9" xfId="0" applyNumberFormat="1" applyFont="1" applyFill="1" applyBorder="1" applyAlignment="1">
      <alignment horizontal="center" vertical="center" wrapText="1"/>
    </xf>
    <xf numFmtId="3" fontId="19" fillId="2" borderId="7" xfId="0" applyNumberFormat="1" applyFont="1" applyFill="1" applyBorder="1" applyAlignment="1">
      <alignment horizontal="center" vertical="center" wrapText="1"/>
    </xf>
    <xf numFmtId="3" fontId="31" fillId="2" borderId="1" xfId="2" applyNumberFormat="1" applyFont="1" applyFill="1" applyBorder="1" applyAlignment="1">
      <alignment horizontal="center" vertical="center" wrapText="1"/>
    </xf>
    <xf numFmtId="0" fontId="29" fillId="0" borderId="0" xfId="2" applyFont="1" applyAlignment="1">
      <alignment horizontal="center" vertical="center"/>
    </xf>
    <xf numFmtId="0" fontId="29" fillId="0" borderId="5" xfId="2" applyFont="1" applyBorder="1" applyAlignment="1">
      <alignment horizontal="center" vertical="center"/>
    </xf>
    <xf numFmtId="164" fontId="31" fillId="2" borderId="1" xfId="2" applyNumberFormat="1" applyFont="1" applyFill="1" applyBorder="1" applyAlignment="1">
      <alignment horizontal="center" vertical="center" wrapText="1"/>
    </xf>
    <xf numFmtId="0" fontId="5" fillId="4" borderId="1" xfId="2" applyFont="1" applyFill="1" applyBorder="1" applyAlignment="1">
      <alignment horizontal="justify" vertical="center" wrapText="1"/>
    </xf>
    <xf numFmtId="0" fontId="5" fillId="4" borderId="1" xfId="2" applyFont="1" applyFill="1" applyBorder="1" applyAlignment="1">
      <alignment horizontal="justify" vertical="top" wrapText="1"/>
    </xf>
    <xf numFmtId="0" fontId="5" fillId="4" borderId="2" xfId="2" applyFont="1" applyFill="1" applyBorder="1" applyAlignment="1">
      <alignment vertical="center" wrapText="1"/>
    </xf>
    <xf numFmtId="0" fontId="5" fillId="4" borderId="3" xfId="2" applyFont="1" applyFill="1" applyBorder="1" applyAlignment="1">
      <alignment vertical="center" wrapText="1"/>
    </xf>
    <xf numFmtId="0" fontId="15" fillId="0" borderId="0" xfId="2" applyFont="1" applyAlignment="1">
      <alignment horizontal="center" vertical="center" wrapText="1"/>
    </xf>
    <xf numFmtId="0" fontId="15" fillId="0" borderId="5" xfId="2" applyFont="1" applyBorder="1" applyAlignment="1">
      <alignment horizontal="center" vertical="center" wrapText="1"/>
    </xf>
    <xf numFmtId="0" fontId="5" fillId="3" borderId="1" xfId="2" applyFont="1" applyFill="1" applyBorder="1" applyAlignment="1">
      <alignment horizontal="left" vertical="center" wrapText="1"/>
    </xf>
    <xf numFmtId="0" fontId="5" fillId="3" borderId="1" xfId="2" applyFont="1" applyFill="1" applyBorder="1" applyAlignment="1">
      <alignment horizontal="center" vertical="center" wrapText="1"/>
    </xf>
    <xf numFmtId="165" fontId="5" fillId="3" borderId="1" xfId="2" applyNumberFormat="1" applyFont="1" applyFill="1" applyBorder="1" applyAlignment="1" applyProtection="1">
      <alignment horizontal="center" vertical="center" wrapText="1"/>
      <protection locked="0"/>
    </xf>
    <xf numFmtId="3" fontId="5" fillId="3" borderId="1" xfId="2" applyNumberFormat="1" applyFont="1" applyFill="1" applyBorder="1" applyAlignment="1">
      <alignment horizontal="center" vertical="center" wrapText="1"/>
    </xf>
    <xf numFmtId="3" fontId="32" fillId="6" borderId="1" xfId="2" applyNumberFormat="1" applyFont="1" applyFill="1" applyBorder="1" applyAlignment="1">
      <alignment horizontal="center" vertical="center" wrapText="1"/>
    </xf>
    <xf numFmtId="3" fontId="5" fillId="7" borderId="1" xfId="2" applyNumberFormat="1" applyFont="1" applyFill="1" applyBorder="1" applyAlignment="1">
      <alignment horizontal="center" vertical="center" wrapText="1"/>
    </xf>
    <xf numFmtId="3" fontId="21" fillId="6" borderId="1" xfId="2" applyNumberFormat="1" applyFont="1" applyFill="1" applyBorder="1" applyAlignment="1">
      <alignment horizontal="center" vertical="center" wrapText="1"/>
    </xf>
    <xf numFmtId="164" fontId="5" fillId="4" borderId="1" xfId="2" applyNumberFormat="1" applyFont="1" applyFill="1" applyBorder="1" applyAlignment="1">
      <alignment horizontal="justify" vertical="center" wrapText="1"/>
    </xf>
    <xf numFmtId="164" fontId="5" fillId="4" borderId="1" xfId="2" applyNumberFormat="1" applyFont="1" applyFill="1" applyBorder="1" applyAlignment="1">
      <alignment horizontal="center" vertical="center" wrapText="1"/>
    </xf>
    <xf numFmtId="166" fontId="6" fillId="3" borderId="1" xfId="8" applyNumberFormat="1" applyFont="1" applyFill="1" applyBorder="1" applyAlignment="1" applyProtection="1">
      <alignment horizontal="center" vertical="center" wrapText="1"/>
      <protection locked="0"/>
    </xf>
    <xf numFmtId="1" fontId="6" fillId="3" borderId="1" xfId="8" applyNumberFormat="1" applyFont="1" applyFill="1" applyBorder="1" applyAlignment="1">
      <alignment horizontal="center" vertical="center" wrapText="1"/>
    </xf>
    <xf numFmtId="1" fontId="5" fillId="3" borderId="1" xfId="2" applyNumberFormat="1" applyFont="1" applyFill="1" applyBorder="1" applyAlignment="1">
      <alignment horizontal="center" vertical="center" wrapText="1"/>
    </xf>
    <xf numFmtId="1" fontId="6" fillId="3" borderId="1" xfId="2" applyNumberFormat="1" applyFont="1" applyFill="1" applyBorder="1" applyAlignment="1">
      <alignment horizontal="center" vertical="center" wrapText="1"/>
    </xf>
    <xf numFmtId="1" fontId="32" fillId="6" borderId="1" xfId="1" applyNumberFormat="1" applyFont="1" applyFill="1" applyBorder="1" applyAlignment="1">
      <alignment horizontal="center" vertical="center" wrapText="1"/>
    </xf>
    <xf numFmtId="1" fontId="21" fillId="6" borderId="1" xfId="1" applyNumberFormat="1" applyFont="1" applyFill="1" applyBorder="1" applyAlignment="1">
      <alignment horizontal="center" vertical="center" wrapText="1"/>
    </xf>
    <xf numFmtId="0" fontId="5" fillId="3" borderId="1" xfId="2" applyFont="1" applyFill="1" applyBorder="1" applyAlignment="1">
      <alignment vertical="center" wrapText="1"/>
    </xf>
    <xf numFmtId="0" fontId="6" fillId="3" borderId="1" xfId="2" applyFont="1" applyFill="1" applyBorder="1" applyAlignment="1">
      <alignment horizontal="center" vertical="center" wrapText="1"/>
    </xf>
    <xf numFmtId="9" fontId="6" fillId="3" borderId="1" xfId="2" applyNumberFormat="1" applyFont="1" applyFill="1" applyBorder="1" applyAlignment="1">
      <alignment horizontal="center" vertical="center" wrapText="1"/>
    </xf>
    <xf numFmtId="9" fontId="5" fillId="3" borderId="1" xfId="2" applyNumberFormat="1" applyFont="1" applyFill="1" applyBorder="1" applyAlignment="1">
      <alignment horizontal="left" vertical="center" wrapText="1"/>
    </xf>
    <xf numFmtId="9" fontId="5" fillId="3" borderId="1" xfId="9" applyFont="1" applyFill="1" applyBorder="1" applyAlignment="1" applyProtection="1">
      <alignment horizontal="center" vertical="center" wrapText="1"/>
      <protection locked="0"/>
    </xf>
    <xf numFmtId="9" fontId="5" fillId="3" borderId="1" xfId="2" applyNumberFormat="1" applyFont="1" applyFill="1" applyBorder="1" applyAlignment="1">
      <alignment horizontal="center" vertical="center" wrapText="1"/>
    </xf>
    <xf numFmtId="167" fontId="6" fillId="3" borderId="1" xfId="2" applyNumberFormat="1" applyFont="1" applyFill="1" applyBorder="1" applyAlignment="1">
      <alignment horizontal="center" vertical="center" wrapText="1"/>
    </xf>
    <xf numFmtId="167" fontId="5" fillId="3" borderId="1" xfId="2" applyNumberFormat="1" applyFont="1" applyFill="1" applyBorder="1" applyAlignment="1">
      <alignment horizontal="center" vertical="center" wrapText="1"/>
    </xf>
    <xf numFmtId="9" fontId="21" fillId="6" borderId="1" xfId="1" applyFont="1" applyFill="1" applyBorder="1" applyAlignment="1">
      <alignment horizontal="center" vertical="center" wrapText="1"/>
    </xf>
    <xf numFmtId="9" fontId="5" fillId="3" borderId="1" xfId="1" applyFont="1" applyFill="1" applyBorder="1" applyAlignment="1">
      <alignment horizontal="center" vertical="center" wrapText="1"/>
    </xf>
  </cellXfs>
  <cellStyles count="10">
    <cellStyle name="Hipervínculo" xfId="5" builtinId="8"/>
    <cellStyle name="Normal" xfId="0" builtinId="0"/>
    <cellStyle name="Normal 2" xfId="2" xr:uid="{A9F7D016-CD70-4339-ACEB-C59D8AB5BEA4}"/>
    <cellStyle name="Normal 2 2" xfId="4" xr:uid="{477C4B8F-3A86-44C9-96A9-FADE107E6ECF}"/>
    <cellStyle name="Normal 2 2 2" xfId="8" xr:uid="{CD745D0B-6502-495A-8D58-D3E301887300}"/>
    <cellStyle name="Normal 2 3" xfId="6" xr:uid="{4A23CEEF-FD3A-4802-9938-6919FCBB22BA}"/>
    <cellStyle name="Normal 3" xfId="7" xr:uid="{B5B09908-FBE1-45AF-943F-1C1C726D4E14}"/>
    <cellStyle name="Porcentaje" xfId="1" builtinId="5"/>
    <cellStyle name="Porcentaje 2" xfId="3" xr:uid="{6362E45E-C232-4C8D-AC00-76BF279229B3}"/>
    <cellStyle name="Porcentaje 2 2" xfId="9" xr:uid="{2E658581-F94A-4F01-9F45-D6785BA957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2</xdr:col>
      <xdr:colOff>2444750</xdr:colOff>
      <xdr:row>3</xdr:row>
      <xdr:rowOff>38100</xdr:rowOff>
    </xdr:from>
    <xdr:ext cx="1423827" cy="914400"/>
    <xdr:pic>
      <xdr:nvPicPr>
        <xdr:cNvPr id="3" name="Imagen 2">
          <a:extLst>
            <a:ext uri="{FF2B5EF4-FFF2-40B4-BE49-F238E27FC236}">
              <a16:creationId xmlns:a16="http://schemas.microsoft.com/office/drawing/2014/main" id="{1E795B3D-CD35-482A-9749-7299D36CF7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2825" y="609600"/>
          <a:ext cx="1423827" cy="914400"/>
        </a:xfrm>
        <a:prstGeom prst="rect">
          <a:avLst/>
        </a:prstGeom>
        <a:noFill/>
        <a:ln>
          <a:noFill/>
        </a:ln>
      </xdr:spPr>
    </xdr:pic>
    <xdr:clientData/>
  </xdr:oneCellAnchor>
  <xdr:oneCellAnchor>
    <xdr:from>
      <xdr:col>5</xdr:col>
      <xdr:colOff>190500</xdr:colOff>
      <xdr:row>3</xdr:row>
      <xdr:rowOff>76200</xdr:rowOff>
    </xdr:from>
    <xdr:ext cx="2444750" cy="908050"/>
    <xdr:pic>
      <xdr:nvPicPr>
        <xdr:cNvPr id="4" name="Imagen 3" descr="Servicio de Empleo">
          <a:extLst>
            <a:ext uri="{FF2B5EF4-FFF2-40B4-BE49-F238E27FC236}">
              <a16:creationId xmlns:a16="http://schemas.microsoft.com/office/drawing/2014/main" id="{C9D88AAC-5555-4E44-BA22-7D395BA319A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0" y="647700"/>
          <a:ext cx="2444750" cy="908050"/>
        </a:xfrm>
        <a:prstGeom prst="rect">
          <a:avLst/>
        </a:prstGeom>
        <a:noFill/>
        <a:ln>
          <a:noFill/>
        </a:ln>
      </xdr:spPr>
    </xdr:pic>
    <xdr:clientData/>
  </xdr:oneCellAnchor>
  <xdr:oneCellAnchor>
    <xdr:from>
      <xdr:col>8</xdr:col>
      <xdr:colOff>514350</xdr:colOff>
      <xdr:row>3</xdr:row>
      <xdr:rowOff>73025</xdr:rowOff>
    </xdr:from>
    <xdr:ext cx="2805921" cy="889000"/>
    <xdr:pic>
      <xdr:nvPicPr>
        <xdr:cNvPr id="5" name="Imagen 4">
          <a:extLst>
            <a:ext uri="{FF2B5EF4-FFF2-40B4-BE49-F238E27FC236}">
              <a16:creationId xmlns:a16="http://schemas.microsoft.com/office/drawing/2014/main" id="{96A57124-E649-4827-8D76-78FA569672C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82300" y="892175"/>
          <a:ext cx="2805921" cy="889000"/>
        </a:xfrm>
        <a:prstGeom prst="rect">
          <a:avLst/>
        </a:prstGeom>
      </xdr:spPr>
    </xdr:pic>
    <xdr:clientData/>
  </xdr:oneCellAnchor>
  <xdr:twoCellAnchor>
    <xdr:from>
      <xdr:col>11</xdr:col>
      <xdr:colOff>25400</xdr:colOff>
      <xdr:row>3</xdr:row>
      <xdr:rowOff>133350</xdr:rowOff>
    </xdr:from>
    <xdr:to>
      <xdr:col>11</xdr:col>
      <xdr:colOff>2529726</xdr:colOff>
      <xdr:row>7</xdr:row>
      <xdr:rowOff>17696</xdr:rowOff>
    </xdr:to>
    <xdr:pic>
      <xdr:nvPicPr>
        <xdr:cNvPr id="6" name="7 Imagen" descr="_1_09D5CC3C09D5C9D00051771305257E52">
          <a:extLst>
            <a:ext uri="{FF2B5EF4-FFF2-40B4-BE49-F238E27FC236}">
              <a16:creationId xmlns:a16="http://schemas.microsoft.com/office/drawing/2014/main" id="{850DCF2B-AD89-44A5-8E1B-0E76C524CE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69400" y="704850"/>
          <a:ext cx="732676" cy="6463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15</xdr:col>
      <xdr:colOff>742950</xdr:colOff>
      <xdr:row>2</xdr:row>
      <xdr:rowOff>133350</xdr:rowOff>
    </xdr:from>
    <xdr:ext cx="3022636" cy="1045360"/>
    <xdr:pic>
      <xdr:nvPicPr>
        <xdr:cNvPr id="7" name="Imagen 6" descr="Administradora Colombiana de Pensiones">
          <a:extLst>
            <a:ext uri="{FF2B5EF4-FFF2-40B4-BE49-F238E27FC236}">
              <a16:creationId xmlns:a16="http://schemas.microsoft.com/office/drawing/2014/main" id="{3C2E193B-B00F-4CCA-9607-FBE40232CD82}"/>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934950" y="514350"/>
          <a:ext cx="3022636" cy="104536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1</xdr:row>
      <xdr:rowOff>104775</xdr:rowOff>
    </xdr:from>
    <xdr:to>
      <xdr:col>1</xdr:col>
      <xdr:colOff>447674</xdr:colOff>
      <xdr:row>2</xdr:row>
      <xdr:rowOff>504825</xdr:rowOff>
    </xdr:to>
    <xdr:pic>
      <xdr:nvPicPr>
        <xdr:cNvPr id="2" name="Imagen 1">
          <a:extLst>
            <a:ext uri="{FF2B5EF4-FFF2-40B4-BE49-F238E27FC236}">
              <a16:creationId xmlns:a16="http://schemas.microsoft.com/office/drawing/2014/main" id="{0C77C445-7396-4128-A6E7-EF693F686B0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257175"/>
          <a:ext cx="2409825"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0</xdr:col>
      <xdr:colOff>2066925</xdr:colOff>
      <xdr:row>2</xdr:row>
      <xdr:rowOff>114300</xdr:rowOff>
    </xdr:to>
    <xdr:pic>
      <xdr:nvPicPr>
        <xdr:cNvPr id="2" name="Imagen 1">
          <a:extLst>
            <a:ext uri="{FF2B5EF4-FFF2-40B4-BE49-F238E27FC236}">
              <a16:creationId xmlns:a16="http://schemas.microsoft.com/office/drawing/2014/main" id="{5445CA93-845F-45ED-AA65-477754783B6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8575"/>
          <a:ext cx="2000250" cy="4381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CHAVEZ/Desktop/Teletrabajo/Segumiento%20Matrices%20PES%20y%20P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INSTITUCIONAL "/>
      <sheetName val="MISIONAL"/>
      <sheetName val="GGA"/>
      <sheetName val="GGF"/>
      <sheetName val="GGH"/>
      <sheetName val="OAJ"/>
      <sheetName val="OCI"/>
      <sheetName val="GCyP "/>
      <sheetName val="GEel"/>
      <sheetName val="GPyE"/>
      <sheetName val="GTICS "/>
      <sheetName val="TOTAL ACTIVIDADES"/>
      <sheetName val="TOTAL"/>
      <sheetName val="PLAN SECTORIAL"/>
      <sheetName val="PLAN ESTRATEGICO"/>
      <sheetName val="Hoja1"/>
    </sheetNames>
    <sheetDataSet>
      <sheetData sheetId="0" refreshError="1"/>
      <sheetData sheetId="1">
        <row r="6">
          <cell r="T6"/>
          <cell r="X6"/>
          <cell r="AB6"/>
        </row>
        <row r="11">
          <cell r="T11"/>
          <cell r="X11"/>
          <cell r="AB11"/>
        </row>
        <row r="17">
          <cell r="T17"/>
          <cell r="X17"/>
          <cell r="AB17"/>
        </row>
        <row r="18">
          <cell r="T18"/>
          <cell r="X18"/>
          <cell r="AB18"/>
        </row>
        <row r="27">
          <cell r="T27"/>
          <cell r="X27"/>
          <cell r="AB27"/>
        </row>
      </sheetData>
      <sheetData sheetId="2" refreshError="1"/>
      <sheetData sheetId="3" refreshError="1"/>
      <sheetData sheetId="4" refreshError="1"/>
      <sheetData sheetId="5">
        <row r="16">
          <cell r="H16"/>
        </row>
      </sheetData>
      <sheetData sheetId="6" refreshError="1"/>
      <sheetData sheetId="7">
        <row r="8">
          <cell r="T8"/>
        </row>
      </sheetData>
      <sheetData sheetId="8">
        <row r="5">
          <cell r="H5">
            <v>0</v>
          </cell>
        </row>
      </sheetData>
      <sheetData sheetId="9" refreshError="1"/>
      <sheetData sheetId="10" refreshError="1"/>
      <sheetData sheetId="11" refreshError="1"/>
      <sheetData sheetId="12">
        <row r="13">
          <cell r="C13">
            <v>0.11412299516908214</v>
          </cell>
        </row>
      </sheetData>
      <sheetData sheetId="13">
        <row r="3">
          <cell r="P3">
            <v>0</v>
          </cell>
        </row>
      </sheetData>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arlon.torres@orgsolidarias.gov.co" TargetMode="External"/><Relationship Id="rId3" Type="http://schemas.openxmlformats.org/officeDocument/2006/relationships/hyperlink" Target="mailto:ehyder.barbosa@orgsolidarias.gov.co" TargetMode="External"/><Relationship Id="rId7" Type="http://schemas.openxmlformats.org/officeDocument/2006/relationships/hyperlink" Target="mailto:maribel.reyes@orgsolidarias.gov.co" TargetMode="External"/><Relationship Id="rId2" Type="http://schemas.openxmlformats.org/officeDocument/2006/relationships/hyperlink" Target="mailto:ehyder.barbosa@orgsolidarias.gov.co" TargetMode="External"/><Relationship Id="rId1" Type="http://schemas.openxmlformats.org/officeDocument/2006/relationships/hyperlink" Target="mailto:ehyder.barbosa@orgsolidarias.gov.co" TargetMode="External"/><Relationship Id="rId6" Type="http://schemas.openxmlformats.org/officeDocument/2006/relationships/hyperlink" Target="mailto:maribel.reyes@orgsolidarias.gov.co" TargetMode="External"/><Relationship Id="rId11" Type="http://schemas.openxmlformats.org/officeDocument/2006/relationships/drawing" Target="../drawings/drawing1.xml"/><Relationship Id="rId5" Type="http://schemas.openxmlformats.org/officeDocument/2006/relationships/hyperlink" Target="mailto:maribel.reyes@orgsolidarias.gov.co" TargetMode="External"/><Relationship Id="rId10" Type="http://schemas.openxmlformats.org/officeDocument/2006/relationships/printerSettings" Target="../printerSettings/printerSettings1.bin"/><Relationship Id="rId4" Type="http://schemas.openxmlformats.org/officeDocument/2006/relationships/hyperlink" Target="mailto:ehyder.barbosa@orgsolidarias.gov.co" TargetMode="External"/><Relationship Id="rId9" Type="http://schemas.openxmlformats.org/officeDocument/2006/relationships/hyperlink" Target="mailto:maribel.reyes@orgsolidarias.gov.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6603A-7C89-40BB-8050-8ADAF742CF9E}">
  <dimension ref="A1:U39"/>
  <sheetViews>
    <sheetView topLeftCell="A15" zoomScale="50" zoomScaleNormal="50" workbookViewId="0">
      <selection activeCell="I19" sqref="I19"/>
    </sheetView>
  </sheetViews>
  <sheetFormatPr baseColWidth="10" defaultRowHeight="16.5" x14ac:dyDescent="0.3"/>
  <cols>
    <col min="1" max="1" width="22.42578125" style="48" customWidth="1"/>
    <col min="2" max="2" width="33.85546875" style="46" customWidth="1"/>
    <col min="3" max="3" width="35.42578125" style="46" customWidth="1"/>
    <col min="4" max="4" width="13.42578125" style="46" customWidth="1"/>
    <col min="5" max="5" width="11.5703125" style="46" customWidth="1"/>
    <col min="6" max="6" width="13.28515625" style="47" customWidth="1"/>
    <col min="7" max="7" width="11.5703125" style="47" customWidth="1"/>
    <col min="8" max="8" width="11.7109375" style="47" customWidth="1"/>
    <col min="9" max="9" width="17.42578125" style="47" customWidth="1"/>
    <col min="10" max="10" width="56.42578125" style="47" customWidth="1"/>
    <col min="11" max="16" width="56.42578125" style="46" customWidth="1"/>
    <col min="17" max="17" width="25.85546875" style="46" customWidth="1"/>
    <col min="18" max="18" width="28.42578125" style="46" customWidth="1"/>
    <col min="19" max="19" width="33.140625" style="46" customWidth="1"/>
  </cols>
  <sheetData>
    <row r="1" spans="1:21" ht="14.45" customHeight="1" x14ac:dyDescent="0.3">
      <c r="D1" s="95" t="s">
        <v>136</v>
      </c>
      <c r="E1" s="95"/>
      <c r="F1" s="95"/>
      <c r="G1" s="95"/>
      <c r="H1" s="95"/>
    </row>
    <row r="2" spans="1:21" ht="33.6" customHeight="1" x14ac:dyDescent="0.3">
      <c r="D2" s="95"/>
      <c r="E2" s="95"/>
      <c r="F2" s="95"/>
      <c r="G2" s="95"/>
      <c r="H2" s="95"/>
    </row>
    <row r="3" spans="1:21" x14ac:dyDescent="0.3">
      <c r="D3" s="95"/>
      <c r="E3" s="95"/>
      <c r="F3" s="95"/>
      <c r="G3" s="95"/>
      <c r="H3" s="95"/>
    </row>
    <row r="7" spans="1:21" ht="26.1" customHeight="1" x14ac:dyDescent="0.3">
      <c r="K7" s="46">
        <v>1</v>
      </c>
    </row>
    <row r="8" spans="1:21" ht="30.6" customHeight="1" thickBot="1" x14ac:dyDescent="0.35"/>
    <row r="9" spans="1:21" ht="30.6" customHeight="1" x14ac:dyDescent="0.25">
      <c r="A9" s="108" t="s">
        <v>135</v>
      </c>
      <c r="B9" s="96" t="s">
        <v>134</v>
      </c>
      <c r="C9" s="98" t="s">
        <v>0</v>
      </c>
      <c r="D9" s="96" t="s">
        <v>1</v>
      </c>
      <c r="E9" s="96" t="s">
        <v>2</v>
      </c>
      <c r="F9" s="96" t="s">
        <v>133</v>
      </c>
      <c r="G9" s="98" t="s">
        <v>132</v>
      </c>
      <c r="H9" s="96" t="s">
        <v>131</v>
      </c>
      <c r="I9" s="105" t="s">
        <v>130</v>
      </c>
      <c r="J9" s="106"/>
      <c r="K9" s="96" t="s">
        <v>129</v>
      </c>
      <c r="L9" s="96" t="s">
        <v>128</v>
      </c>
      <c r="M9" s="96" t="s">
        <v>127</v>
      </c>
      <c r="N9" s="96" t="s">
        <v>126</v>
      </c>
      <c r="O9" s="96" t="s">
        <v>125</v>
      </c>
      <c r="P9" s="96" t="s">
        <v>124</v>
      </c>
      <c r="Q9" s="96" t="s">
        <v>123</v>
      </c>
      <c r="R9" s="96" t="s">
        <v>122</v>
      </c>
      <c r="S9" s="100" t="s">
        <v>121</v>
      </c>
    </row>
    <row r="10" spans="1:21" ht="45.6" customHeight="1" x14ac:dyDescent="0.25">
      <c r="A10" s="109"/>
      <c r="B10" s="97"/>
      <c r="C10" s="99"/>
      <c r="D10" s="97"/>
      <c r="E10" s="97"/>
      <c r="F10" s="97"/>
      <c r="G10" s="99"/>
      <c r="H10" s="97"/>
      <c r="I10" s="52" t="s">
        <v>120</v>
      </c>
      <c r="J10" s="52" t="s">
        <v>119</v>
      </c>
      <c r="K10" s="97"/>
      <c r="L10" s="97"/>
      <c r="M10" s="97"/>
      <c r="N10" s="97"/>
      <c r="O10" s="97"/>
      <c r="P10" s="97"/>
      <c r="Q10" s="97"/>
      <c r="R10" s="97"/>
      <c r="S10" s="101"/>
    </row>
    <row r="11" spans="1:21" ht="299.25" x14ac:dyDescent="0.25">
      <c r="A11" s="93"/>
      <c r="B11" s="107" t="s">
        <v>118</v>
      </c>
      <c r="C11" s="56" t="s">
        <v>6</v>
      </c>
      <c r="D11" s="56" t="s">
        <v>7</v>
      </c>
      <c r="E11" s="56" t="s">
        <v>8</v>
      </c>
      <c r="F11" s="57">
        <v>1179</v>
      </c>
      <c r="G11" s="57">
        <v>1600</v>
      </c>
      <c r="H11" s="58">
        <v>400</v>
      </c>
      <c r="I11" s="59">
        <v>200</v>
      </c>
      <c r="J11" s="60" t="s">
        <v>117</v>
      </c>
      <c r="K11" s="56" t="s">
        <v>99</v>
      </c>
      <c r="L11" s="56" t="s">
        <v>96</v>
      </c>
      <c r="M11" s="56" t="s">
        <v>95</v>
      </c>
      <c r="N11" s="61" t="s">
        <v>112</v>
      </c>
      <c r="O11" s="61" t="s">
        <v>97</v>
      </c>
      <c r="P11" s="62" t="s">
        <v>87</v>
      </c>
      <c r="Q11" s="56" t="s">
        <v>110</v>
      </c>
      <c r="R11" s="61" t="s">
        <v>109</v>
      </c>
      <c r="S11" s="63" t="s">
        <v>108</v>
      </c>
      <c r="T11" s="64"/>
      <c r="U11" s="49"/>
    </row>
    <row r="12" spans="1:21" ht="141.75" x14ac:dyDescent="0.25">
      <c r="A12" s="93"/>
      <c r="B12" s="107"/>
      <c r="C12" s="65" t="s">
        <v>9</v>
      </c>
      <c r="D12" s="66" t="s">
        <v>10</v>
      </c>
      <c r="E12" s="66" t="s">
        <v>11</v>
      </c>
      <c r="F12" s="67">
        <v>8011</v>
      </c>
      <c r="G12" s="67">
        <v>24000</v>
      </c>
      <c r="H12" s="67">
        <v>6000</v>
      </c>
      <c r="I12" s="67">
        <v>4170</v>
      </c>
      <c r="J12" s="68" t="s">
        <v>116</v>
      </c>
      <c r="K12" s="66" t="s">
        <v>99</v>
      </c>
      <c r="L12" s="66" t="s">
        <v>96</v>
      </c>
      <c r="M12" s="66" t="s">
        <v>95</v>
      </c>
      <c r="N12" s="66" t="s">
        <v>112</v>
      </c>
      <c r="O12" s="66" t="s">
        <v>97</v>
      </c>
      <c r="P12" s="66" t="s">
        <v>87</v>
      </c>
      <c r="Q12" s="66" t="s">
        <v>110</v>
      </c>
      <c r="R12" s="66" t="s">
        <v>109</v>
      </c>
      <c r="S12" s="69" t="s">
        <v>108</v>
      </c>
      <c r="T12" s="64"/>
      <c r="U12" s="49"/>
    </row>
    <row r="13" spans="1:21" ht="236.25" x14ac:dyDescent="0.25">
      <c r="A13" s="93"/>
      <c r="B13" s="107"/>
      <c r="C13" s="56" t="s">
        <v>12</v>
      </c>
      <c r="D13" s="56" t="s">
        <v>7</v>
      </c>
      <c r="E13" s="70" t="s">
        <v>11</v>
      </c>
      <c r="F13" s="71">
        <v>8</v>
      </c>
      <c r="G13" s="58">
        <v>40</v>
      </c>
      <c r="H13" s="58">
        <v>10</v>
      </c>
      <c r="I13" s="72">
        <v>5</v>
      </c>
      <c r="J13" s="73" t="s">
        <v>115</v>
      </c>
      <c r="K13" s="56" t="s">
        <v>99</v>
      </c>
      <c r="L13" s="56" t="s">
        <v>96</v>
      </c>
      <c r="M13" s="56" t="s">
        <v>95</v>
      </c>
      <c r="N13" s="61" t="s">
        <v>112</v>
      </c>
      <c r="O13" s="61" t="s">
        <v>97</v>
      </c>
      <c r="P13" s="62" t="s">
        <v>87</v>
      </c>
      <c r="Q13" s="56" t="s">
        <v>110</v>
      </c>
      <c r="R13" s="61" t="s">
        <v>109</v>
      </c>
      <c r="S13" s="63" t="s">
        <v>108</v>
      </c>
      <c r="T13" s="64"/>
      <c r="U13" s="49"/>
    </row>
    <row r="14" spans="1:21" ht="393.75" x14ac:dyDescent="0.25">
      <c r="A14" s="93"/>
      <c r="B14" s="102" t="s">
        <v>114</v>
      </c>
      <c r="C14" s="65" t="s">
        <v>13</v>
      </c>
      <c r="D14" s="66" t="s">
        <v>7</v>
      </c>
      <c r="E14" s="66" t="s">
        <v>14</v>
      </c>
      <c r="F14" s="67">
        <v>3</v>
      </c>
      <c r="G14" s="67">
        <v>8</v>
      </c>
      <c r="H14" s="67">
        <v>2</v>
      </c>
      <c r="I14" s="67">
        <v>2</v>
      </c>
      <c r="J14" s="68" t="s">
        <v>113</v>
      </c>
      <c r="K14" s="66" t="s">
        <v>99</v>
      </c>
      <c r="L14" s="66" t="s">
        <v>96</v>
      </c>
      <c r="M14" s="66" t="s">
        <v>95</v>
      </c>
      <c r="N14" s="66" t="s">
        <v>112</v>
      </c>
      <c r="O14" s="66" t="s">
        <v>97</v>
      </c>
      <c r="P14" s="66" t="s">
        <v>87</v>
      </c>
      <c r="Q14" s="66" t="s">
        <v>86</v>
      </c>
      <c r="R14" s="66" t="s">
        <v>85</v>
      </c>
      <c r="S14" s="69" t="s">
        <v>84</v>
      </c>
      <c r="T14" s="64"/>
      <c r="U14" s="49"/>
    </row>
    <row r="15" spans="1:21" ht="204.75" x14ac:dyDescent="0.25">
      <c r="A15" s="93"/>
      <c r="B15" s="103"/>
      <c r="C15" s="56" t="s">
        <v>15</v>
      </c>
      <c r="D15" s="62" t="s">
        <v>7</v>
      </c>
      <c r="E15" s="74" t="s">
        <v>14</v>
      </c>
      <c r="F15" s="72">
        <v>4</v>
      </c>
      <c r="G15" s="58">
        <v>12</v>
      </c>
      <c r="H15" s="72">
        <v>5</v>
      </c>
      <c r="I15" s="58">
        <v>0</v>
      </c>
      <c r="J15" s="73" t="s">
        <v>111</v>
      </c>
      <c r="K15" s="56" t="s">
        <v>99</v>
      </c>
      <c r="L15" s="56" t="s">
        <v>96</v>
      </c>
      <c r="M15" s="56" t="s">
        <v>95</v>
      </c>
      <c r="N15" s="61" t="s">
        <v>105</v>
      </c>
      <c r="O15" s="61" t="s">
        <v>97</v>
      </c>
      <c r="P15" s="62" t="s">
        <v>87</v>
      </c>
      <c r="Q15" s="74" t="s">
        <v>110</v>
      </c>
      <c r="R15" s="61" t="s">
        <v>109</v>
      </c>
      <c r="S15" s="63" t="s">
        <v>108</v>
      </c>
      <c r="T15" s="64"/>
      <c r="U15" s="49"/>
    </row>
    <row r="16" spans="1:21" ht="197.25" customHeight="1" x14ac:dyDescent="0.25">
      <c r="A16" s="93"/>
      <c r="B16" s="104"/>
      <c r="C16" s="65" t="s">
        <v>16</v>
      </c>
      <c r="D16" s="66" t="s">
        <v>10</v>
      </c>
      <c r="E16" s="66" t="s">
        <v>11</v>
      </c>
      <c r="F16" s="67">
        <v>22000</v>
      </c>
      <c r="G16" s="67">
        <v>88000</v>
      </c>
      <c r="H16" s="67">
        <v>22000</v>
      </c>
      <c r="I16" s="67">
        <v>4329</v>
      </c>
      <c r="J16" s="68" t="s">
        <v>151</v>
      </c>
      <c r="K16" s="66" t="s">
        <v>99</v>
      </c>
      <c r="L16" s="66" t="s">
        <v>96</v>
      </c>
      <c r="M16" s="66" t="s">
        <v>95</v>
      </c>
      <c r="N16" s="66" t="s">
        <v>105</v>
      </c>
      <c r="O16" s="66" t="s">
        <v>97</v>
      </c>
      <c r="P16" s="66" t="s">
        <v>87</v>
      </c>
      <c r="Q16" s="66" t="s">
        <v>86</v>
      </c>
      <c r="R16" s="66" t="s">
        <v>85</v>
      </c>
      <c r="S16" s="69" t="s">
        <v>84</v>
      </c>
      <c r="T16" s="64"/>
      <c r="U16" s="49"/>
    </row>
    <row r="17" spans="1:21" ht="79.5" customHeight="1" x14ac:dyDescent="0.25">
      <c r="A17" s="93"/>
      <c r="B17" s="75" t="s">
        <v>107</v>
      </c>
      <c r="C17" s="76" t="s">
        <v>17</v>
      </c>
      <c r="D17" s="62" t="s">
        <v>18</v>
      </c>
      <c r="E17" s="74" t="s">
        <v>19</v>
      </c>
      <c r="F17" s="77">
        <v>0</v>
      </c>
      <c r="G17" s="78">
        <v>1</v>
      </c>
      <c r="H17" s="79">
        <v>25</v>
      </c>
      <c r="I17" s="77">
        <v>0.12</v>
      </c>
      <c r="J17" s="80" t="s">
        <v>106</v>
      </c>
      <c r="K17" s="56" t="s">
        <v>99</v>
      </c>
      <c r="L17" s="56" t="s">
        <v>96</v>
      </c>
      <c r="M17" s="56" t="s">
        <v>95</v>
      </c>
      <c r="N17" s="61" t="s">
        <v>105</v>
      </c>
      <c r="O17" s="61" t="s">
        <v>97</v>
      </c>
      <c r="P17" s="62" t="s">
        <v>87</v>
      </c>
      <c r="Q17" s="74" t="s">
        <v>104</v>
      </c>
      <c r="R17" s="62" t="s">
        <v>103</v>
      </c>
      <c r="S17" s="63" t="s">
        <v>102</v>
      </c>
      <c r="T17" s="64"/>
      <c r="U17" s="49"/>
    </row>
    <row r="18" spans="1:21" ht="92.25" customHeight="1" thickBot="1" x14ac:dyDescent="0.3">
      <c r="A18" s="94"/>
      <c r="B18" s="81" t="s">
        <v>101</v>
      </c>
      <c r="C18" s="65" t="s">
        <v>20</v>
      </c>
      <c r="D18" s="66" t="s">
        <v>10</v>
      </c>
      <c r="E18" s="66" t="s">
        <v>19</v>
      </c>
      <c r="F18" s="67">
        <v>0</v>
      </c>
      <c r="G18" s="67">
        <v>100</v>
      </c>
      <c r="H18" s="82">
        <v>0.25</v>
      </c>
      <c r="I18" s="83">
        <v>0.12</v>
      </c>
      <c r="J18" s="84" t="s">
        <v>100</v>
      </c>
      <c r="K18" s="66" t="s">
        <v>99</v>
      </c>
      <c r="L18" s="66" t="s">
        <v>96</v>
      </c>
      <c r="M18" s="66" t="s">
        <v>95</v>
      </c>
      <c r="N18" s="66" t="s">
        <v>98</v>
      </c>
      <c r="O18" s="66" t="s">
        <v>97</v>
      </c>
      <c r="P18" s="66" t="s">
        <v>87</v>
      </c>
      <c r="Q18" s="66" t="s">
        <v>86</v>
      </c>
      <c r="R18" s="66" t="s">
        <v>85</v>
      </c>
      <c r="S18" s="69" t="s">
        <v>84</v>
      </c>
      <c r="T18" s="64"/>
      <c r="U18" s="49"/>
    </row>
    <row r="19" spans="1:21" ht="141.75" x14ac:dyDescent="0.25">
      <c r="A19" s="88" t="s">
        <v>94</v>
      </c>
      <c r="B19" s="89" t="s">
        <v>93</v>
      </c>
      <c r="C19" s="61" t="s">
        <v>21</v>
      </c>
      <c r="D19" s="61" t="s">
        <v>18</v>
      </c>
      <c r="E19" s="61" t="s">
        <v>22</v>
      </c>
      <c r="F19" s="85">
        <v>84.2</v>
      </c>
      <c r="G19" s="85">
        <v>90</v>
      </c>
      <c r="H19" s="85">
        <v>87</v>
      </c>
      <c r="I19" s="86">
        <v>0.89</v>
      </c>
      <c r="J19" s="87" t="s">
        <v>92</v>
      </c>
      <c r="K19" s="61" t="s">
        <v>91</v>
      </c>
      <c r="L19" s="61" t="s">
        <v>90</v>
      </c>
      <c r="M19" s="61" t="s">
        <v>89</v>
      </c>
      <c r="N19" s="61" t="s">
        <v>88</v>
      </c>
      <c r="O19" s="90"/>
      <c r="P19" s="61" t="s">
        <v>87</v>
      </c>
      <c r="Q19" s="61" t="s">
        <v>86</v>
      </c>
      <c r="R19" s="61" t="s">
        <v>85</v>
      </c>
      <c r="S19" s="63" t="s">
        <v>84</v>
      </c>
      <c r="T19" s="64"/>
      <c r="U19" s="49"/>
    </row>
    <row r="20" spans="1:21" x14ac:dyDescent="0.3">
      <c r="C20" s="50"/>
      <c r="D20" s="50"/>
      <c r="E20" s="50"/>
      <c r="F20" s="51"/>
      <c r="G20" s="51"/>
      <c r="H20" s="51"/>
      <c r="I20" s="51"/>
      <c r="J20" s="51"/>
      <c r="K20" s="50"/>
      <c r="L20" s="50"/>
      <c r="M20" s="50"/>
      <c r="N20" s="50"/>
      <c r="O20" s="50"/>
      <c r="P20" s="50"/>
      <c r="Q20" s="50"/>
      <c r="R20" s="50"/>
      <c r="S20" s="50"/>
      <c r="T20" s="49"/>
      <c r="U20" s="49"/>
    </row>
    <row r="21" spans="1:21" x14ac:dyDescent="0.3">
      <c r="C21" s="50"/>
      <c r="D21" s="50"/>
      <c r="E21" s="50"/>
      <c r="F21" s="51"/>
      <c r="G21" s="51"/>
      <c r="H21" s="51"/>
      <c r="I21" s="51"/>
      <c r="J21" s="51"/>
      <c r="K21" s="50"/>
      <c r="L21" s="50"/>
      <c r="M21" s="50"/>
      <c r="N21" s="50"/>
      <c r="O21" s="50"/>
      <c r="P21" s="50"/>
      <c r="Q21" s="50"/>
      <c r="R21" s="50"/>
      <c r="S21" s="50"/>
      <c r="T21" s="49"/>
      <c r="U21" s="49"/>
    </row>
    <row r="22" spans="1:21" x14ac:dyDescent="0.3">
      <c r="C22" s="50"/>
      <c r="D22" s="50"/>
      <c r="E22" s="50"/>
      <c r="F22" s="51"/>
      <c r="G22" s="51"/>
      <c r="H22" s="51"/>
      <c r="I22" s="51"/>
      <c r="J22" s="51"/>
      <c r="K22" s="50"/>
      <c r="L22" s="50"/>
      <c r="M22" s="50"/>
      <c r="N22" s="50"/>
      <c r="O22" s="50"/>
      <c r="P22" s="50"/>
      <c r="Q22" s="50"/>
      <c r="R22" s="50"/>
      <c r="S22" s="50"/>
      <c r="T22" s="49"/>
      <c r="U22" s="49"/>
    </row>
    <row r="23" spans="1:21" x14ac:dyDescent="0.3">
      <c r="C23" s="50"/>
      <c r="D23" s="50"/>
      <c r="E23" s="50"/>
      <c r="F23" s="51"/>
      <c r="G23" s="51"/>
      <c r="H23" s="51"/>
      <c r="I23" s="51"/>
      <c r="J23" s="51"/>
      <c r="K23" s="50"/>
      <c r="L23" s="50"/>
      <c r="M23" s="50"/>
      <c r="N23" s="50"/>
      <c r="O23" s="50"/>
      <c r="P23" s="50"/>
      <c r="Q23" s="50"/>
      <c r="R23" s="50"/>
      <c r="S23" s="50"/>
      <c r="T23" s="49"/>
      <c r="U23" s="49"/>
    </row>
    <row r="24" spans="1:21" x14ac:dyDescent="0.3">
      <c r="C24" s="50"/>
      <c r="D24" s="50"/>
      <c r="E24" s="50"/>
      <c r="F24" s="51"/>
      <c r="G24" s="51"/>
      <c r="H24" s="51"/>
      <c r="I24" s="51"/>
      <c r="J24" s="51"/>
      <c r="K24" s="50"/>
      <c r="L24" s="50"/>
      <c r="M24" s="50"/>
      <c r="N24" s="50"/>
      <c r="O24" s="50"/>
      <c r="P24" s="50"/>
      <c r="Q24" s="50"/>
      <c r="R24" s="50"/>
      <c r="S24" s="50"/>
      <c r="T24" s="49"/>
      <c r="U24" s="49"/>
    </row>
    <row r="25" spans="1:21" x14ac:dyDescent="0.3">
      <c r="C25" s="50"/>
      <c r="D25" s="50"/>
      <c r="E25" s="50"/>
      <c r="F25" s="51"/>
      <c r="G25" s="51"/>
      <c r="H25" s="51"/>
      <c r="I25" s="51"/>
      <c r="J25" s="51"/>
      <c r="K25" s="50"/>
      <c r="L25" s="50"/>
      <c r="M25" s="50"/>
      <c r="N25" s="50"/>
      <c r="O25" s="50"/>
      <c r="P25" s="50"/>
      <c r="Q25" s="50"/>
      <c r="R25" s="50"/>
      <c r="S25" s="50"/>
      <c r="T25" s="49"/>
      <c r="U25" s="49"/>
    </row>
    <row r="26" spans="1:21" x14ac:dyDescent="0.3">
      <c r="C26" s="50"/>
      <c r="D26" s="50"/>
      <c r="E26" s="50"/>
      <c r="F26" s="51"/>
      <c r="G26" s="51"/>
      <c r="H26" s="51"/>
      <c r="I26" s="51"/>
      <c r="J26" s="51"/>
      <c r="K26" s="50"/>
      <c r="L26" s="50"/>
      <c r="M26" s="50"/>
      <c r="N26" s="50"/>
      <c r="O26" s="50"/>
      <c r="P26" s="50"/>
      <c r="Q26" s="50"/>
      <c r="R26" s="50"/>
      <c r="S26" s="50"/>
      <c r="T26" s="49"/>
      <c r="U26" s="49"/>
    </row>
    <row r="27" spans="1:21" x14ac:dyDescent="0.3">
      <c r="C27" s="50"/>
      <c r="D27" s="50"/>
      <c r="E27" s="50"/>
      <c r="F27" s="51"/>
      <c r="G27" s="51"/>
      <c r="H27" s="51"/>
      <c r="I27" s="51"/>
      <c r="J27" s="51"/>
      <c r="K27" s="50"/>
      <c r="L27" s="50"/>
      <c r="M27" s="50"/>
      <c r="N27" s="50"/>
      <c r="O27" s="50"/>
      <c r="P27" s="50"/>
      <c r="Q27" s="50"/>
      <c r="R27" s="50"/>
      <c r="S27" s="50"/>
      <c r="T27" s="49"/>
      <c r="U27" s="49"/>
    </row>
    <row r="28" spans="1:21" x14ac:dyDescent="0.3">
      <c r="C28" s="50"/>
      <c r="D28" s="50"/>
      <c r="E28" s="50"/>
      <c r="F28" s="51"/>
      <c r="G28" s="51"/>
      <c r="H28" s="51"/>
      <c r="I28" s="51"/>
      <c r="J28" s="51"/>
      <c r="K28" s="50"/>
      <c r="L28" s="50"/>
      <c r="M28" s="50"/>
      <c r="N28" s="50"/>
      <c r="O28" s="50"/>
      <c r="P28" s="50"/>
      <c r="Q28" s="50"/>
      <c r="R28" s="50"/>
      <c r="S28" s="50"/>
      <c r="T28" s="49"/>
      <c r="U28" s="49"/>
    </row>
    <row r="29" spans="1:21" x14ac:dyDescent="0.3">
      <c r="C29" s="50"/>
      <c r="D29" s="50"/>
      <c r="E29" s="50"/>
      <c r="F29" s="51"/>
      <c r="G29" s="51"/>
      <c r="H29" s="51"/>
      <c r="I29" s="51"/>
      <c r="J29" s="51"/>
      <c r="K29" s="50"/>
      <c r="L29" s="50"/>
      <c r="M29" s="50"/>
      <c r="N29" s="50"/>
      <c r="O29" s="50"/>
      <c r="P29" s="50"/>
      <c r="Q29" s="50"/>
      <c r="R29" s="50"/>
      <c r="S29" s="50"/>
      <c r="T29" s="49"/>
      <c r="U29" s="49"/>
    </row>
    <row r="30" spans="1:21" x14ac:dyDescent="0.3">
      <c r="C30" s="50"/>
      <c r="D30" s="50"/>
      <c r="E30" s="50"/>
      <c r="F30" s="51"/>
      <c r="G30" s="51"/>
      <c r="H30" s="51"/>
      <c r="I30" s="51"/>
      <c r="J30" s="51"/>
      <c r="K30" s="50"/>
      <c r="L30" s="50"/>
      <c r="M30" s="50"/>
      <c r="N30" s="50"/>
      <c r="O30" s="50"/>
      <c r="P30" s="50"/>
      <c r="Q30" s="50"/>
      <c r="R30" s="50"/>
      <c r="S30" s="50"/>
      <c r="T30" s="49"/>
      <c r="U30" s="49"/>
    </row>
    <row r="31" spans="1:21" x14ac:dyDescent="0.3">
      <c r="C31" s="50"/>
      <c r="D31" s="50"/>
      <c r="E31" s="50"/>
      <c r="F31" s="51"/>
      <c r="G31" s="51"/>
      <c r="H31" s="51"/>
      <c r="I31" s="51"/>
      <c r="J31" s="51"/>
      <c r="K31" s="50"/>
      <c r="L31" s="50"/>
      <c r="M31" s="50"/>
      <c r="N31" s="50"/>
      <c r="O31" s="50"/>
      <c r="P31" s="50"/>
      <c r="Q31" s="50"/>
      <c r="R31" s="50"/>
      <c r="S31" s="50"/>
      <c r="T31" s="49"/>
      <c r="U31" s="49"/>
    </row>
    <row r="32" spans="1:21" x14ac:dyDescent="0.3">
      <c r="C32" s="50"/>
      <c r="D32" s="50"/>
      <c r="E32" s="50"/>
      <c r="F32" s="51"/>
      <c r="G32" s="51"/>
      <c r="H32" s="51"/>
      <c r="I32" s="51"/>
      <c r="J32" s="51"/>
      <c r="K32" s="50"/>
      <c r="L32" s="50"/>
      <c r="M32" s="50"/>
      <c r="N32" s="50"/>
      <c r="O32" s="50"/>
      <c r="P32" s="50"/>
      <c r="Q32" s="50"/>
      <c r="R32" s="50"/>
      <c r="S32" s="50"/>
      <c r="T32" s="49"/>
      <c r="U32" s="49"/>
    </row>
    <row r="33" spans="3:21" x14ac:dyDescent="0.3">
      <c r="C33" s="50"/>
      <c r="D33" s="50"/>
      <c r="E33" s="50"/>
      <c r="F33" s="51"/>
      <c r="G33" s="51"/>
      <c r="H33" s="51"/>
      <c r="I33" s="51"/>
      <c r="J33" s="51"/>
      <c r="K33" s="50"/>
      <c r="L33" s="50"/>
      <c r="M33" s="50"/>
      <c r="N33" s="50"/>
      <c r="O33" s="50"/>
      <c r="P33" s="50"/>
      <c r="Q33" s="50"/>
      <c r="R33" s="50"/>
      <c r="S33" s="50"/>
      <c r="T33" s="49"/>
      <c r="U33" s="49"/>
    </row>
    <row r="34" spans="3:21" x14ac:dyDescent="0.3">
      <c r="C34" s="50"/>
      <c r="D34" s="50"/>
      <c r="E34" s="50"/>
      <c r="F34" s="51"/>
      <c r="G34" s="51"/>
      <c r="H34" s="51"/>
      <c r="I34" s="51"/>
      <c r="J34" s="51"/>
      <c r="K34" s="50"/>
      <c r="L34" s="50"/>
      <c r="M34" s="50"/>
      <c r="N34" s="50"/>
      <c r="O34" s="50"/>
      <c r="P34" s="50"/>
      <c r="Q34" s="50"/>
      <c r="R34" s="50"/>
      <c r="S34" s="50"/>
      <c r="T34" s="49"/>
      <c r="U34" s="49"/>
    </row>
    <row r="35" spans="3:21" x14ac:dyDescent="0.3">
      <c r="C35" s="50"/>
      <c r="D35" s="50"/>
      <c r="E35" s="50"/>
      <c r="F35" s="51"/>
      <c r="G35" s="51"/>
      <c r="H35" s="51"/>
      <c r="I35" s="51"/>
      <c r="J35" s="51"/>
      <c r="K35" s="50"/>
      <c r="L35" s="50"/>
      <c r="M35" s="50"/>
      <c r="N35" s="50"/>
      <c r="O35" s="50"/>
      <c r="P35" s="50"/>
      <c r="Q35" s="50"/>
      <c r="R35" s="50"/>
      <c r="S35" s="50"/>
      <c r="T35" s="49"/>
      <c r="U35" s="49"/>
    </row>
    <row r="36" spans="3:21" x14ac:dyDescent="0.3">
      <c r="C36" s="50"/>
      <c r="D36" s="50"/>
      <c r="E36" s="50"/>
      <c r="F36" s="51"/>
      <c r="G36" s="51"/>
      <c r="H36" s="51"/>
      <c r="I36" s="51"/>
      <c r="J36" s="51"/>
      <c r="K36" s="50"/>
      <c r="L36" s="50"/>
      <c r="M36" s="50"/>
      <c r="N36" s="50"/>
      <c r="O36" s="50"/>
      <c r="P36" s="50"/>
      <c r="Q36" s="50"/>
      <c r="R36" s="50"/>
      <c r="S36" s="50"/>
      <c r="T36" s="49"/>
      <c r="U36" s="49"/>
    </row>
    <row r="37" spans="3:21" x14ac:dyDescent="0.3">
      <c r="C37" s="50"/>
      <c r="D37" s="50"/>
      <c r="E37" s="50"/>
      <c r="F37" s="51"/>
      <c r="G37" s="51"/>
      <c r="H37" s="51"/>
      <c r="I37" s="51"/>
      <c r="J37" s="51"/>
      <c r="K37" s="50"/>
      <c r="L37" s="50"/>
      <c r="M37" s="50"/>
      <c r="N37" s="50"/>
      <c r="O37" s="50"/>
      <c r="P37" s="50"/>
      <c r="Q37" s="50"/>
      <c r="R37" s="50"/>
      <c r="S37" s="50"/>
      <c r="T37" s="49"/>
      <c r="U37" s="49"/>
    </row>
    <row r="38" spans="3:21" x14ac:dyDescent="0.3">
      <c r="C38" s="50"/>
      <c r="D38" s="50"/>
      <c r="E38" s="50"/>
      <c r="F38" s="51"/>
      <c r="G38" s="51"/>
      <c r="H38" s="51"/>
      <c r="I38" s="51"/>
      <c r="J38" s="51"/>
      <c r="K38" s="50"/>
      <c r="L38" s="50"/>
      <c r="M38" s="50"/>
      <c r="N38" s="50"/>
      <c r="O38" s="50"/>
      <c r="P38" s="50"/>
      <c r="Q38" s="50"/>
      <c r="R38" s="50"/>
      <c r="S38" s="50"/>
      <c r="T38" s="49"/>
      <c r="U38" s="49"/>
    </row>
    <row r="39" spans="3:21" x14ac:dyDescent="0.3">
      <c r="C39" s="50"/>
      <c r="D39" s="50"/>
      <c r="E39" s="50"/>
      <c r="F39" s="51"/>
      <c r="G39" s="51"/>
      <c r="H39" s="51"/>
      <c r="I39" s="51"/>
      <c r="J39" s="51"/>
      <c r="K39" s="50"/>
      <c r="L39" s="50"/>
      <c r="M39" s="50"/>
      <c r="N39" s="50"/>
      <c r="O39" s="50"/>
      <c r="P39" s="50"/>
      <c r="Q39" s="50"/>
      <c r="R39" s="50"/>
      <c r="S39" s="50"/>
      <c r="T39" s="49"/>
      <c r="U39" s="49"/>
    </row>
  </sheetData>
  <autoFilter ref="A9:S19" xr:uid="{45964478-4524-4DCB-91EF-D096066503DD}">
    <filterColumn colId="8" showButton="0"/>
  </autoFilter>
  <mergeCells count="22">
    <mergeCell ref="P9:P10"/>
    <mergeCell ref="Q9:Q10"/>
    <mergeCell ref="R9:R10"/>
    <mergeCell ref="S9:S10"/>
    <mergeCell ref="B14:B16"/>
    <mergeCell ref="M9:M10"/>
    <mergeCell ref="F9:F10"/>
    <mergeCell ref="I9:J9"/>
    <mergeCell ref="O9:O10"/>
    <mergeCell ref="B11:B13"/>
    <mergeCell ref="B9:B10"/>
    <mergeCell ref="C9:C10"/>
    <mergeCell ref="D9:D10"/>
    <mergeCell ref="E9:E10"/>
    <mergeCell ref="A11:A18"/>
    <mergeCell ref="D1:H3"/>
    <mergeCell ref="N9:N10"/>
    <mergeCell ref="G9:G10"/>
    <mergeCell ref="H9:H10"/>
    <mergeCell ref="K9:K10"/>
    <mergeCell ref="L9:L10"/>
    <mergeCell ref="A9:A10"/>
  </mergeCells>
  <hyperlinks>
    <hyperlink ref="S11" r:id="rId1" xr:uid="{EEB4B7BD-B169-439A-B837-652E81D1929B}"/>
    <hyperlink ref="S12" r:id="rId2" xr:uid="{8DCB361F-98FA-4165-9B68-77DF24874474}"/>
    <hyperlink ref="S13" r:id="rId3" xr:uid="{DF1D2E75-3CA8-4048-8DA0-2DF7CF6DDAF0}"/>
    <hyperlink ref="S15" r:id="rId4" xr:uid="{4CFFC54A-BF85-484F-B2DB-0868FB3F1682}"/>
    <hyperlink ref="S14" r:id="rId5" xr:uid="{062423D1-C323-4129-B177-5C165260DDF1}"/>
    <hyperlink ref="S16" r:id="rId6" xr:uid="{76ABFDEA-618A-40B1-8B13-41855BD9A1DA}"/>
    <hyperlink ref="S18" r:id="rId7" xr:uid="{3B941226-9629-4928-AFDE-F319F733F279}"/>
    <hyperlink ref="S17" r:id="rId8" xr:uid="{A88A4633-1B89-41C6-9472-5808E677B641}"/>
    <hyperlink ref="S19" r:id="rId9" xr:uid="{3441767E-92A3-42B2-8903-2BD48BB95691}"/>
  </hyperlinks>
  <pageMargins left="0.7" right="0.7" top="0.75" bottom="0.75" header="0.3" footer="0.3"/>
  <pageSetup orientation="portrait" r:id="rId1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3EF8B-BE07-49AD-9975-8F37FF7B45A3}">
  <dimension ref="A1:T14"/>
  <sheetViews>
    <sheetView tabSelected="1" workbookViewId="0">
      <selection activeCell="H7" sqref="H7"/>
    </sheetView>
  </sheetViews>
  <sheetFormatPr baseColWidth="10" defaultColWidth="11.42578125" defaultRowHeight="12" x14ac:dyDescent="0.2"/>
  <cols>
    <col min="1" max="1" width="31" style="91" customWidth="1"/>
    <col min="2" max="4" width="11.42578125" style="91"/>
    <col min="5" max="5" width="12.85546875" style="91" customWidth="1"/>
    <col min="6" max="8" width="11.42578125" style="91" customWidth="1"/>
    <col min="9" max="12" width="11.42578125" style="91" hidden="1" customWidth="1"/>
    <col min="13" max="13" width="11.42578125" style="91" customWidth="1"/>
    <col min="14" max="14" width="11.42578125" style="91"/>
    <col min="15" max="15" width="11.42578125" style="92"/>
    <col min="16" max="16" width="11.42578125" style="91" customWidth="1"/>
    <col min="17" max="18" width="11.42578125" style="91" hidden="1" customWidth="1"/>
    <col min="19" max="19" width="11.42578125" style="91"/>
    <col min="20" max="20" width="82.85546875" style="91" customWidth="1"/>
    <col min="21" max="16384" width="11.42578125" style="91"/>
  </cols>
  <sheetData>
    <row r="1" spans="1:20" x14ac:dyDescent="0.2">
      <c r="A1" s="111" t="s">
        <v>152</v>
      </c>
      <c r="B1" s="111"/>
      <c r="C1" s="111"/>
      <c r="D1" s="111"/>
      <c r="E1" s="111"/>
      <c r="F1" s="111"/>
      <c r="G1" s="111"/>
      <c r="H1" s="111"/>
      <c r="I1" s="111"/>
      <c r="J1" s="111"/>
      <c r="K1" s="111"/>
      <c r="L1" s="111"/>
      <c r="M1" s="111"/>
      <c r="N1" s="111"/>
      <c r="O1" s="111"/>
      <c r="P1" s="111"/>
      <c r="Q1" s="111"/>
      <c r="R1" s="111"/>
      <c r="S1" s="111"/>
      <c r="T1" s="111"/>
    </row>
    <row r="2" spans="1:20" x14ac:dyDescent="0.2">
      <c r="A2" s="111"/>
      <c r="B2" s="111"/>
      <c r="C2" s="111"/>
      <c r="D2" s="111"/>
      <c r="E2" s="111"/>
      <c r="F2" s="111"/>
      <c r="G2" s="111"/>
      <c r="H2" s="111"/>
      <c r="I2" s="111"/>
      <c r="J2" s="111"/>
      <c r="K2" s="111"/>
      <c r="L2" s="111"/>
      <c r="M2" s="111"/>
      <c r="N2" s="111"/>
      <c r="O2" s="111"/>
      <c r="P2" s="111"/>
      <c r="Q2" s="111"/>
      <c r="R2" s="111"/>
      <c r="S2" s="111"/>
      <c r="T2" s="111"/>
    </row>
    <row r="3" spans="1:20" ht="44.25" customHeight="1" x14ac:dyDescent="0.2">
      <c r="A3" s="112"/>
      <c r="B3" s="112"/>
      <c r="C3" s="112"/>
      <c r="D3" s="112"/>
      <c r="E3" s="112"/>
      <c r="F3" s="112"/>
      <c r="G3" s="112"/>
      <c r="H3" s="112"/>
      <c r="I3" s="112"/>
      <c r="J3" s="112"/>
      <c r="K3" s="112"/>
      <c r="L3" s="112"/>
      <c r="M3" s="112"/>
      <c r="N3" s="112"/>
      <c r="O3" s="112"/>
      <c r="P3" s="112"/>
      <c r="Q3" s="112"/>
      <c r="R3" s="112"/>
      <c r="S3" s="112"/>
      <c r="T3" s="112"/>
    </row>
    <row r="4" spans="1:20" ht="16.5" customHeight="1" x14ac:dyDescent="0.2">
      <c r="A4" s="113" t="s">
        <v>0</v>
      </c>
      <c r="B4" s="110" t="s">
        <v>1</v>
      </c>
      <c r="C4" s="110" t="s">
        <v>2</v>
      </c>
      <c r="D4" s="110" t="s">
        <v>153</v>
      </c>
      <c r="E4" s="113" t="s">
        <v>154</v>
      </c>
      <c r="F4" s="110" t="s">
        <v>155</v>
      </c>
      <c r="G4" s="110" t="s">
        <v>156</v>
      </c>
      <c r="H4" s="110" t="s">
        <v>157</v>
      </c>
      <c r="I4" s="110" t="s">
        <v>4</v>
      </c>
      <c r="J4" s="110" t="s">
        <v>5</v>
      </c>
      <c r="K4" s="110" t="s">
        <v>158</v>
      </c>
      <c r="L4" s="110" t="s">
        <v>159</v>
      </c>
      <c r="M4" s="110" t="s">
        <v>160</v>
      </c>
      <c r="N4" s="110" t="s">
        <v>3</v>
      </c>
      <c r="O4" s="110" t="s">
        <v>4</v>
      </c>
      <c r="P4" s="110" t="s">
        <v>5</v>
      </c>
      <c r="Q4" s="110" t="s">
        <v>158</v>
      </c>
      <c r="R4" s="110" t="s">
        <v>159</v>
      </c>
      <c r="S4" s="110" t="s">
        <v>161</v>
      </c>
      <c r="T4" s="110" t="s">
        <v>162</v>
      </c>
    </row>
    <row r="5" spans="1:20" ht="13.5" customHeight="1" x14ac:dyDescent="0.2">
      <c r="A5" s="113"/>
      <c r="B5" s="110"/>
      <c r="C5" s="110"/>
      <c r="D5" s="110"/>
      <c r="E5" s="113"/>
      <c r="F5" s="110"/>
      <c r="G5" s="110"/>
      <c r="H5" s="110"/>
      <c r="I5" s="110"/>
      <c r="J5" s="110"/>
      <c r="K5" s="110"/>
      <c r="L5" s="110"/>
      <c r="M5" s="110"/>
      <c r="N5" s="110"/>
      <c r="O5" s="110"/>
      <c r="P5" s="110"/>
      <c r="Q5" s="110"/>
      <c r="R5" s="110"/>
      <c r="S5" s="110"/>
      <c r="T5" s="110"/>
    </row>
    <row r="6" spans="1:20" ht="198.75" customHeight="1" x14ac:dyDescent="0.2">
      <c r="A6" s="120" t="s">
        <v>6</v>
      </c>
      <c r="B6" s="121" t="s">
        <v>7</v>
      </c>
      <c r="C6" s="121" t="s">
        <v>8</v>
      </c>
      <c r="D6" s="122">
        <v>1179</v>
      </c>
      <c r="E6" s="122">
        <v>1600</v>
      </c>
      <c r="F6" s="121">
        <v>400</v>
      </c>
      <c r="G6" s="123">
        <v>400</v>
      </c>
      <c r="H6" s="123">
        <v>400</v>
      </c>
      <c r="I6" s="124">
        <v>100</v>
      </c>
      <c r="J6" s="124">
        <v>127</v>
      </c>
      <c r="K6" s="124">
        <v>73</v>
      </c>
      <c r="L6" s="125">
        <v>100</v>
      </c>
      <c r="M6" s="123">
        <f>I6+J6+K6+L6</f>
        <v>400</v>
      </c>
      <c r="N6" s="123">
        <v>400</v>
      </c>
      <c r="O6" s="126">
        <v>109</v>
      </c>
      <c r="P6" s="126">
        <v>91</v>
      </c>
      <c r="Q6" s="126"/>
      <c r="R6" s="126"/>
      <c r="S6" s="123">
        <f>O6+P6+Q6+R6</f>
        <v>200</v>
      </c>
      <c r="T6" s="36" t="s">
        <v>164</v>
      </c>
    </row>
    <row r="7" spans="1:20" ht="108.75" customHeight="1" x14ac:dyDescent="0.2">
      <c r="A7" s="127" t="s">
        <v>9</v>
      </c>
      <c r="B7" s="30" t="s">
        <v>10</v>
      </c>
      <c r="C7" s="30" t="s">
        <v>11</v>
      </c>
      <c r="D7" s="128">
        <v>8011</v>
      </c>
      <c r="E7" s="128">
        <v>0</v>
      </c>
      <c r="F7" s="30">
        <v>6000</v>
      </c>
      <c r="G7" s="30">
        <v>6124</v>
      </c>
      <c r="H7" s="30">
        <v>6000</v>
      </c>
      <c r="I7" s="124">
        <v>1500</v>
      </c>
      <c r="J7" s="124">
        <v>5371</v>
      </c>
      <c r="K7" s="124">
        <v>0</v>
      </c>
      <c r="L7" s="125">
        <v>0</v>
      </c>
      <c r="M7" s="123">
        <f t="shared" ref="M7:M14" si="0">I7+J7+K7+L7</f>
        <v>6871</v>
      </c>
      <c r="N7" s="30">
        <v>6000</v>
      </c>
      <c r="O7" s="126">
        <v>0</v>
      </c>
      <c r="P7" s="126">
        <v>4170</v>
      </c>
      <c r="Q7" s="126"/>
      <c r="R7" s="126"/>
      <c r="S7" s="123">
        <f t="shared" ref="S7:S13" si="1">O7+P7+Q7+R7</f>
        <v>4170</v>
      </c>
      <c r="T7" s="36" t="s">
        <v>163</v>
      </c>
    </row>
    <row r="8" spans="1:20" ht="148.5" x14ac:dyDescent="0.2">
      <c r="A8" s="120" t="s">
        <v>12</v>
      </c>
      <c r="B8" s="121" t="s">
        <v>7</v>
      </c>
      <c r="C8" s="129" t="s">
        <v>11</v>
      </c>
      <c r="D8" s="130">
        <v>8</v>
      </c>
      <c r="E8" s="131">
        <v>20</v>
      </c>
      <c r="F8" s="131">
        <v>10</v>
      </c>
      <c r="G8" s="132">
        <v>13</v>
      </c>
      <c r="H8" s="131">
        <v>10</v>
      </c>
      <c r="I8" s="124">
        <v>0</v>
      </c>
      <c r="J8" s="124">
        <v>0</v>
      </c>
      <c r="K8" s="124">
        <v>12</v>
      </c>
      <c r="L8" s="125">
        <v>0</v>
      </c>
      <c r="M8" s="123">
        <f t="shared" si="0"/>
        <v>12</v>
      </c>
      <c r="N8" s="131">
        <v>10</v>
      </c>
      <c r="O8" s="126">
        <v>0</v>
      </c>
      <c r="P8" s="126">
        <v>5</v>
      </c>
      <c r="Q8" s="126"/>
      <c r="R8" s="126"/>
      <c r="S8" s="123">
        <f t="shared" si="1"/>
        <v>5</v>
      </c>
      <c r="T8" s="37" t="s">
        <v>115</v>
      </c>
    </row>
    <row r="9" spans="1:20" ht="279.75" customHeight="1" x14ac:dyDescent="0.2">
      <c r="A9" s="127" t="s">
        <v>13</v>
      </c>
      <c r="B9" s="30" t="s">
        <v>7</v>
      </c>
      <c r="C9" s="30" t="s">
        <v>14</v>
      </c>
      <c r="D9" s="128">
        <v>3</v>
      </c>
      <c r="E9" s="128">
        <v>8</v>
      </c>
      <c r="F9" s="30">
        <v>2</v>
      </c>
      <c r="G9" s="30">
        <v>2</v>
      </c>
      <c r="H9" s="30">
        <v>2</v>
      </c>
      <c r="I9" s="133">
        <v>0</v>
      </c>
      <c r="J9" s="133">
        <v>0</v>
      </c>
      <c r="K9" s="133">
        <v>2</v>
      </c>
      <c r="L9" s="125">
        <v>0</v>
      </c>
      <c r="M9" s="123">
        <f t="shared" si="0"/>
        <v>2</v>
      </c>
      <c r="N9" s="30">
        <v>2</v>
      </c>
      <c r="O9" s="134">
        <v>0</v>
      </c>
      <c r="P9" s="126">
        <v>2</v>
      </c>
      <c r="Q9" s="126"/>
      <c r="R9" s="126"/>
      <c r="S9" s="123">
        <f t="shared" si="1"/>
        <v>2</v>
      </c>
      <c r="T9" s="38" t="s">
        <v>113</v>
      </c>
    </row>
    <row r="10" spans="1:20" ht="144" customHeight="1" x14ac:dyDescent="0.2">
      <c r="A10" s="135" t="s">
        <v>15</v>
      </c>
      <c r="B10" s="136" t="s">
        <v>7</v>
      </c>
      <c r="C10" s="137" t="s">
        <v>14</v>
      </c>
      <c r="D10" s="132">
        <v>4</v>
      </c>
      <c r="E10" s="131">
        <v>12</v>
      </c>
      <c r="F10" s="131">
        <v>3</v>
      </c>
      <c r="G10" s="131">
        <v>3</v>
      </c>
      <c r="H10" s="131">
        <v>3</v>
      </c>
      <c r="I10" s="124">
        <v>0</v>
      </c>
      <c r="J10" s="124">
        <v>0</v>
      </c>
      <c r="K10" s="124">
        <v>5</v>
      </c>
      <c r="L10" s="125">
        <v>0</v>
      </c>
      <c r="M10" s="123">
        <f t="shared" si="0"/>
        <v>5</v>
      </c>
      <c r="N10" s="131">
        <v>5</v>
      </c>
      <c r="O10" s="126">
        <v>0</v>
      </c>
      <c r="P10" s="126">
        <v>0</v>
      </c>
      <c r="Q10" s="126"/>
      <c r="R10" s="126"/>
      <c r="S10" s="123">
        <f>O10+P10+Q10+R10</f>
        <v>0</v>
      </c>
      <c r="T10" s="37" t="s">
        <v>139</v>
      </c>
    </row>
    <row r="11" spans="1:20" ht="149.25" customHeight="1" x14ac:dyDescent="0.2">
      <c r="A11" s="127" t="s">
        <v>16</v>
      </c>
      <c r="B11" s="30" t="s">
        <v>10</v>
      </c>
      <c r="C11" s="30" t="s">
        <v>11</v>
      </c>
      <c r="D11" s="128">
        <v>22000</v>
      </c>
      <c r="E11" s="128">
        <v>88000</v>
      </c>
      <c r="F11" s="30">
        <v>22000</v>
      </c>
      <c r="G11" s="30">
        <v>22911</v>
      </c>
      <c r="H11" s="30">
        <v>22000</v>
      </c>
      <c r="I11" s="124">
        <v>6000</v>
      </c>
      <c r="J11" s="124">
        <v>587</v>
      </c>
      <c r="K11" s="124">
        <v>9160</v>
      </c>
      <c r="L11" s="125">
        <v>8418</v>
      </c>
      <c r="M11" s="123">
        <f>I11+J11+K11+L11</f>
        <v>24165</v>
      </c>
      <c r="N11" s="30">
        <v>22000</v>
      </c>
      <c r="O11" s="126">
        <v>4168</v>
      </c>
      <c r="P11" s="126">
        <v>161</v>
      </c>
      <c r="Q11" s="126"/>
      <c r="R11" s="126"/>
      <c r="S11" s="123">
        <f t="shared" si="1"/>
        <v>4329</v>
      </c>
      <c r="T11" s="38" t="s">
        <v>165</v>
      </c>
    </row>
    <row r="12" spans="1:20" ht="68.25" customHeight="1" x14ac:dyDescent="0.2">
      <c r="A12" s="138" t="s">
        <v>17</v>
      </c>
      <c r="B12" s="136" t="s">
        <v>18</v>
      </c>
      <c r="C12" s="137" t="s">
        <v>19</v>
      </c>
      <c r="D12" s="137">
        <v>0</v>
      </c>
      <c r="E12" s="139">
        <v>1</v>
      </c>
      <c r="F12" s="140">
        <v>0.25</v>
      </c>
      <c r="G12" s="141">
        <v>0.25</v>
      </c>
      <c r="H12" s="142">
        <v>0.25</v>
      </c>
      <c r="I12" s="142">
        <v>0.25</v>
      </c>
      <c r="J12" s="142">
        <v>0.25</v>
      </c>
      <c r="K12" s="142">
        <v>0.25</v>
      </c>
      <c r="L12" s="142">
        <v>0.25</v>
      </c>
      <c r="M12" s="142">
        <v>0.25</v>
      </c>
      <c r="N12" s="142">
        <v>0.25</v>
      </c>
      <c r="O12" s="143">
        <v>0.06</v>
      </c>
      <c r="P12" s="143">
        <v>0.06</v>
      </c>
      <c r="Q12" s="143"/>
      <c r="R12" s="143"/>
      <c r="S12" s="144">
        <f t="shared" si="1"/>
        <v>0.12</v>
      </c>
      <c r="T12" s="80" t="s">
        <v>106</v>
      </c>
    </row>
    <row r="13" spans="1:20" ht="68.25" customHeight="1" x14ac:dyDescent="0.2">
      <c r="A13" s="127" t="s">
        <v>20</v>
      </c>
      <c r="B13" s="30" t="s">
        <v>10</v>
      </c>
      <c r="C13" s="30" t="s">
        <v>19</v>
      </c>
      <c r="D13" s="128">
        <v>0</v>
      </c>
      <c r="E13" s="128">
        <v>100</v>
      </c>
      <c r="F13" s="30">
        <v>25</v>
      </c>
      <c r="G13" s="128">
        <v>25</v>
      </c>
      <c r="H13" s="128">
        <v>25</v>
      </c>
      <c r="I13" s="128">
        <v>25</v>
      </c>
      <c r="J13" s="128">
        <v>25</v>
      </c>
      <c r="K13" s="128">
        <v>25</v>
      </c>
      <c r="L13" s="128">
        <v>25</v>
      </c>
      <c r="M13" s="128">
        <v>25</v>
      </c>
      <c r="N13" s="128">
        <v>0.25</v>
      </c>
      <c r="O13" s="143">
        <v>0.06</v>
      </c>
      <c r="P13" s="143">
        <v>0.06</v>
      </c>
      <c r="Q13" s="143"/>
      <c r="R13" s="143"/>
      <c r="S13" s="144">
        <f t="shared" si="1"/>
        <v>0.12</v>
      </c>
      <c r="T13" s="84" t="s">
        <v>100</v>
      </c>
    </row>
    <row r="14" spans="1:20" ht="113.25" customHeight="1" x14ac:dyDescent="0.2">
      <c r="A14" s="127" t="s">
        <v>21</v>
      </c>
      <c r="B14" s="30" t="s">
        <v>18</v>
      </c>
      <c r="C14" s="30" t="s">
        <v>22</v>
      </c>
      <c r="D14" s="128">
        <v>84.2</v>
      </c>
      <c r="E14" s="128">
        <v>85</v>
      </c>
      <c r="F14" s="30">
        <v>81</v>
      </c>
      <c r="G14" s="30" t="s">
        <v>23</v>
      </c>
      <c r="H14" s="30">
        <v>84</v>
      </c>
      <c r="I14" s="124">
        <v>0</v>
      </c>
      <c r="J14" s="124">
        <v>88.2</v>
      </c>
      <c r="K14" s="124">
        <v>0</v>
      </c>
      <c r="L14" s="125">
        <v>0</v>
      </c>
      <c r="M14" s="123">
        <f t="shared" si="0"/>
        <v>88.2</v>
      </c>
      <c r="N14" s="30">
        <v>87</v>
      </c>
      <c r="O14" s="126">
        <v>0</v>
      </c>
      <c r="P14" s="143">
        <v>0.89</v>
      </c>
      <c r="Q14" s="126"/>
      <c r="R14" s="126"/>
      <c r="S14" s="144">
        <f>P14</f>
        <v>0.89</v>
      </c>
      <c r="T14" s="87" t="s">
        <v>92</v>
      </c>
    </row>
  </sheetData>
  <mergeCells count="21">
    <mergeCell ref="P4:P5"/>
    <mergeCell ref="Q4:Q5"/>
    <mergeCell ref="R4:R5"/>
    <mergeCell ref="S4:S5"/>
    <mergeCell ref="T4:T5"/>
    <mergeCell ref="O4:O5"/>
    <mergeCell ref="A1:T3"/>
    <mergeCell ref="A4:A5"/>
    <mergeCell ref="B4:B5"/>
    <mergeCell ref="C4:C5"/>
    <mergeCell ref="D4:D5"/>
    <mergeCell ref="E4:E5"/>
    <mergeCell ref="F4:F5"/>
    <mergeCell ref="G4:G5"/>
    <mergeCell ref="H4:H5"/>
    <mergeCell ref="I4:I5"/>
    <mergeCell ref="J4:J5"/>
    <mergeCell ref="K4:K5"/>
    <mergeCell ref="L4:L5"/>
    <mergeCell ref="M4:M5"/>
    <mergeCell ref="N4:N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E195-5328-4422-996E-D1FAF2BC9136}">
  <dimension ref="A1:O28"/>
  <sheetViews>
    <sheetView workbookViewId="0">
      <selection activeCell="L5" sqref="L5"/>
    </sheetView>
  </sheetViews>
  <sheetFormatPr baseColWidth="10" defaultColWidth="43.28515625" defaultRowHeight="12.75" x14ac:dyDescent="0.2"/>
  <cols>
    <col min="1" max="1" width="32.7109375" style="1" customWidth="1"/>
    <col min="2" max="2" width="16.5703125" style="1" customWidth="1"/>
    <col min="3" max="9" width="15.5703125" style="1" customWidth="1"/>
    <col min="10" max="10" width="0.140625" style="1" customWidth="1"/>
    <col min="11" max="11" width="15.5703125" style="1" customWidth="1"/>
    <col min="12" max="12" width="21.42578125" style="1" customWidth="1"/>
    <col min="13" max="13" width="15.5703125" style="1" customWidth="1"/>
    <col min="14" max="14" width="62.28515625" style="1" customWidth="1"/>
    <col min="15" max="15" width="15.5703125" style="1" hidden="1" customWidth="1"/>
    <col min="16" max="84" width="15.5703125" style="1" customWidth="1"/>
    <col min="85" max="16384" width="43.28515625" style="1"/>
  </cols>
  <sheetData>
    <row r="1" spans="1:15" ht="15" customHeight="1" x14ac:dyDescent="0.2">
      <c r="A1" s="118" t="s">
        <v>81</v>
      </c>
      <c r="B1" s="118"/>
      <c r="C1" s="118"/>
      <c r="D1" s="118"/>
      <c r="E1" s="118"/>
      <c r="F1" s="118"/>
      <c r="G1" s="118"/>
      <c r="H1" s="118"/>
      <c r="I1" s="118"/>
      <c r="J1" s="118"/>
      <c r="K1" s="118"/>
      <c r="L1" s="118"/>
      <c r="M1" s="118"/>
      <c r="N1" s="118"/>
    </row>
    <row r="2" spans="1:15" ht="12.75" customHeight="1" x14ac:dyDescent="0.2">
      <c r="A2" s="118"/>
      <c r="B2" s="118"/>
      <c r="C2" s="118"/>
      <c r="D2" s="118"/>
      <c r="E2" s="118"/>
      <c r="F2" s="118"/>
      <c r="G2" s="118"/>
      <c r="H2" s="118"/>
      <c r="I2" s="118"/>
      <c r="J2" s="118"/>
      <c r="K2" s="118"/>
      <c r="L2" s="118"/>
      <c r="M2" s="118"/>
      <c r="N2" s="118"/>
    </row>
    <row r="3" spans="1:15" x14ac:dyDescent="0.2">
      <c r="A3" s="119"/>
      <c r="B3" s="119"/>
      <c r="C3" s="119"/>
      <c r="D3" s="119"/>
      <c r="E3" s="119"/>
      <c r="F3" s="119"/>
      <c r="G3" s="119"/>
      <c r="H3" s="119"/>
      <c r="I3" s="119"/>
      <c r="J3" s="119"/>
      <c r="K3" s="119"/>
      <c r="L3" s="119"/>
      <c r="M3" s="119"/>
      <c r="N3" s="119"/>
    </row>
    <row r="4" spans="1:15" x14ac:dyDescent="0.2">
      <c r="A4" s="43" t="s">
        <v>24</v>
      </c>
      <c r="B4" s="43" t="s">
        <v>25</v>
      </c>
      <c r="C4" s="43" t="s">
        <v>26</v>
      </c>
      <c r="D4" s="43" t="s">
        <v>27</v>
      </c>
      <c r="E4" s="44" t="s">
        <v>28</v>
      </c>
      <c r="F4" s="44" t="s">
        <v>29</v>
      </c>
      <c r="G4" s="43">
        <v>2019</v>
      </c>
      <c r="H4" s="43">
        <v>2020</v>
      </c>
      <c r="I4" s="43" t="s">
        <v>3</v>
      </c>
      <c r="J4" s="43">
        <v>2022</v>
      </c>
      <c r="K4" s="43" t="s">
        <v>168</v>
      </c>
      <c r="L4" s="43" t="s">
        <v>169</v>
      </c>
      <c r="M4" s="43" t="s">
        <v>30</v>
      </c>
      <c r="N4" s="43" t="s">
        <v>31</v>
      </c>
    </row>
    <row r="5" spans="1:15" ht="250.5" customHeight="1" x14ac:dyDescent="0.2">
      <c r="A5" s="41" t="s">
        <v>32</v>
      </c>
      <c r="B5" s="40" t="s">
        <v>33</v>
      </c>
      <c r="C5" s="2" t="s">
        <v>7</v>
      </c>
      <c r="D5" s="2" t="s">
        <v>14</v>
      </c>
      <c r="E5" s="3">
        <v>3</v>
      </c>
      <c r="F5" s="3">
        <f>G5+H5+I5+J5</f>
        <v>8</v>
      </c>
      <c r="G5" s="3">
        <v>2</v>
      </c>
      <c r="H5" s="3">
        <v>2</v>
      </c>
      <c r="I5" s="3">
        <v>2</v>
      </c>
      <c r="J5" s="18">
        <v>2</v>
      </c>
      <c r="K5" s="29">
        <v>0</v>
      </c>
      <c r="L5" s="30">
        <v>2</v>
      </c>
      <c r="M5" s="30">
        <v>2</v>
      </c>
      <c r="N5" s="45" t="str">
        <f>'PLAN SECTORIAL'!J14</f>
        <v xml:space="preserve">(1) Se diseñó programa en la modalidad Diplomado Virtual, dirigido a servidores públicos de entidades del orden nacional y de entidades del orden territorial, operadores de proyectos de asociatividad solidaria, organizaciones solidarias, entidades acreditadas por la UAEOS y comunidad interesada. Nombre del porgama "Diplomado en Compras Públicas y Economía Solidaria para la gente"
(2) Programa Formar para Emprender en Asociatividad Solidaria: se diseñaron y actualizaron didácticas para su implementación en modalidad mixta (presencial y mediado por el uso de las TICs)  para Instituciones educativas del departamento de Caldas, a 30 de junio se ha desarrollado la 1ra fase del programa con docentes de 7 colegios rurales del departamento.
(3) Se aplazó lo relacionado con el programa de formación en modalidad a distancia, para entidades solidarias de salud, en espera de finalziación del diplomado virtual (punto 1) acorde a indicaciones de la dirección.
(4) Se adelantan gestiones para pilotaje herramienta de liderazgo en el marco de las acciones del programa integral de intervención - se adecuaron estartegias y guiones de sesiones para el trabajo con comunidad por medios virtuales </v>
      </c>
      <c r="O5" s="39"/>
    </row>
    <row r="6" spans="1:15" ht="76.5" x14ac:dyDescent="0.2">
      <c r="A6" s="41" t="s">
        <v>34</v>
      </c>
      <c r="B6" s="40" t="s">
        <v>35</v>
      </c>
      <c r="C6" s="2" t="s">
        <v>7</v>
      </c>
      <c r="D6" s="2" t="s">
        <v>14</v>
      </c>
      <c r="E6" s="2" t="s">
        <v>36</v>
      </c>
      <c r="F6" s="4">
        <v>1</v>
      </c>
      <c r="G6" s="3">
        <v>0</v>
      </c>
      <c r="H6" s="5">
        <v>0.25</v>
      </c>
      <c r="I6" s="5">
        <v>0.5</v>
      </c>
      <c r="J6" s="19">
        <v>1</v>
      </c>
      <c r="K6" s="42">
        <f>I6*25%</f>
        <v>0.125</v>
      </c>
      <c r="L6" s="32">
        <v>0.38</v>
      </c>
      <c r="M6" s="53">
        <v>0.38</v>
      </c>
      <c r="N6" s="45" t="s">
        <v>137</v>
      </c>
      <c r="O6" s="39"/>
    </row>
    <row r="7" spans="1:15" ht="178.5" x14ac:dyDescent="0.2">
      <c r="A7" s="114" t="s">
        <v>37</v>
      </c>
      <c r="B7" s="40" t="s">
        <v>38</v>
      </c>
      <c r="C7" s="2" t="s">
        <v>10</v>
      </c>
      <c r="D7" s="2" t="s">
        <v>11</v>
      </c>
      <c r="E7" s="3" t="s">
        <v>36</v>
      </c>
      <c r="F7" s="2">
        <f>G7+H7+I7+J7</f>
        <v>32</v>
      </c>
      <c r="G7" s="3">
        <v>8</v>
      </c>
      <c r="H7" s="3">
        <v>8</v>
      </c>
      <c r="I7" s="3">
        <v>8</v>
      </c>
      <c r="J7" s="18">
        <v>8</v>
      </c>
      <c r="K7" s="31" t="s">
        <v>39</v>
      </c>
      <c r="L7" s="2">
        <f>[1]MISIONAL!T6+[1]MISIONAL!X6+[1]MISIONAL!AB6</f>
        <v>0</v>
      </c>
      <c r="M7" s="30">
        <v>7</v>
      </c>
      <c r="N7" s="45" t="s">
        <v>138</v>
      </c>
      <c r="O7" s="39"/>
    </row>
    <row r="8" spans="1:15" ht="114.75" x14ac:dyDescent="0.2">
      <c r="A8" s="114"/>
      <c r="B8" s="40" t="s">
        <v>15</v>
      </c>
      <c r="C8" s="2" t="s">
        <v>7</v>
      </c>
      <c r="D8" s="2" t="s">
        <v>14</v>
      </c>
      <c r="E8" s="2">
        <v>4</v>
      </c>
      <c r="F8" s="3">
        <v>12</v>
      </c>
      <c r="G8" s="3">
        <v>3</v>
      </c>
      <c r="H8" s="3">
        <v>5</v>
      </c>
      <c r="I8" s="3">
        <v>5</v>
      </c>
      <c r="J8" s="20">
        <v>5</v>
      </c>
      <c r="K8" s="30">
        <v>0</v>
      </c>
      <c r="L8" s="30">
        <v>0</v>
      </c>
      <c r="M8" s="30">
        <v>0</v>
      </c>
      <c r="N8" s="45" t="s">
        <v>139</v>
      </c>
      <c r="O8" s="39"/>
    </row>
    <row r="9" spans="1:15" ht="409.5" x14ac:dyDescent="0.2">
      <c r="A9" s="41" t="s">
        <v>40</v>
      </c>
      <c r="B9" s="7" t="s">
        <v>41</v>
      </c>
      <c r="C9" s="3" t="s">
        <v>10</v>
      </c>
      <c r="D9" s="3" t="s">
        <v>11</v>
      </c>
      <c r="E9" s="2">
        <v>24</v>
      </c>
      <c r="F9" s="3">
        <v>200</v>
      </c>
      <c r="G9" s="3">
        <v>50</v>
      </c>
      <c r="H9" s="3">
        <v>50</v>
      </c>
      <c r="I9" s="6">
        <v>50</v>
      </c>
      <c r="J9" s="21">
        <v>50</v>
      </c>
      <c r="K9" s="31" t="s">
        <v>39</v>
      </c>
      <c r="L9" s="34">
        <v>31</v>
      </c>
      <c r="M9" s="30">
        <v>31</v>
      </c>
      <c r="N9" s="45" t="s">
        <v>140</v>
      </c>
      <c r="O9" s="39"/>
    </row>
    <row r="10" spans="1:15" ht="165.75" x14ac:dyDescent="0.2">
      <c r="A10" s="41" t="s">
        <v>42</v>
      </c>
      <c r="B10" s="7" t="s">
        <v>43</v>
      </c>
      <c r="C10" s="3" t="s">
        <v>7</v>
      </c>
      <c r="D10" s="3" t="s">
        <v>14</v>
      </c>
      <c r="E10" s="3" t="s">
        <v>36</v>
      </c>
      <c r="F10" s="3">
        <v>40</v>
      </c>
      <c r="G10" s="3">
        <v>10</v>
      </c>
      <c r="H10" s="3">
        <v>10</v>
      </c>
      <c r="I10" s="6">
        <v>10</v>
      </c>
      <c r="J10" s="21">
        <v>10</v>
      </c>
      <c r="K10" s="31" t="s">
        <v>39</v>
      </c>
      <c r="L10" s="34">
        <v>9</v>
      </c>
      <c r="M10" s="30">
        <v>9</v>
      </c>
      <c r="N10" s="45" t="s">
        <v>141</v>
      </c>
      <c r="O10" s="39"/>
    </row>
    <row r="11" spans="1:15" ht="149.25" customHeight="1" x14ac:dyDescent="0.2">
      <c r="A11" s="7" t="s">
        <v>44</v>
      </c>
      <c r="B11" s="7" t="s">
        <v>45</v>
      </c>
      <c r="C11" s="3" t="s">
        <v>7</v>
      </c>
      <c r="D11" s="3" t="s">
        <v>8</v>
      </c>
      <c r="E11" s="3">
        <v>12</v>
      </c>
      <c r="F11" s="3">
        <v>84</v>
      </c>
      <c r="G11" s="3">
        <v>21</v>
      </c>
      <c r="H11" s="3">
        <v>21</v>
      </c>
      <c r="I11" s="6">
        <v>21</v>
      </c>
      <c r="J11" s="21">
        <v>21</v>
      </c>
      <c r="K11" s="31">
        <v>2</v>
      </c>
      <c r="L11" s="34">
        <v>5</v>
      </c>
      <c r="M11" s="30">
        <v>5</v>
      </c>
      <c r="N11" s="45" t="s">
        <v>142</v>
      </c>
      <c r="O11" s="39"/>
    </row>
    <row r="12" spans="1:15" ht="114.75" x14ac:dyDescent="0.2">
      <c r="A12" s="41" t="s">
        <v>46</v>
      </c>
      <c r="B12" s="8" t="s">
        <v>47</v>
      </c>
      <c r="C12" s="6" t="s">
        <v>7</v>
      </c>
      <c r="D12" s="6" t="s">
        <v>14</v>
      </c>
      <c r="E12" s="9">
        <v>0.5</v>
      </c>
      <c r="F12" s="10">
        <v>0.8</v>
      </c>
      <c r="G12" s="10">
        <v>0.8</v>
      </c>
      <c r="H12" s="10">
        <v>0.8</v>
      </c>
      <c r="I12" s="10">
        <v>0.8</v>
      </c>
      <c r="J12" s="22">
        <v>0.8</v>
      </c>
      <c r="K12" s="29" t="s">
        <v>48</v>
      </c>
      <c r="L12" s="2">
        <f>[1]MISIONAL!T11+[1]MISIONAL!X11+[1]MISIONAL!AB11</f>
        <v>0</v>
      </c>
      <c r="M12" s="30">
        <v>0</v>
      </c>
      <c r="N12" s="45" t="s">
        <v>143</v>
      </c>
      <c r="O12" s="39"/>
    </row>
    <row r="13" spans="1:15" ht="89.25" x14ac:dyDescent="0.2">
      <c r="A13" s="41" t="s">
        <v>49</v>
      </c>
      <c r="B13" s="8" t="s">
        <v>50</v>
      </c>
      <c r="C13" s="6" t="s">
        <v>7</v>
      </c>
      <c r="D13" s="6" t="s">
        <v>14</v>
      </c>
      <c r="E13" s="6">
        <v>2</v>
      </c>
      <c r="F13" s="11">
        <f>SUM(G13:K13)</f>
        <v>4</v>
      </c>
      <c r="G13" s="11">
        <v>1</v>
      </c>
      <c r="H13" s="11">
        <v>1</v>
      </c>
      <c r="I13" s="11">
        <v>1</v>
      </c>
      <c r="J13" s="23">
        <v>1</v>
      </c>
      <c r="K13" s="31" t="s">
        <v>39</v>
      </c>
      <c r="L13" s="6">
        <v>0</v>
      </c>
      <c r="M13" s="30">
        <v>0</v>
      </c>
      <c r="N13" s="45" t="s">
        <v>144</v>
      </c>
      <c r="O13" s="39"/>
    </row>
    <row r="14" spans="1:15" ht="141.75" customHeight="1" x14ac:dyDescent="0.2">
      <c r="A14" s="115" t="s">
        <v>51</v>
      </c>
      <c r="B14" s="8" t="s">
        <v>6</v>
      </c>
      <c r="C14" s="6" t="s">
        <v>7</v>
      </c>
      <c r="D14" s="6" t="s">
        <v>8</v>
      </c>
      <c r="E14" s="6">
        <v>306</v>
      </c>
      <c r="F14" s="6">
        <v>1600</v>
      </c>
      <c r="G14" s="6">
        <v>400</v>
      </c>
      <c r="H14" s="6">
        <v>400</v>
      </c>
      <c r="I14" s="6">
        <v>400</v>
      </c>
      <c r="J14" s="20">
        <v>400</v>
      </c>
      <c r="K14" s="30"/>
      <c r="L14" s="30">
        <v>200</v>
      </c>
      <c r="M14" s="30">
        <f>'PLAN SECTORIAL'!I11</f>
        <v>200</v>
      </c>
      <c r="N14" s="45" t="str">
        <f>'PLAN SECTORIAL'!J11</f>
        <v>La Unidad Administrativa Especial de Organizaciones Solidarias, suscribió seis convenios para adelantar el fomento de las organizaciones solidarias en el territorio nacional para ejecutar durante la vigencia 2021. La ejecución de los convenios comprende actividades de socialización para la dinamización de los emprendimientos a través del Programa Integral de Intervención a la medida de las necesidades de cada organización y metodología de trabajo de la UAEOS con las comunidades.
En el Segundo trimestre de la vigencia 2021 se reporta un acumulado de 200 emprendimientos solidarios dinamizados, que se han identificado en la ejecución de los procesos de fomento en los ámbitos de creación o fortalecimiento, beneficiando directamente a 4.170 personas e indirectamente a 11.524 personas.
 La UAEOS implementa el Programa Integral de Intervención, acompañando con asistencia técnica y capacitación a cada organización dependiendo la necesidad que se identifique para su desarrollo socio-empresarial.</v>
      </c>
      <c r="O14" s="39"/>
    </row>
    <row r="15" spans="1:15" ht="76.5" x14ac:dyDescent="0.2">
      <c r="A15" s="115"/>
      <c r="B15" s="8" t="s">
        <v>52</v>
      </c>
      <c r="C15" s="6" t="s">
        <v>10</v>
      </c>
      <c r="D15" s="6" t="s">
        <v>11</v>
      </c>
      <c r="E15" s="6">
        <v>8011</v>
      </c>
      <c r="F15" s="12">
        <f>SUM(G15:K15)</f>
        <v>24000</v>
      </c>
      <c r="G15" s="12">
        <f>G14*15</f>
        <v>6000</v>
      </c>
      <c r="H15" s="12">
        <f t="shared" ref="H15:J15" si="0">H14*15</f>
        <v>6000</v>
      </c>
      <c r="I15" s="12">
        <f t="shared" si="0"/>
        <v>6000</v>
      </c>
      <c r="J15" s="24">
        <f t="shared" si="0"/>
        <v>6000</v>
      </c>
      <c r="K15" s="31">
        <v>0</v>
      </c>
      <c r="L15" s="33">
        <v>4170</v>
      </c>
      <c r="M15" s="30">
        <f>'PLAN SECTORIAL'!I12</f>
        <v>4170</v>
      </c>
      <c r="N15" s="45" t="str">
        <f>'PLAN SECTORIAL'!J12</f>
        <v xml:space="preserve"> De los procesos de fomento que se vienen adelantando en la presente vigencia, con corte a 30 de Junio se  han beneficiado directamente a 4.170 personas e indirectamente a 11.524 personas,  brindado la asesoría y acompañamiento técnico para el desarrollo de las organizaciones solidarias, impulsando los emprendimientos asociativos solidarios que contribuyen a la generación de ingresos, a la reducción de la pobreza, a mejorar los procesos de distribución y comercialización de los productos</v>
      </c>
      <c r="O15" s="39"/>
    </row>
    <row r="16" spans="1:15" ht="63.75" x14ac:dyDescent="0.2">
      <c r="A16" s="41" t="s">
        <v>53</v>
      </c>
      <c r="B16" s="8" t="s">
        <v>54</v>
      </c>
      <c r="C16" s="6" t="s">
        <v>7</v>
      </c>
      <c r="D16" s="6" t="s">
        <v>14</v>
      </c>
      <c r="E16" s="3" t="s">
        <v>36</v>
      </c>
      <c r="F16" s="13">
        <v>1</v>
      </c>
      <c r="G16" s="13">
        <v>0.5</v>
      </c>
      <c r="H16" s="12"/>
      <c r="I16" s="12"/>
      <c r="J16" s="25">
        <v>0.5</v>
      </c>
      <c r="K16" s="31"/>
      <c r="L16" s="2">
        <f>[1]MISIONAL!T17+[1]MISIONAL!X17+[1]MISIONAL!AB17</f>
        <v>0</v>
      </c>
      <c r="M16" s="30"/>
      <c r="N16" s="45" t="s">
        <v>82</v>
      </c>
      <c r="O16" s="39"/>
    </row>
    <row r="17" spans="1:15" ht="76.5" x14ac:dyDescent="0.2">
      <c r="A17" s="41" t="s">
        <v>55</v>
      </c>
      <c r="B17" s="8" t="s">
        <v>56</v>
      </c>
      <c r="C17" s="6" t="s">
        <v>7</v>
      </c>
      <c r="D17" s="6" t="s">
        <v>14</v>
      </c>
      <c r="E17" s="3" t="s">
        <v>36</v>
      </c>
      <c r="F17" s="6">
        <v>5</v>
      </c>
      <c r="G17" s="6">
        <v>5</v>
      </c>
      <c r="H17" s="6">
        <v>5</v>
      </c>
      <c r="I17" s="6">
        <v>5</v>
      </c>
      <c r="J17" s="20">
        <v>5</v>
      </c>
      <c r="K17" s="31" t="s">
        <v>39</v>
      </c>
      <c r="L17" s="2">
        <f>[1]MISIONAL!T18+[1]MISIONAL!X18+[1]MISIONAL!AB18</f>
        <v>0</v>
      </c>
      <c r="M17" s="30">
        <v>5</v>
      </c>
      <c r="N17" s="45" t="s">
        <v>145</v>
      </c>
      <c r="O17" s="39"/>
    </row>
    <row r="18" spans="1:15" ht="127.5" x14ac:dyDescent="0.2">
      <c r="A18" s="41" t="s">
        <v>57</v>
      </c>
      <c r="B18" s="8" t="s">
        <v>58</v>
      </c>
      <c r="C18" s="6" t="s">
        <v>7</v>
      </c>
      <c r="D18" s="6" t="s">
        <v>14</v>
      </c>
      <c r="E18" s="3" t="s">
        <v>36</v>
      </c>
      <c r="F18" s="9">
        <v>1</v>
      </c>
      <c r="G18" s="9">
        <v>0.25</v>
      </c>
      <c r="H18" s="9">
        <v>0.25</v>
      </c>
      <c r="I18" s="9">
        <v>0.25</v>
      </c>
      <c r="J18" s="26">
        <v>0.25</v>
      </c>
      <c r="K18" s="42">
        <v>0</v>
      </c>
      <c r="L18" s="54">
        <v>0.125</v>
      </c>
      <c r="M18" s="54">
        <v>0.125</v>
      </c>
      <c r="N18" s="45" t="s">
        <v>146</v>
      </c>
      <c r="O18" s="39"/>
    </row>
    <row r="19" spans="1:15" ht="278.25" customHeight="1" x14ac:dyDescent="0.2">
      <c r="A19" s="41" t="s">
        <v>59</v>
      </c>
      <c r="B19" s="8" t="s">
        <v>60</v>
      </c>
      <c r="C19" s="6" t="s">
        <v>7</v>
      </c>
      <c r="D19" s="6" t="s">
        <v>11</v>
      </c>
      <c r="E19" s="3" t="s">
        <v>36</v>
      </c>
      <c r="F19" s="9">
        <v>1</v>
      </c>
      <c r="G19" s="9">
        <v>0.25</v>
      </c>
      <c r="H19" s="9">
        <v>0.25</v>
      </c>
      <c r="I19" s="9">
        <v>0.25</v>
      </c>
      <c r="J19" s="26">
        <v>0.25</v>
      </c>
      <c r="K19" s="31" t="s">
        <v>61</v>
      </c>
      <c r="L19" s="54">
        <v>0.125</v>
      </c>
      <c r="M19" s="54">
        <v>0.125</v>
      </c>
      <c r="N19" s="45" t="s">
        <v>147</v>
      </c>
      <c r="O19" s="39"/>
    </row>
    <row r="20" spans="1:15" ht="63" customHeight="1" x14ac:dyDescent="0.2">
      <c r="A20" s="41" t="s">
        <v>62</v>
      </c>
      <c r="B20" s="8" t="s">
        <v>63</v>
      </c>
      <c r="C20" s="6" t="s">
        <v>10</v>
      </c>
      <c r="D20" s="6" t="s">
        <v>11</v>
      </c>
      <c r="E20" s="3" t="s">
        <v>36</v>
      </c>
      <c r="F20" s="6">
        <f>SUM(G20:K20)</f>
        <v>8</v>
      </c>
      <c r="G20" s="6">
        <v>2</v>
      </c>
      <c r="H20" s="6">
        <v>2</v>
      </c>
      <c r="I20" s="6">
        <v>2</v>
      </c>
      <c r="J20" s="20">
        <v>2</v>
      </c>
      <c r="K20" s="31">
        <v>0</v>
      </c>
      <c r="L20" s="2">
        <v>1</v>
      </c>
      <c r="M20" s="30">
        <v>1</v>
      </c>
      <c r="N20" s="45" t="s">
        <v>148</v>
      </c>
      <c r="O20" s="39"/>
    </row>
    <row r="21" spans="1:15" ht="102" x14ac:dyDescent="0.2">
      <c r="A21" s="41" t="s">
        <v>64</v>
      </c>
      <c r="B21" s="8" t="s">
        <v>65</v>
      </c>
      <c r="C21" s="6" t="s">
        <v>7</v>
      </c>
      <c r="D21" s="6" t="s">
        <v>14</v>
      </c>
      <c r="E21" s="6">
        <v>4</v>
      </c>
      <c r="F21" s="6">
        <v>4</v>
      </c>
      <c r="G21" s="6">
        <v>4</v>
      </c>
      <c r="H21" s="6">
        <v>4</v>
      </c>
      <c r="I21" s="6">
        <v>4</v>
      </c>
      <c r="J21" s="20">
        <v>4</v>
      </c>
      <c r="K21" s="31">
        <v>0</v>
      </c>
      <c r="L21" s="2">
        <v>4</v>
      </c>
      <c r="M21" s="30">
        <v>4</v>
      </c>
      <c r="N21" s="45" t="s">
        <v>149</v>
      </c>
      <c r="O21" s="39"/>
    </row>
    <row r="22" spans="1:15" ht="30" customHeight="1" x14ac:dyDescent="0.2">
      <c r="A22" s="116" t="s">
        <v>66</v>
      </c>
      <c r="B22" s="8" t="s">
        <v>67</v>
      </c>
      <c r="C22" s="6" t="s">
        <v>68</v>
      </c>
      <c r="D22" s="6" t="s">
        <v>14</v>
      </c>
      <c r="E22" s="9">
        <v>1</v>
      </c>
      <c r="F22" s="9">
        <v>1</v>
      </c>
      <c r="G22" s="9">
        <v>0.25</v>
      </c>
      <c r="H22" s="9">
        <v>0.25</v>
      </c>
      <c r="I22" s="9">
        <v>0.25</v>
      </c>
      <c r="J22" s="26">
        <v>0.25</v>
      </c>
      <c r="K22" s="29" t="s">
        <v>69</v>
      </c>
      <c r="L22" s="54">
        <v>0.125</v>
      </c>
      <c r="M22" s="54">
        <v>0.125</v>
      </c>
      <c r="N22" s="45" t="s">
        <v>150</v>
      </c>
      <c r="O22" s="39"/>
    </row>
    <row r="23" spans="1:15" ht="53.25" customHeight="1" x14ac:dyDescent="0.2">
      <c r="A23" s="117"/>
      <c r="B23" s="40" t="s">
        <v>21</v>
      </c>
      <c r="C23" s="2" t="s">
        <v>68</v>
      </c>
      <c r="D23" s="6" t="s">
        <v>14</v>
      </c>
      <c r="E23" s="14">
        <v>84.2</v>
      </c>
      <c r="F23" s="9">
        <v>0.9</v>
      </c>
      <c r="G23" s="15"/>
      <c r="H23" s="15">
        <v>85</v>
      </c>
      <c r="I23" s="15">
        <v>87</v>
      </c>
      <c r="J23" s="27">
        <v>89</v>
      </c>
      <c r="K23" s="31" t="s">
        <v>39</v>
      </c>
      <c r="L23" s="15">
        <v>89</v>
      </c>
      <c r="M23" s="30">
        <v>89</v>
      </c>
      <c r="N23" s="45" t="str">
        <f>'PLAN SECTORIAL'!J19</f>
        <v xml:space="preserve">De acuerdo a la evaluación de la gestión institucional, correspondiente a la vigencia 2020, la entidad obtuvo un índice de desempeño de 89%. Teniendo en cuenta el resultado y en aras de mejorar, se adelanta un plan de mejoramiento. Adicionalmente  se realizan informes trimestrales a la implementación de MIPG por cada dimensión y política que permiten monitorear la gestión institucional </v>
      </c>
      <c r="O23" s="39"/>
    </row>
    <row r="24" spans="1:15" ht="45.75" customHeight="1" x14ac:dyDescent="0.2">
      <c r="A24" s="41" t="s">
        <v>70</v>
      </c>
      <c r="B24" s="8" t="s">
        <v>71</v>
      </c>
      <c r="C24" s="2" t="s">
        <v>7</v>
      </c>
      <c r="D24" s="2" t="s">
        <v>14</v>
      </c>
      <c r="E24" s="6">
        <v>1</v>
      </c>
      <c r="F24" s="6">
        <v>4</v>
      </c>
      <c r="G24" s="6">
        <v>1</v>
      </c>
      <c r="H24" s="6">
        <v>1</v>
      </c>
      <c r="I24" s="6">
        <v>1</v>
      </c>
      <c r="J24" s="28">
        <v>1</v>
      </c>
      <c r="K24" s="31" t="s">
        <v>72</v>
      </c>
      <c r="L24" s="35">
        <v>0.41</v>
      </c>
      <c r="M24" s="53">
        <v>0.64</v>
      </c>
      <c r="N24" s="45" t="s">
        <v>167</v>
      </c>
      <c r="O24" s="39"/>
    </row>
    <row r="25" spans="1:15" ht="61.5" customHeight="1" x14ac:dyDescent="0.2">
      <c r="A25" s="41" t="s">
        <v>73</v>
      </c>
      <c r="B25" s="8" t="s">
        <v>74</v>
      </c>
      <c r="C25" s="2" t="s">
        <v>7</v>
      </c>
      <c r="D25" s="2" t="s">
        <v>14</v>
      </c>
      <c r="E25" s="3" t="s">
        <v>36</v>
      </c>
      <c r="F25" s="6">
        <v>1</v>
      </c>
      <c r="G25" s="17"/>
      <c r="H25" s="6">
        <v>1</v>
      </c>
      <c r="I25" s="6"/>
      <c r="J25" s="28"/>
      <c r="K25" s="31" t="s">
        <v>75</v>
      </c>
      <c r="L25" s="16" t="s">
        <v>23</v>
      </c>
      <c r="M25" s="30"/>
      <c r="N25" s="45" t="s">
        <v>166</v>
      </c>
      <c r="O25" s="39"/>
    </row>
    <row r="26" spans="1:15" ht="57.75" customHeight="1" x14ac:dyDescent="0.2">
      <c r="A26" s="41" t="s">
        <v>76</v>
      </c>
      <c r="B26" s="8" t="s">
        <v>77</v>
      </c>
      <c r="C26" s="2" t="s">
        <v>68</v>
      </c>
      <c r="D26" s="2" t="s">
        <v>14</v>
      </c>
      <c r="E26" s="3" t="s">
        <v>36</v>
      </c>
      <c r="F26" s="9">
        <v>1</v>
      </c>
      <c r="G26" s="9">
        <v>0.5</v>
      </c>
      <c r="H26" s="9">
        <v>0.5</v>
      </c>
      <c r="I26" s="6"/>
      <c r="J26" s="28"/>
      <c r="K26" s="31"/>
      <c r="L26" s="16">
        <f>[1]MISIONAL!T27+[1]MISIONAL!X27+[1]MISIONAL!AB27</f>
        <v>0</v>
      </c>
      <c r="M26" s="30"/>
      <c r="N26" s="45" t="s">
        <v>83</v>
      </c>
      <c r="O26" s="39"/>
    </row>
    <row r="27" spans="1:15" ht="67.5" customHeight="1" x14ac:dyDescent="0.2">
      <c r="A27" s="41" t="s">
        <v>78</v>
      </c>
      <c r="B27" s="8" t="s">
        <v>17</v>
      </c>
      <c r="C27" s="6" t="s">
        <v>18</v>
      </c>
      <c r="D27" s="6" t="s">
        <v>19</v>
      </c>
      <c r="E27" s="9">
        <v>1</v>
      </c>
      <c r="F27" s="9">
        <v>1</v>
      </c>
      <c r="G27" s="9">
        <v>0.25</v>
      </c>
      <c r="H27" s="9">
        <v>0.25</v>
      </c>
      <c r="I27" s="9">
        <v>0.25</v>
      </c>
      <c r="J27" s="26">
        <v>0.25</v>
      </c>
      <c r="K27" s="42">
        <v>0.06</v>
      </c>
      <c r="L27" s="55">
        <v>0.125</v>
      </c>
      <c r="M27" s="54">
        <v>0.125</v>
      </c>
      <c r="N27" s="45" t="str">
        <f>'PLAN SECTORIAL'!J17</f>
        <v xml:space="preserve">Se realizó mesa de trabajo para revisar propuesta de reglamentación de la Ley 2069 de 2020. Se sigue trabajando en las acciones de la propuesta de documento de política pública para el sector de la economía solidaria. </v>
      </c>
      <c r="O27" s="39"/>
    </row>
    <row r="28" spans="1:15" ht="63.75" x14ac:dyDescent="0.2">
      <c r="A28" s="41" t="s">
        <v>79</v>
      </c>
      <c r="B28" s="8" t="s">
        <v>80</v>
      </c>
      <c r="C28" s="6" t="s">
        <v>18</v>
      </c>
      <c r="D28" s="6" t="s">
        <v>19</v>
      </c>
      <c r="E28" s="9">
        <v>1</v>
      </c>
      <c r="F28" s="9">
        <v>1</v>
      </c>
      <c r="G28" s="9">
        <v>0.25</v>
      </c>
      <c r="H28" s="9">
        <v>0.25</v>
      </c>
      <c r="I28" s="9">
        <v>0.25</v>
      </c>
      <c r="J28" s="26">
        <v>0.25</v>
      </c>
      <c r="K28" s="42">
        <v>0.06</v>
      </c>
      <c r="L28" s="55">
        <v>0.125</v>
      </c>
      <c r="M28" s="54">
        <v>0.125</v>
      </c>
      <c r="N28" s="45" t="str">
        <f>'PLAN SECTORIAL'!J18</f>
        <v xml:space="preserve">La UAEOS cuenta con un Plan Estadistico Institucional  actualizado, durante el primer trimestre se adelantó el seguimiento a las operaciones estadísticas internas y externas y se actualizaron las 3 operacciones estadisticas registradas en el Sistema Estadistico Nacional del DANE  - SEN </v>
      </c>
      <c r="O28" s="39"/>
    </row>
  </sheetData>
  <mergeCells count="4">
    <mergeCell ref="A7:A8"/>
    <mergeCell ref="A14:A15"/>
    <mergeCell ref="A22:A23"/>
    <mergeCell ref="A1:N3"/>
  </mergeCells>
  <phoneticPr fontId="10" type="noConversion"/>
  <pageMargins left="0.7" right="0.7" top="0.75" bottom="0.75" header="0.3" footer="0.3"/>
  <pageSetup orientation="portrait" verticalDpi="4294967295" r:id="rId1"/>
  <ignoredErrors>
    <ignoredError sqref="F2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SECTORIAL</vt:lpstr>
      <vt:lpstr>PLAN SECTORIAL </vt:lpstr>
      <vt:lpstr>PLAN ESTRATEGICO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CHAVEZ</dc:creator>
  <cp:keywords/>
  <dc:description/>
  <cp:lastModifiedBy>Marisol Viveros</cp:lastModifiedBy>
  <cp:revision/>
  <dcterms:created xsi:type="dcterms:W3CDTF">2020-04-16T16:02:15Z</dcterms:created>
  <dcterms:modified xsi:type="dcterms:W3CDTF">2021-07-30T23:56:05Z</dcterms:modified>
  <cp:category/>
  <cp:contentStatus/>
</cp:coreProperties>
</file>