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E:\GESTION 2020\Trabajo en casa\1. Marisol Viveros\18, Informe Planeación táctica\2 informe\Insumos\"/>
    </mc:Choice>
  </mc:AlternateContent>
  <xr:revisionPtr revIDLastSave="0" documentId="13_ncr:1_{D9E804AD-D818-44B9-9C60-1A0FFC024D01}" xr6:coauthVersionLast="45" xr6:coauthVersionMax="45" xr10:uidLastSave="{00000000-0000-0000-0000-000000000000}"/>
  <bookViews>
    <workbookView xWindow="-108" yWindow="-108" windowWidth="23256" windowHeight="12576" xr2:uid="{00000000-000D-0000-FFFF-FFFF00000000}"/>
  </bookViews>
  <sheets>
    <sheet name="PLAN SECTORIAL" sheetId="2" r:id="rId1"/>
    <sheet name="PLAN ESTRATEGICO" sheetId="3" r:id="rId2"/>
  </sheets>
  <externalReferences>
    <externalReference r:id="rId3"/>
  </externalReferences>
  <definedNames>
    <definedName name="ActualBeyond" localSheetId="1">PeriodInActual*(#REF!&gt;0)</definedName>
    <definedName name="ActualBeyond">PeriodInActual*(#REF!&gt;0)</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 localSheetId="1">PeriodInPlan*(#REF!&gt;0)</definedName>
    <definedName name="Plan">PeriodInPlan*(#REF!&gt;0)</definedName>
    <definedName name="PorcentajeCompletado" localSheetId="1">PercentCompleteBeyond*PeriodInPlan</definedName>
    <definedName name="PorcentajeCompletado">PercentCompleteBeyond*PeriodInPlan</definedName>
    <definedName name="Real" localSheetId="1">(PeriodInActual*(#REF!&gt;0))*PeriodInPlan</definedName>
    <definedName name="Real">(PeriodInActual*(#REF!&gt;0))*PeriodInPlan</definedName>
    <definedName name="TitleRegion..BO6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 i="3" l="1"/>
  <c r="O21" i="3"/>
  <c r="K12" i="3"/>
  <c r="L12" i="3"/>
  <c r="L11" i="3"/>
  <c r="K11" i="3"/>
  <c r="O10" i="3"/>
  <c r="O7" i="3"/>
  <c r="O6" i="3"/>
  <c r="O8" i="3"/>
  <c r="O13" i="3"/>
  <c r="O14" i="3"/>
  <c r="O15" i="3"/>
  <c r="O17" i="3"/>
  <c r="O18" i="3"/>
  <c r="O19" i="3"/>
  <c r="O20" i="3"/>
  <c r="O3" i="3" l="1"/>
  <c r="L2" i="3" l="1"/>
  <c r="K2" i="3"/>
  <c r="T8" i="2" l="1"/>
  <c r="N25" i="3" l="1"/>
  <c r="M25" i="3"/>
  <c r="O25" i="3" s="1"/>
  <c r="N24" i="3"/>
  <c r="M24" i="3"/>
  <c r="O24" i="3" s="1"/>
  <c r="N23" i="3"/>
  <c r="M23" i="3"/>
  <c r="L23" i="3"/>
  <c r="O23" i="3" s="1"/>
  <c r="F17" i="3"/>
  <c r="N16" i="3"/>
  <c r="M16" i="3"/>
  <c r="O16" i="3" s="1"/>
  <c r="J12" i="3"/>
  <c r="I12" i="3"/>
  <c r="H12" i="3"/>
  <c r="G12" i="3"/>
  <c r="F10" i="3"/>
  <c r="N9" i="3"/>
  <c r="M9" i="3"/>
  <c r="F5" i="3"/>
  <c r="F4" i="3"/>
  <c r="F2" i="3"/>
  <c r="T11" i="2"/>
  <c r="T10" i="2"/>
  <c r="N10" i="2"/>
  <c r="S9" i="2"/>
  <c r="R9" i="2"/>
  <c r="N9" i="2"/>
  <c r="S7" i="2"/>
  <c r="N5" i="3" s="1"/>
  <c r="R7" i="2"/>
  <c r="M5" i="3" s="1"/>
  <c r="Q7" i="2"/>
  <c r="L5" i="3" s="1"/>
  <c r="P7" i="2"/>
  <c r="K5" i="3" s="1"/>
  <c r="O5" i="3" s="1"/>
  <c r="N7" i="2"/>
  <c r="S6" i="2"/>
  <c r="N2" i="3" s="1"/>
  <c r="R6" i="2"/>
  <c r="M2" i="3" s="1"/>
  <c r="O2" i="3" s="1"/>
  <c r="N6" i="2"/>
  <c r="S5" i="2"/>
  <c r="R5" i="2"/>
  <c r="Q5" i="2"/>
  <c r="P5" i="2"/>
  <c r="N5" i="2"/>
  <c r="S4" i="2"/>
  <c r="N12" i="3" s="1"/>
  <c r="R4" i="2"/>
  <c r="M12" i="3" s="1"/>
  <c r="O12" i="3" s="1"/>
  <c r="N4" i="2"/>
  <c r="S3" i="2"/>
  <c r="N11" i="3" s="1"/>
  <c r="R3" i="2"/>
  <c r="M11" i="3" s="1"/>
  <c r="O11" i="3" s="1"/>
  <c r="N3" i="2"/>
  <c r="O9" i="3" l="1"/>
  <c r="F12" i="3"/>
  <c r="T6" i="2"/>
  <c r="T7" i="2"/>
  <c r="T4" i="2"/>
  <c r="T5" i="2"/>
  <c r="T9" i="2"/>
  <c r="T3" i="2"/>
</calcChain>
</file>

<file path=xl/sharedStrings.xml><?xml version="1.0" encoding="utf-8"?>
<sst xmlns="http://schemas.openxmlformats.org/spreadsheetml/2006/main" count="200" uniqueCount="121">
  <si>
    <t>INDICADORES</t>
  </si>
  <si>
    <t>TIPO DE INDICADOR</t>
  </si>
  <si>
    <t>Frecuencia  Medición</t>
  </si>
  <si>
    <t>LINEA DE BASE 31 /12/2018</t>
  </si>
  <si>
    <t>META CUATRIENIO</t>
  </si>
  <si>
    <t>META 2019</t>
  </si>
  <si>
    <t>Meta 1 trimestre</t>
  </si>
  <si>
    <t>Meta 2 trimestre</t>
  </si>
  <si>
    <t>Acumulado a 3 trimestre</t>
  </si>
  <si>
    <t>Meta 4 trimestre</t>
  </si>
  <si>
    <t>Avance cuarto trimestre</t>
  </si>
  <si>
    <t>Cuplimiento 2019</t>
  </si>
  <si>
    <t>Meta 2020</t>
  </si>
  <si>
    <t>Primer Trimestre</t>
  </si>
  <si>
    <t>Segundo Trimestre</t>
  </si>
  <si>
    <t>Tercer Trimestre</t>
  </si>
  <si>
    <t>Cuarto Trimestre</t>
  </si>
  <si>
    <t>Total 2020</t>
  </si>
  <si>
    <t>Valor</t>
  </si>
  <si>
    <t>%</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</si>
  <si>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</si>
  <si>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</si>
  <si>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</si>
  <si>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</si>
  <si>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</si>
  <si>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</si>
  <si>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</si>
  <si>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</si>
  <si>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</si>
  <si>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_</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</si>
  <si>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</si>
  <si>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</si>
  <si>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</si>
  <si>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</si>
  <si>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</si>
  <si>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</si>
  <si>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</si>
  <si>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</si>
  <si>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</si>
  <si>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</si>
  <si>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</si>
  <si>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</si>
  <si>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</si>
  <si>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</si>
  <si>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</si>
  <si>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</si>
  <si>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</si>
  <si>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</si>
  <si>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</si>
  <si>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</si>
  <si>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</si>
  <si>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</si>
  <si>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</si>
  <si>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</si>
  <si>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</si>
  <si>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</si>
  <si>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</si>
  <si>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</si>
  <si>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</si>
  <si>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</si>
  <si>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</si>
  <si>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</si>
  <si>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</si>
  <si>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</si>
  <si>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</si>
  <si>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</si>
  <si>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</si>
  <si>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</si>
  <si>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</si>
  <si>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</si>
  <si>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</si>
  <si>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</si>
  <si>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</si>
  <si>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</si>
  <si>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</si>
  <si>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</si>
  <si>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</si>
  <si>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</si>
  <si>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</si>
  <si>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</si>
  <si>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</si>
  <si>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</si>
  <si>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</si>
  <si>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</si>
  <si>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</si>
  <si>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</si>
  <si>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</si>
  <si>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</si>
  <si>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 Plan Estadístico Actualizado </t>
  </si>
  <si>
    <t>Avance Caulitativo</t>
  </si>
  <si>
    <t>Avance Cualitativo</t>
  </si>
  <si>
    <t xml:space="preserve">Esta actividad está proyectada para el segundo semestre </t>
  </si>
  <si>
    <t xml:space="preserve">Los procesos de fomento se están ejecutando en territorio y se esta la espera de seleccionar las organizaciones solidarias a apoyar con imagen corporativa  </t>
  </si>
  <si>
    <t xml:space="preserve">Para la vigencia 2020 la Entidad tiene la meta de dinamizar 200 emprendimientos asociativos solidarios por medio de convenios. 
En estos convenios cada organización debe establecer una estrategia de autosostenibilidad. (compras públicas, negocios inclusivos)  
</t>
  </si>
  <si>
    <t>En cuanto al proyecto de investigación, desde el convenio marco firmado con la Universidad Agustiniana la Dirección de Desarrollo ha articulado esfuerzos en el proyecto de producción de Marañón y Espirulina con recursos de regalías presentado a Min Ciencias, donde la Dirección de Desarrollo hará el aporte del proyecto emprendimiento Asociativo, para la creación de Cooperativas dentro de este proyecto. Ya estamos trabajando en la formulación del mismo</t>
  </si>
  <si>
    <t xml:space="preserve">En el mes de marzo se diligenció el formulario FURAG 2019 y estamos a la espera de los resultados </t>
  </si>
  <si>
    <t xml:space="preserve">Se elaborará el estudio técnico que permita evaluar la capacidad institucional, operativa y financiera de la Unidad Administrativa Especial de Organizaciones Solidarias el cual se reporta de manera semestral </t>
  </si>
  <si>
    <t>Para la vigencia 2020 la Entidad tiene la meta de dinamizar 400 emprendimientos asociativos solidarios. 
A Junio 31 se cuenta con la identificación de los mismos y se inició a la intervención en 27 departamentos y 111 municipios, 40 de estos emprendimientos están conformados por personas víctimas de la violencia y 2 por personas Reincorporadas.  brindando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a 30 de junio desde el Grupo de Planeación se revisaron las matrices enviadas por los Supervisores de los convenios y tenemos un reporte de 227 emprendimientos así:  
Convenio 001 LEXCOM: 62  desarrollo, 15 NI y 2 Reincorporación 
Convenio 002 Agrosolidaria: 27 Desarrollo y 7 por Negocios inclusivos
Convenio 003 CODES: 32 por Desarrollo y 9 por Negocios Inclusivos</t>
  </si>
  <si>
    <t xml:space="preserve">En el diseño y actualización de los programas durante el segundo trimestre se trabajó en el documento del Programa de Educación Solidaria denominado “Formar para Emprender en Asociatividad Solidaria”
 Programas a actualizar vigencia 2020 
 Economía Solidaria: Institucionalidad y Territorio (Servidores Públicos) 
Curso básico de economía solidaria mediado por las TIC (Comunidad) </t>
  </si>
  <si>
    <t xml:space="preserve">Durante el segundo trimestre  se desarrolló la cuarta fase de la estrategia de compras públicas locales en la cual se identificó los departamentos en donde se implementará  dicha  estrategia:Boyacá, Risaralda, Caldas, Quindio y Santander.  donde se comercializaron 161 millones de pesos con la participación de 36 organizaciones en el Sur del Tolima -PDET se firmaron 21 acuerdos protocolarios con 13 compradadores del ICBF PAE y compradores privados, asimismo se estan realizando jornadas de reactivación  de las mesas territoriales con el objetivo de definir las proximas ruedas de negocios
</t>
  </si>
  <si>
    <t>Se ejecuta la fase de intervención en los cinco municipios en donde se implementa el Programa Formar Para Emprender en instituciones educativas donde se pudo reactivar por motivos de la pandemia.
Los municipios priorizados para la implementación del Programa Formar para Emprender son :  Caucasia , Cáceres, Nechí, Taraza y Valdivia en las siguientes Instituciones Educativas : 
Marco A Rojo sede Palomas Valdivia
Institución Educativa Valdivia
Antonio Roldan
Rural Montenegro
Manizales
Caspar de Roda
Divino Niño
Liceo Caucasia
Jorge Eliecer Gaitán</t>
  </si>
  <si>
    <t xml:space="preserve">De acuerdo a los resultados de FURAG de 2019 que se relizo en 2020 la entidad tiene un indice de desempeño de 88,2%, se realizara un plan de mejoramiento  que permita cerrar las brechas identificadas. Y para que en la evaluación de vigencia 2020 que se realizará en la vigencia 2021 logremos alcanzar 90 del Índice de desempeño institucional </t>
  </si>
  <si>
    <t xml:space="preserve">Articulación con el Ministerio de vivienda , Articulación con la Fundación Interra , Grupo de Energia de Bogotá e ICBF para iniciar Ruta de Emprendimiento
convenio con Ecopetrol firmado,  Articulación con la Universidad Javeriana y el programa semilleros  para formalizar Grupo de Nido Usme en ejecución CBES mediado por las TIC´S  
Se concreta articulación con alcaldía de Cali subdirección de Desarrollo económico para generar procesos de fomento de al economía solidaria 
Comité seguimiento Alianza SENA Valle -UAEOS  11 de junio 2020                                    Comité de seguimiento Uaeos y Uaesp (cronograma) 12 de junio 2020                                 Articulación  Interinstitucional desde la Coordinación de Cooperación Internacional de la UARIV en particular respecto a la APP Tumaco el dia 5 de junio 2020.                                                Seguimiento sb comite tecnico nacional de sistema de informacion  STNSI                                Fase II  socializacion lineamientos Asociatividad Rural                                                                 Alianza con petrodecol para proyecto de palma con la FAO y sustitución de cultivos en Tumaco para 12 organziaciones y 850 familias beneficiarias.     
Seguimiento articulación MInisterio de Vivienda
Seguimiento Convenio con Ecopetrol 
</t>
  </si>
  <si>
    <t>Formación virtual PESEM y Balance Social los días 20 y 21 de abril a la Fundación Catatumbo y profesionales del Grupo de Desarrollo Asociativo 
Transferencia Enfoque de mejoramiento de Vida a la Fundación Catatumbo y su equipo. 
Se han desarrollado reuniones virtuales con el grupo de educación con el fin de asesorar y validar el curso basico virtual. 
Se estan realizando mesas técnicas con el operador CODES para cualificar su intervención en territorios.                                                                     
Realizando programa de capacitación para Facilitadores de pastoral social
Se realizo capacitación a servidores públicos de Mintrabajo Valle y a las entidades adscritas  en el marco del subcomite departamental de politicas salariales y el comité laboral de Mintrabajo Valle</t>
  </si>
  <si>
    <t xml:space="preserve">Con el INVIMA estan programadas  capacitaciones  para el mes de mayo en lo relacionado a Requisitos INVIMA - ICA para el fortalecimiento de la comercialización de productos en la Estrategia de Compras Públicas locales - Programas de Desarrollo con Enfoque Territorial PDET"
Se realizaron capacitaciones a traves del Invima en lo relacionado a Requisitos INVIMA - ICA para el fortalecimiento de la comercialización de productos en la Estrategia de Compras Públicas locales - Programas de Desarrollo con Enfoque Territorial PDET" durante los dias 5,6 7 y 8 de mayo en el el territorio nacional </t>
  </si>
  <si>
    <t xml:space="preserve">Se ha implementado un 12,5% de 25% del Modelo Integrado de Gestión y Planeación en la UAEOS </t>
  </si>
  <si>
    <t xml:space="preserve">la estrategia de comunicaciones presenta en el primer trimestre del 2020 el 51% de avance </t>
  </si>
  <si>
    <t>Se reportan 6587 personas capacitadas en el curso basico de economia solidaria por entidades acreditadas en el segundo trimestre del 2020</t>
  </si>
  <si>
    <t>Para la vigencia 2020 la Entidad tiene la meta de dinamizar 400 emprendimientos asociativos solidarios. 
A Junio 30 se cuenta con la identificación de los mismos y se inició a la intervención en 27 departamentos y 111 municipios, 40 de estos emprendimientos están conformados por personas víctimas de la violencia y 2 por personas Reincorporadas.  brindando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a 30 de junio desde el Grupo de Planeación se revisaron las matrices enviadas por los Supervisores de los convenios y tenemos un reporte de 227 emprendimientos así:  
Convenio 001 LEXCOM: 62  desarrollo, 15 NI y 2 Reincorporación 
Convenio 002 Agrosolidaria: 27 Desarrollo y 7 por Negocios inclusivos
Convenio 003 CODES: 32 por Desarrollo y 9 por Negocios Inclusivos</t>
  </si>
  <si>
    <t>Para la vigencia 2020 la Entidad tiene la meta de beneficiar a 6000 personas 
A Junio 30 se dinamizando emprendimientos en 27 departamentos y 111 municipios, 40 de estos emprendimientos están conformados por personas víctimas de la violencia y 2 por personas Reincorporadas.  brindando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A 30 Junio se han beneficiado 4952 perosnas en las cuales encontramos 562 indigenas, 1282 afros y 820 victimas</t>
  </si>
  <si>
    <t xml:space="preserve">Seguimiento a la inclusión de la propuesta de la Unidad en los Planes de Desarrollo  en
1. Los departamentos de Arauca, Boyacá, Casanare, Cundinamarca, Bogotá D.C., Huila , Meta, Norte de Santander,   Santander,  Tolima y Vichada 
2. La  Alcaldia de El Playón Santander , Alcaldia de Ocaña Norte de Santander , Bogotá D.C. 
3. la Alcaldia de  Riofrio - Valle.  Junio 9 2020                                                                                       
4. Alcaldia  de Tuluá Valle
El 26 de mayo se llevo a cabo una reunión virtual con varios secretarios de planeación de las Alcaldías de Vichada y funcionario de la Gobernación de Vichada para socializar el artículo de promoción de economía solidaria asimismo se logro hacer seguimiento a través de los Subcomites de Sector Trabajo SCPLS y SDPLS en los departamentos de la coordinación
La Dirección Técnica de Desarrollo de las Organizaciones Solidarias reporta :cartas enviadas  a 1101  municipios del país y a 32 departamentos. En el soporte y consolidado suministrado por la Dirección Técnica estan los municipios y departamentos que incluyeron el artículo de promoción.    </t>
  </si>
  <si>
    <t xml:space="preserve">Se está elaborando el documento de análisis normativo para el fomento, desarrollo y protección del sector solidario, unos de los temas tratados en las diferentes reuniones se encuentran relacionado con un proyecto de Ley de emprendimiento, el cual fue enviado a la UAEOS, para que la entidad se pronuncia y realice las observaciones pertinentes, unas de las observaciones más relevantes está relacionada con que incluyan el tema del Sector Solidario y a la Entidad como tal en dicho proyecto de Ley,  una vez se encuentre debidamente elaborado dicho documento se reportara en le Plan de Acción de la Oficina Asesora Jurídica, Durante el mes de Junio de 2020, se efectuó análisis de obstáculos presentados por la UAEOS, en la submesa de normatividad, nos encontramos a la espera de comentarios por parte Minagricultura, ADR Y Ministerio de Industria y Comercio. </t>
  </si>
  <si>
    <t xml:space="preserve">A la fecha la UAEOS cuenta con un Plan Estadísticas actualizado durante el primer trimestre se ha adelantado el seguimiento a las operaciones estadísticas internas y externas  
</t>
  </si>
  <si>
    <t>Se recopiló información que diera cuenta del estado de la educación solidaria en el país, a partir de las cifras que se disponen en el momento y se elaboró la tercera versión del documento del Programa de Educación Solidaria. 
 Programas a actualizar vigencia 2020 
1.	Economía Solidaria: Institucionalidad y Territorio (Servidores Públicos) 
2.	Curso básico de economía solidaria mediado por las TIC (Comunidad)</t>
  </si>
  <si>
    <t>Se pondera avance del documento en un 50%, en espera de reunión con el Grupo de Comunicaciones y Prensa  para temas de diseño y diagramación</t>
  </si>
  <si>
    <t>Se ha promocionado los programas educativos en los siguientes municipios:
1. Buenaventura
2. Caucasia
3. Cáceres
4. Nechí
5. Taraza
6. Valdivia</t>
  </si>
  <si>
    <t>Se implementa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t>
  </si>
  <si>
    <t>A la fecha se han documentado 12 experiencias de Colombia si es solidaria</t>
  </si>
  <si>
    <t xml:space="preserve">Se han relizado 21 campañas 
#EnEl2020 
Trámite de Acreditación 
#Planfes 
#SomosUAEOS 
#ComprasPúblicasLocales 
#Coronavirus 
#PrevenciónYAcción 
#QuédateEnCasa 
#AislamientoObligatorio 
#SoyUAEOS 
#ReporteritosSolidarios 
#YoSoySolidario
#YoMeQuedoEnCasa
#YoTeCuidoTúMeCuidas
#ConsulteLaNorma
#MesDeLasMadres
#ForosConexiónSolidaria
#MercadosCampesinosMóviles
Decretos Covid 19
#MesDelCampesino
#SinTrabajoInfantil
</t>
  </si>
  <si>
    <t xml:space="preserve">El avance tecnico del convenio para el fortalecimiento de los gremios es de 5% </t>
  </si>
  <si>
    <t>La UAEOS hace parte de las mesas técnicas del Pacto por la Economía Solidaria que busca desarrollar la política pública del sector solidario, se estableció que, gracias a su experiencia institucional, la UAEOS participará en las mesas técnicas que se realicen y realizará una capacitación sobre economía solidaria a la mesa interinstitucional que trabajará en estas políticas públicas 
La Uaeos participa en la Mesa técnica Comite Nacional de Reciclaje Inclusivo
Participación en submesa de Financiamiento donde se estan revisando la cartillas de fondos autogestionados para la mesa de asociatividad rural.  
 Se realizaron las respuestas al cuestionario Ministro: Aportes construcción politica pública sector solidario
Articulación con la Subcomision de Concertación de Politicas Laborales y salariales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</si>
</sst>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19"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b/>
      <sz val="10"/>
      <name val="Arial Narrow"/>
      <family val="2"/>
    </font>
    <font>
      <sz val="12"/>
      <color theme="1"/>
      <name val="Arial"/>
      <family val="2"/>
    </font>
    <font>
      <b/>
      <sz val="9"/>
      <color theme="0"/>
      <name val="Arial Narrow"/>
      <family val="2"/>
    </font>
    <font>
      <sz val="9"/>
      <name val="Arial"/>
      <family val="2"/>
    </font>
    <font>
      <sz val="9"/>
      <name val="Arial Narrow"/>
      <family val="2"/>
    </font>
    <font>
      <sz val="9"/>
      <color theme="1"/>
      <name val="Arial Narrow"/>
      <family val="2"/>
    </font>
    <font>
      <b/>
      <sz val="9"/>
      <name val="Arial Narrow"/>
      <family val="2"/>
    </font>
    <font>
      <sz val="8"/>
      <name val="Calibri"/>
      <family val="2"/>
      <scheme val="minor"/>
    </font>
    <font>
      <sz val="8"/>
      <color theme="1"/>
      <name val="Arial Narrow"/>
      <family val="2"/>
    </font>
    <font>
      <sz val="8"/>
      <color rgb="FF000000"/>
      <name val="Arial Narrow"/>
      <family val="2"/>
    </font>
    <font>
      <sz val="11"/>
      <name val="Arial Narrow"/>
      <family val="2"/>
    </font>
  </fonts>
  <fills count="10">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bgColor indexed="64"/>
      </patternFill>
    </fill>
    <fill>
      <patternFill patternType="solid">
        <fgColor theme="4"/>
        <bgColor indexed="64"/>
      </patternFill>
    </fill>
    <fill>
      <patternFill patternType="solid">
        <fgColor theme="0"/>
        <bgColor indexed="64"/>
      </patternFill>
    </fill>
    <fill>
      <patternFill patternType="solid">
        <fgColor rgb="FF9900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cellStyleXfs>
  <cellXfs count="109">
    <xf numFmtId="0" fontId="0" fillId="0" borderId="0" xfId="0"/>
    <xf numFmtId="0" fontId="2" fillId="0" borderId="0" xfId="2"/>
    <xf numFmtId="0" fontId="4" fillId="8"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5" fillId="7" borderId="1" xfId="2" applyFont="1" applyFill="1" applyBorder="1" applyAlignment="1">
      <alignment horizontal="justify" vertical="top" wrapText="1"/>
    </xf>
    <xf numFmtId="0" fontId="5" fillId="7" borderId="1" xfId="2" applyFont="1" applyFill="1" applyBorder="1" applyAlignment="1">
      <alignment horizontal="justify" vertical="center" wrapText="1"/>
    </xf>
    <xf numFmtId="0" fontId="5" fillId="7" borderId="1" xfId="2" applyFont="1" applyFill="1" applyBorder="1" applyAlignment="1">
      <alignment horizontal="center" vertical="center" wrapText="1"/>
    </xf>
    <xf numFmtId="0" fontId="5" fillId="0" borderId="1" xfId="2" applyFont="1" applyBorder="1" applyAlignment="1">
      <alignment horizontal="center" vertical="center" wrapText="1"/>
    </xf>
    <xf numFmtId="9" fontId="5" fillId="7" borderId="1" xfId="2" applyNumberFormat="1" applyFont="1" applyFill="1" applyBorder="1" applyAlignment="1">
      <alignment horizontal="center" vertical="center" wrapText="1"/>
    </xf>
    <xf numFmtId="9" fontId="5" fillId="0" borderId="1" xfId="3" applyFont="1" applyBorder="1" applyAlignment="1">
      <alignment horizontal="center" vertical="center" wrapText="1"/>
    </xf>
    <xf numFmtId="0" fontId="6" fillId="7" borderId="1" xfId="2" applyFont="1" applyFill="1" applyBorder="1" applyAlignment="1">
      <alignment horizontal="center" vertical="center" wrapText="1"/>
    </xf>
    <xf numFmtId="0" fontId="5" fillId="0" borderId="1" xfId="2" applyFont="1" applyBorder="1" applyAlignment="1">
      <alignment horizontal="justify" vertical="center" wrapText="1"/>
    </xf>
    <xf numFmtId="0" fontId="6" fillId="7" borderId="1" xfId="2" applyFont="1" applyFill="1" applyBorder="1" applyAlignment="1">
      <alignment horizontal="justify" vertical="center" wrapText="1"/>
    </xf>
    <xf numFmtId="9" fontId="6" fillId="7" borderId="1" xfId="2" applyNumberFormat="1" applyFont="1" applyFill="1" applyBorder="1" applyAlignment="1">
      <alignment horizontal="center" vertical="center" wrapText="1"/>
    </xf>
    <xf numFmtId="9" fontId="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3" fontId="6" fillId="7" borderId="1" xfId="2" applyNumberFormat="1" applyFont="1" applyFill="1" applyBorder="1" applyAlignment="1">
      <alignment horizontal="center" vertical="center"/>
    </xf>
    <xf numFmtId="9" fontId="6" fillId="7" borderId="1" xfId="2" applyNumberFormat="1" applyFont="1" applyFill="1" applyBorder="1" applyAlignment="1">
      <alignment horizontal="center" vertical="center"/>
    </xf>
    <xf numFmtId="168" fontId="6" fillId="7" borderId="1" xfId="2" applyNumberFormat="1" applyFont="1" applyFill="1" applyBorder="1" applyAlignment="1">
      <alignment horizontal="center" vertical="center" wrapText="1"/>
    </xf>
    <xf numFmtId="1" fontId="6" fillId="7" borderId="1" xfId="2" applyNumberFormat="1" applyFont="1" applyFill="1" applyBorder="1" applyAlignment="1">
      <alignment horizontal="center" vertical="center" wrapText="1"/>
    </xf>
    <xf numFmtId="0" fontId="6" fillId="7" borderId="1" xfId="2" applyFont="1" applyFill="1" applyBorder="1" applyAlignment="1">
      <alignment horizontal="center" vertical="center"/>
    </xf>
    <xf numFmtId="0" fontId="9" fillId="7" borderId="1" xfId="2" applyFont="1" applyFill="1" applyBorder="1" applyAlignment="1">
      <alignment horizontal="center" vertical="center"/>
    </xf>
    <xf numFmtId="3" fontId="10" fillId="2" borderId="1" xfId="2" applyNumberFormat="1" applyFont="1" applyFill="1" applyBorder="1" applyAlignment="1">
      <alignment horizontal="center" vertical="center" wrapText="1"/>
    </xf>
    <xf numFmtId="0" fontId="11" fillId="0" borderId="0" xfId="2" applyFont="1"/>
    <xf numFmtId="0" fontId="12" fillId="3" borderId="1" xfId="2" applyFont="1" applyFill="1" applyBorder="1" applyAlignment="1">
      <alignment horizontal="left" vertical="center" wrapText="1"/>
    </xf>
    <xf numFmtId="0" fontId="12" fillId="3" borderId="1" xfId="2" applyFont="1" applyFill="1" applyBorder="1" applyAlignment="1">
      <alignment horizontal="center" vertical="center" wrapText="1"/>
    </xf>
    <xf numFmtId="165" fontId="12" fillId="3" borderId="1" xfId="2" applyNumberFormat="1"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0" fontId="12" fillId="5" borderId="1" xfId="2" applyFont="1" applyFill="1" applyBorder="1" applyAlignment="1">
      <alignment horizontal="center" vertical="center" wrapText="1"/>
    </xf>
    <xf numFmtId="9" fontId="12" fillId="3" borderId="1" xfId="2" applyNumberFormat="1" applyFont="1" applyFill="1" applyBorder="1" applyAlignment="1">
      <alignment horizontal="center" vertical="center" wrapText="1"/>
    </xf>
    <xf numFmtId="3" fontId="12" fillId="3" borderId="1" xfId="2" applyNumberFormat="1" applyFont="1" applyFill="1" applyBorder="1" applyAlignment="1">
      <alignment horizontal="center" vertical="center" wrapText="1"/>
    </xf>
    <xf numFmtId="3" fontId="12" fillId="6" borderId="1" xfId="2" applyNumberFormat="1" applyFont="1" applyFill="1" applyBorder="1" applyAlignment="1">
      <alignment horizontal="center" vertical="center" wrapText="1"/>
    </xf>
    <xf numFmtId="164" fontId="12" fillId="7" borderId="1" xfId="2" applyNumberFormat="1" applyFont="1" applyFill="1" applyBorder="1" applyAlignment="1">
      <alignment horizontal="justify" vertical="center" wrapText="1"/>
    </xf>
    <xf numFmtId="3" fontId="12" fillId="7" borderId="1" xfId="2" applyNumberFormat="1" applyFont="1" applyFill="1" applyBorder="1" applyAlignment="1">
      <alignment horizontal="center" vertical="center" wrapText="1"/>
    </xf>
    <xf numFmtId="164" fontId="12" fillId="7" borderId="1" xfId="2" applyNumberFormat="1" applyFont="1" applyFill="1" applyBorder="1" applyAlignment="1">
      <alignment horizontal="center" vertical="center" wrapText="1"/>
    </xf>
    <xf numFmtId="1" fontId="12" fillId="4" borderId="1" xfId="2" applyNumberFormat="1" applyFont="1" applyFill="1" applyBorder="1" applyAlignment="1">
      <alignment horizontal="center" vertical="center" wrapText="1"/>
    </xf>
    <xf numFmtId="1" fontId="12" fillId="7" borderId="1" xfId="2" applyNumberFormat="1" applyFont="1" applyFill="1" applyBorder="1" applyAlignment="1">
      <alignment horizontal="center" vertical="center" wrapText="1"/>
    </xf>
    <xf numFmtId="9" fontId="12" fillId="7" borderId="1" xfId="3" applyFont="1" applyFill="1" applyBorder="1" applyAlignment="1">
      <alignment horizontal="center" vertical="center" wrapText="1"/>
    </xf>
    <xf numFmtId="166" fontId="13" fillId="3" borderId="1" xfId="4" applyNumberFormat="1" applyFont="1" applyFill="1" applyBorder="1" applyAlignment="1" applyProtection="1">
      <alignment horizontal="center" vertical="center" wrapText="1"/>
      <protection locked="0"/>
    </xf>
    <xf numFmtId="1" fontId="13" fillId="3" borderId="1" xfId="4" applyNumberFormat="1"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 fontId="13" fillId="4" borderId="1" xfId="2" applyNumberFormat="1" applyFont="1" applyFill="1" applyBorder="1" applyAlignment="1">
      <alignment horizontal="center" vertical="center" wrapText="1"/>
    </xf>
    <xf numFmtId="1" fontId="13" fillId="5" borderId="1" xfId="2" applyNumberFormat="1" applyFont="1" applyFill="1" applyBorder="1" applyAlignment="1">
      <alignment horizontal="center" vertical="center" wrapText="1"/>
    </xf>
    <xf numFmtId="1" fontId="13" fillId="3" borderId="1" xfId="2" applyNumberFormat="1" applyFont="1" applyFill="1" applyBorder="1" applyAlignment="1">
      <alignment horizontal="center" vertical="center" wrapText="1"/>
    </xf>
    <xf numFmtId="9" fontId="13" fillId="3" borderId="1" xfId="3" applyFont="1" applyFill="1" applyBorder="1" applyAlignment="1" applyProtection="1">
      <alignment horizontal="center" vertical="center" wrapText="1"/>
    </xf>
    <xf numFmtId="3" fontId="14" fillId="4" borderId="1" xfId="2" applyNumberFormat="1" applyFont="1" applyFill="1" applyBorder="1" applyAlignment="1">
      <alignment horizontal="center" vertical="center" wrapText="1"/>
    </xf>
    <xf numFmtId="3" fontId="14" fillId="7" borderId="1" xfId="2" applyNumberFormat="1" applyFont="1" applyFill="1" applyBorder="1" applyAlignment="1">
      <alignment horizontal="center" vertical="center" wrapText="1"/>
    </xf>
    <xf numFmtId="0" fontId="12" fillId="3" borderId="1" xfId="2" applyFont="1" applyFill="1" applyBorder="1" applyAlignment="1">
      <alignment vertical="center" wrapText="1"/>
    </xf>
    <xf numFmtId="0" fontId="13" fillId="3" borderId="1" xfId="2" applyFont="1" applyFill="1" applyBorder="1" applyAlignment="1">
      <alignment horizontal="center" vertical="center" wrapText="1"/>
    </xf>
    <xf numFmtId="9" fontId="13" fillId="3" borderId="1" xfId="2" applyNumberFormat="1" applyFont="1" applyFill="1" applyBorder="1" applyAlignment="1">
      <alignment horizontal="center" vertical="center" wrapText="1"/>
    </xf>
    <xf numFmtId="9" fontId="12" fillId="3" borderId="1" xfId="3" applyFont="1" applyFill="1" applyBorder="1" applyAlignment="1" applyProtection="1">
      <alignment horizontal="center" vertical="center" wrapText="1"/>
    </xf>
    <xf numFmtId="3" fontId="12" fillId="4" borderId="1" xfId="2" applyNumberFormat="1" applyFont="1" applyFill="1" applyBorder="1" applyAlignment="1">
      <alignment horizontal="center" vertical="center" wrapText="1"/>
    </xf>
    <xf numFmtId="3" fontId="12" fillId="5" borderId="1" xfId="2" applyNumberFormat="1" applyFont="1" applyFill="1" applyBorder="1" applyAlignment="1">
      <alignment horizontal="center" vertical="center" wrapText="1"/>
    </xf>
    <xf numFmtId="9" fontId="12" fillId="3" borderId="1" xfId="2" applyNumberFormat="1" applyFont="1" applyFill="1" applyBorder="1" applyAlignment="1">
      <alignment horizontal="left" vertical="center" wrapText="1"/>
    </xf>
    <xf numFmtId="9" fontId="12" fillId="3" borderId="1" xfId="3" applyFont="1" applyFill="1" applyBorder="1" applyAlignment="1" applyProtection="1">
      <alignment horizontal="center" vertical="center" wrapText="1"/>
      <protection locked="0"/>
    </xf>
    <xf numFmtId="167" fontId="13" fillId="3" borderId="1" xfId="2" applyNumberFormat="1" applyFont="1" applyFill="1" applyBorder="1" applyAlignment="1">
      <alignment horizontal="center" vertical="center" wrapText="1"/>
    </xf>
    <xf numFmtId="167" fontId="13" fillId="4" borderId="1" xfId="2" applyNumberFormat="1" applyFont="1" applyFill="1" applyBorder="1" applyAlignment="1">
      <alignment horizontal="center" vertical="center" wrapText="1"/>
    </xf>
    <xf numFmtId="167" fontId="13" fillId="7" borderId="1" xfId="2" applyNumberFormat="1" applyFont="1" applyFill="1" applyBorder="1" applyAlignment="1">
      <alignment horizontal="center" vertical="center" wrapText="1"/>
    </xf>
    <xf numFmtId="167" fontId="13" fillId="6" borderId="1" xfId="2" applyNumberFormat="1" applyFont="1" applyFill="1" applyBorder="1" applyAlignment="1">
      <alignment horizontal="center" vertical="center" wrapText="1"/>
    </xf>
    <xf numFmtId="164" fontId="12" fillId="4" borderId="1" xfId="2" applyNumberFormat="1" applyFont="1" applyFill="1" applyBorder="1" applyAlignment="1">
      <alignment horizontal="center" vertical="center" wrapText="1"/>
    </xf>
    <xf numFmtId="164" fontId="12" fillId="6" borderId="1" xfId="2" applyNumberFormat="1" applyFont="1" applyFill="1" applyBorder="1" applyAlignment="1">
      <alignment horizontal="center" vertical="center" wrapText="1"/>
    </xf>
    <xf numFmtId="9" fontId="12" fillId="6" borderId="1" xfId="1"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3" fontId="11" fillId="0" borderId="0" xfId="2" applyNumberFormat="1" applyFont="1"/>
    <xf numFmtId="9" fontId="12" fillId="3" borderId="1" xfId="1" applyFont="1" applyFill="1" applyBorder="1" applyAlignment="1">
      <alignment horizontal="center" vertical="center" wrapText="1"/>
    </xf>
    <xf numFmtId="0" fontId="5" fillId="0" borderId="4" xfId="2" applyFont="1" applyBorder="1" applyAlignment="1">
      <alignment horizontal="center" vertical="center" wrapText="1"/>
    </xf>
    <xf numFmtId="9" fontId="5" fillId="0" borderId="4" xfId="3" applyFont="1" applyBorder="1" applyAlignment="1">
      <alignment horizontal="center" vertical="center" wrapText="1"/>
    </xf>
    <xf numFmtId="0" fontId="6" fillId="7"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9" fontId="6" fillId="0" borderId="4" xfId="2" applyNumberFormat="1" applyFont="1" applyBorder="1" applyAlignment="1">
      <alignment horizontal="center" vertical="center" wrapText="1"/>
    </xf>
    <xf numFmtId="0" fontId="6" fillId="0" borderId="4" xfId="2" applyFont="1" applyBorder="1" applyAlignment="1">
      <alignment horizontal="center" vertical="center" wrapText="1"/>
    </xf>
    <xf numFmtId="3" fontId="6" fillId="7" borderId="4" xfId="2" applyNumberFormat="1" applyFont="1" applyFill="1" applyBorder="1" applyAlignment="1">
      <alignment horizontal="center" vertical="center"/>
    </xf>
    <xf numFmtId="9" fontId="6" fillId="7" borderId="4" xfId="2" applyNumberFormat="1" applyFont="1" applyFill="1" applyBorder="1" applyAlignment="1">
      <alignment horizontal="center" vertical="center"/>
    </xf>
    <xf numFmtId="9" fontId="6" fillId="7" borderId="4" xfId="2" applyNumberFormat="1" applyFont="1" applyFill="1" applyBorder="1" applyAlignment="1">
      <alignment horizontal="center" vertical="center" wrapText="1"/>
    </xf>
    <xf numFmtId="1" fontId="6" fillId="7" borderId="4" xfId="2" applyNumberFormat="1" applyFont="1" applyFill="1" applyBorder="1" applyAlignment="1">
      <alignment horizontal="center" vertical="center" wrapText="1"/>
    </xf>
    <xf numFmtId="0" fontId="6" fillId="7" borderId="4" xfId="2" applyFont="1" applyFill="1" applyBorder="1" applyAlignment="1">
      <alignment horizontal="center" vertical="center"/>
    </xf>
    <xf numFmtId="0" fontId="16" fillId="7"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1" fontId="5" fillId="7" borderId="1" xfId="2" applyNumberFormat="1" applyFont="1" applyFill="1" applyBorder="1" applyAlignment="1">
      <alignment horizontal="center" vertical="center" wrapText="1"/>
    </xf>
    <xf numFmtId="9" fontId="6" fillId="7" borderId="1" xfId="3" applyFont="1" applyFill="1" applyBorder="1" applyAlignment="1">
      <alignment horizontal="center" vertical="center"/>
    </xf>
    <xf numFmtId="167" fontId="12" fillId="3" borderId="1" xfId="2" applyNumberFormat="1" applyFont="1" applyFill="1" applyBorder="1" applyAlignment="1">
      <alignment horizontal="center" vertical="center" wrapText="1"/>
    </xf>
    <xf numFmtId="0" fontId="11" fillId="0" borderId="0" xfId="2" applyFont="1" applyAlignment="1">
      <alignment wrapText="1"/>
    </xf>
    <xf numFmtId="9" fontId="16" fillId="7" borderId="1" xfId="0" applyNumberFormat="1" applyFont="1" applyFill="1" applyBorder="1" applyAlignment="1">
      <alignment horizontal="center" vertical="center" wrapText="1"/>
    </xf>
    <xf numFmtId="10" fontId="17" fillId="7" borderId="1" xfId="0" applyNumberFormat="1" applyFont="1" applyFill="1" applyBorder="1" applyAlignment="1">
      <alignment horizontal="center" vertical="center" wrapText="1"/>
    </xf>
    <xf numFmtId="9" fontId="16" fillId="9" borderId="1" xfId="0" applyNumberFormat="1" applyFont="1" applyFill="1" applyBorder="1" applyAlignment="1">
      <alignment horizontal="center" vertical="center" wrapText="1"/>
    </xf>
    <xf numFmtId="10" fontId="5" fillId="9" borderId="1" xfId="3" applyNumberFormat="1" applyFont="1" applyFill="1" applyBorder="1" applyAlignment="1">
      <alignment horizontal="center" vertical="center" wrapText="1"/>
    </xf>
    <xf numFmtId="0" fontId="5" fillId="9" borderId="1" xfId="2" applyFont="1" applyFill="1" applyBorder="1" applyAlignment="1">
      <alignment horizontal="center" vertical="center" wrapText="1"/>
    </xf>
    <xf numFmtId="1" fontId="5" fillId="9" borderId="1" xfId="2" applyNumberFormat="1" applyFont="1" applyFill="1" applyBorder="1" applyAlignment="1">
      <alignment horizontal="center" vertical="center" wrapText="1"/>
    </xf>
    <xf numFmtId="0" fontId="6" fillId="9" borderId="1" xfId="2" applyFont="1" applyFill="1" applyBorder="1" applyAlignment="1">
      <alignment horizontal="center" vertical="center" wrapText="1"/>
    </xf>
    <xf numFmtId="1" fontId="6" fillId="9" borderId="1" xfId="2" applyNumberFormat="1" applyFont="1" applyFill="1" applyBorder="1" applyAlignment="1">
      <alignment horizontal="center" vertical="center" wrapText="1"/>
    </xf>
    <xf numFmtId="9" fontId="6" fillId="9" borderId="1" xfId="3" applyFont="1" applyFill="1" applyBorder="1" applyAlignment="1">
      <alignment horizontal="center" vertical="center"/>
    </xf>
    <xf numFmtId="0" fontId="6" fillId="9" borderId="1" xfId="2" applyFont="1" applyFill="1" applyBorder="1" applyAlignment="1">
      <alignment horizontal="center" vertical="center"/>
    </xf>
    <xf numFmtId="9" fontId="6" fillId="9" borderId="1" xfId="2" applyNumberFormat="1" applyFont="1" applyFill="1" applyBorder="1" applyAlignment="1">
      <alignment horizontal="center" vertical="center" wrapText="1"/>
    </xf>
    <xf numFmtId="2" fontId="16" fillId="9" borderId="1" xfId="0" applyNumberFormat="1" applyFont="1" applyFill="1" applyBorder="1" applyAlignment="1">
      <alignment horizontal="center" vertical="center" wrapText="1"/>
    </xf>
    <xf numFmtId="3" fontId="17" fillId="7" borderId="1" xfId="0" applyNumberFormat="1" applyFont="1" applyFill="1" applyBorder="1" applyAlignment="1">
      <alignment horizontal="center" vertical="center" wrapText="1"/>
    </xf>
    <xf numFmtId="3" fontId="17" fillId="9" borderId="1" xfId="0" applyNumberFormat="1" applyFont="1" applyFill="1" applyBorder="1" applyAlignment="1">
      <alignment horizontal="center" vertical="center" wrapText="1"/>
    </xf>
    <xf numFmtId="9" fontId="17" fillId="7" borderId="1" xfId="0" applyNumberFormat="1" applyFont="1" applyFill="1" applyBorder="1" applyAlignment="1">
      <alignment horizontal="center" vertical="center" wrapText="1"/>
    </xf>
    <xf numFmtId="9" fontId="5" fillId="9" borderId="1" xfId="2" applyNumberFormat="1" applyFont="1" applyFill="1" applyBorder="1" applyAlignment="1">
      <alignment horizontal="center" vertical="center" wrapText="1"/>
    </xf>
    <xf numFmtId="9" fontId="16" fillId="9" borderId="1" xfId="1" applyFont="1" applyFill="1" applyBorder="1" applyAlignment="1">
      <alignment horizontal="center" vertical="center" wrapText="1"/>
    </xf>
    <xf numFmtId="9" fontId="5" fillId="9" borderId="1" xfId="1" applyFont="1" applyFill="1" applyBorder="1" applyAlignment="1">
      <alignment horizontal="center" vertical="center" wrapText="1"/>
    </xf>
    <xf numFmtId="10" fontId="5" fillId="9" borderId="1" xfId="2"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64" fontId="10" fillId="2" borderId="1" xfId="2" applyNumberFormat="1" applyFont="1" applyFill="1" applyBorder="1" applyAlignment="1">
      <alignment horizontal="center" vertical="center" wrapText="1"/>
    </xf>
    <xf numFmtId="0" fontId="5" fillId="7" borderId="1" xfId="2" applyFont="1" applyFill="1" applyBorder="1" applyAlignment="1">
      <alignment horizontal="justify" vertical="center" wrapText="1"/>
    </xf>
    <xf numFmtId="0" fontId="5" fillId="7" borderId="1" xfId="2" applyFont="1" applyFill="1" applyBorder="1" applyAlignment="1">
      <alignment horizontal="justify" vertical="top" wrapText="1"/>
    </xf>
    <xf numFmtId="0" fontId="5" fillId="7" borderId="2" xfId="2" applyFont="1" applyFill="1" applyBorder="1" applyAlignment="1">
      <alignment vertical="center" wrapText="1"/>
    </xf>
    <xf numFmtId="0" fontId="5" fillId="7" borderId="3" xfId="2" applyFont="1" applyFill="1" applyBorder="1" applyAlignment="1">
      <alignment vertical="center" wrapText="1"/>
    </xf>
    <xf numFmtId="3" fontId="18" fillId="3" borderId="1" xfId="2" applyNumberFormat="1" applyFont="1" applyFill="1" applyBorder="1" applyAlignment="1">
      <alignment horizontal="justify" vertical="center" wrapText="1"/>
    </xf>
    <xf numFmtId="3" fontId="5" fillId="7" borderId="1" xfId="2" applyNumberFormat="1" applyFont="1" applyFill="1" applyBorder="1" applyAlignment="1">
      <alignment horizontal="justify" vertical="center" wrapText="1"/>
    </xf>
  </cellXfs>
  <cellStyles count="5">
    <cellStyle name="Normal" xfId="0" builtinId="0"/>
    <cellStyle name="Normal 2" xfId="2" xr:uid="{00000000-0005-0000-0000-000001000000}"/>
    <cellStyle name="Normal 2 2" xfId="4" xr:uid="{00000000-0005-0000-0000-000002000000}"/>
    <cellStyle name="Porcentaje" xfId="1" builtinId="5"/>
    <cellStyle name="Porcentaje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GE%20CHAVEZ\Desktop\Teletrabajo\Segumiento%20Matrices%20PES%20y%20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STITUCIONAL "/>
      <sheetName val="MISIONAL"/>
      <sheetName val="GGA"/>
      <sheetName val="GGF"/>
      <sheetName val="GGH"/>
      <sheetName val="OAJ"/>
      <sheetName val="OCI"/>
      <sheetName val="GCyP "/>
      <sheetName val="GEel"/>
      <sheetName val="GPyE"/>
      <sheetName val="GTICS "/>
      <sheetName val="TOTAL ACTIVIDADES"/>
      <sheetName val="TOTAL"/>
      <sheetName val="PLAN SECTORIAL"/>
      <sheetName val="PLAN ESTRATEGICO"/>
      <sheetName val="Hoja1"/>
    </sheetNames>
    <sheetDataSet>
      <sheetData sheetId="0" refreshError="1"/>
      <sheetData sheetId="1" refreshError="1">
        <row r="6">
          <cell r="T6">
            <v>0</v>
          </cell>
        </row>
        <row r="7">
          <cell r="H7">
            <v>0</v>
          </cell>
          <cell r="L7">
            <v>0</v>
          </cell>
          <cell r="P7">
            <v>0</v>
          </cell>
          <cell r="T7">
            <v>0</v>
          </cell>
          <cell r="X7">
            <v>0</v>
          </cell>
          <cell r="AB7">
            <v>0</v>
          </cell>
          <cell r="AF7">
            <v>0</v>
          </cell>
          <cell r="AJ7">
            <v>0</v>
          </cell>
          <cell r="AN7">
            <v>0</v>
          </cell>
          <cell r="AR7">
            <v>0</v>
          </cell>
          <cell r="AV7">
            <v>0</v>
          </cell>
          <cell r="AZ7">
            <v>0</v>
          </cell>
        </row>
        <row r="11">
          <cell r="AF11">
            <v>0</v>
          </cell>
          <cell r="AJ11">
            <v>0</v>
          </cell>
          <cell r="AN11">
            <v>0</v>
          </cell>
          <cell r="AR11">
            <v>0</v>
          </cell>
          <cell r="AV11">
            <v>0</v>
          </cell>
          <cell r="AZ11">
            <v>0</v>
          </cell>
        </row>
        <row r="12">
          <cell r="AF12">
            <v>0</v>
          </cell>
          <cell r="AJ12">
            <v>0</v>
          </cell>
          <cell r="AN12">
            <v>0</v>
          </cell>
          <cell r="AR12">
            <v>0</v>
          </cell>
          <cell r="AV12">
            <v>0</v>
          </cell>
          <cell r="AZ12">
            <v>0</v>
          </cell>
        </row>
        <row r="14">
          <cell r="AF14">
            <v>0</v>
          </cell>
          <cell r="AJ14">
            <v>0</v>
          </cell>
          <cell r="AN14">
            <v>0</v>
          </cell>
          <cell r="AR14">
            <v>0</v>
          </cell>
          <cell r="AV14">
            <v>0</v>
          </cell>
          <cell r="AZ14">
            <v>0</v>
          </cell>
        </row>
        <row r="15">
          <cell r="H15">
            <v>0</v>
          </cell>
          <cell r="L15">
            <v>0</v>
          </cell>
          <cell r="P15">
            <v>0</v>
          </cell>
          <cell r="T15">
            <v>0</v>
          </cell>
          <cell r="X15">
            <v>0</v>
          </cell>
          <cell r="AB15">
            <v>0</v>
          </cell>
          <cell r="AF15">
            <v>0</v>
          </cell>
          <cell r="AJ15">
            <v>0</v>
          </cell>
          <cell r="AN15">
            <v>0</v>
          </cell>
          <cell r="AR15">
            <v>0</v>
          </cell>
          <cell r="AV15">
            <v>0</v>
          </cell>
          <cell r="AZ15">
            <v>0</v>
          </cell>
        </row>
        <row r="21">
          <cell r="AF21">
            <v>0</v>
          </cell>
          <cell r="AJ21">
            <v>0</v>
          </cell>
          <cell r="AN21">
            <v>0</v>
          </cell>
          <cell r="AR21">
            <v>0</v>
          </cell>
          <cell r="AV21">
            <v>0</v>
          </cell>
          <cell r="AZ21">
            <v>0</v>
          </cell>
        </row>
        <row r="27">
          <cell r="T27">
            <v>0</v>
          </cell>
          <cell r="X27">
            <v>0</v>
          </cell>
          <cell r="AB27">
            <v>0</v>
          </cell>
          <cell r="AF27">
            <v>0</v>
          </cell>
          <cell r="AJ27">
            <v>0</v>
          </cell>
          <cell r="AN27">
            <v>0</v>
          </cell>
          <cell r="AR27">
            <v>0</v>
          </cell>
          <cell r="AV27">
            <v>0</v>
          </cell>
          <cell r="AZ27">
            <v>0</v>
          </cell>
        </row>
      </sheetData>
      <sheetData sheetId="2" refreshError="1"/>
      <sheetData sheetId="3" refreshError="1"/>
      <sheetData sheetId="4" refreshError="1"/>
      <sheetData sheetId="5" refreshError="1">
        <row r="16">
          <cell r="H16">
            <v>0</v>
          </cell>
          <cell r="AF16">
            <v>0</v>
          </cell>
          <cell r="AJ16">
            <v>0</v>
          </cell>
          <cell r="AN16">
            <v>0</v>
          </cell>
          <cell r="AR16">
            <v>0</v>
          </cell>
          <cell r="AV16">
            <v>0</v>
          </cell>
          <cell r="AZ16">
            <v>0</v>
          </cell>
        </row>
      </sheetData>
      <sheetData sheetId="6" refreshError="1"/>
      <sheetData sheetId="7" refreshError="1"/>
      <sheetData sheetId="8" refreshError="1">
        <row r="5">
          <cell r="H5">
            <v>0</v>
          </cell>
          <cell r="AF5">
            <v>0</v>
          </cell>
          <cell r="AJ5">
            <v>0</v>
          </cell>
          <cell r="AN5">
            <v>0</v>
          </cell>
          <cell r="AR5">
            <v>0</v>
          </cell>
          <cell r="AV5">
            <v>0</v>
          </cell>
          <cell r="AZ5">
            <v>0</v>
          </cell>
        </row>
        <row r="7">
          <cell r="AF7">
            <v>0</v>
          </cell>
          <cell r="AJ7">
            <v>0</v>
          </cell>
          <cell r="AN7">
            <v>0</v>
          </cell>
          <cell r="AR7">
            <v>0</v>
          </cell>
          <cell r="AV7">
            <v>0</v>
          </cell>
          <cell r="AZ7">
            <v>0</v>
          </cell>
        </row>
      </sheetData>
      <sheetData sheetId="9" refreshError="1"/>
      <sheetData sheetId="10" refreshError="1"/>
      <sheetData sheetId="11" refreshError="1"/>
      <sheetData sheetId="12" refreshError="1"/>
      <sheetData sheetId="13" refreshError="1">
        <row r="3">
          <cell r="P3">
            <v>0</v>
          </cell>
        </row>
        <row r="9">
          <cell r="R9">
            <v>0</v>
          </cell>
          <cell r="S9">
            <v>0</v>
          </cell>
        </row>
        <row r="10">
          <cell r="R10">
            <v>0</v>
          </cell>
          <cell r="S10">
            <v>0</v>
          </cell>
        </row>
      </sheetData>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B1" zoomScale="80" zoomScaleNormal="80" workbookViewId="0">
      <selection activeCell="V3" sqref="V3"/>
    </sheetView>
  </sheetViews>
  <sheetFormatPr baseColWidth="10" defaultColWidth="11.44140625" defaultRowHeight="11.4" x14ac:dyDescent="0.2"/>
  <cols>
    <col min="1" max="1" width="31" style="23" customWidth="1"/>
    <col min="2" max="6" width="11.44140625" style="23"/>
    <col min="7" max="13" width="11.44140625" style="23" hidden="1" customWidth="1"/>
    <col min="14" max="15" width="11.44140625" style="23"/>
    <col min="16" max="16" width="11.44140625" style="63"/>
    <col min="17" max="17" width="11.44140625" style="23" customWidth="1"/>
    <col min="18" max="19" width="11.44140625" style="23" hidden="1" customWidth="1"/>
    <col min="20" max="20" width="11.44140625" style="23"/>
    <col min="21" max="21" width="0" style="23" hidden="1" customWidth="1"/>
    <col min="22" max="22" width="82" style="23" customWidth="1"/>
    <col min="23" max="23" width="36.109375" style="23" customWidth="1"/>
    <col min="24" max="16384" width="11.44140625" style="23"/>
  </cols>
  <sheetData>
    <row r="1" spans="1:23" ht="16.5" customHeight="1" x14ac:dyDescent="0.2">
      <c r="A1" s="102" t="s">
        <v>0</v>
      </c>
      <c r="B1" s="101" t="s">
        <v>1</v>
      </c>
      <c r="C1" s="101" t="s">
        <v>2</v>
      </c>
      <c r="D1" s="101" t="s">
        <v>3</v>
      </c>
      <c r="E1" s="102" t="s">
        <v>4</v>
      </c>
      <c r="F1" s="101" t="s">
        <v>5</v>
      </c>
      <c r="G1" s="101" t="s">
        <v>6</v>
      </c>
      <c r="H1" s="101" t="s">
        <v>7</v>
      </c>
      <c r="I1" s="101" t="s">
        <v>8</v>
      </c>
      <c r="J1" s="22"/>
      <c r="K1" s="101" t="s">
        <v>9</v>
      </c>
      <c r="L1" s="101" t="s">
        <v>10</v>
      </c>
      <c r="M1" s="101"/>
      <c r="N1" s="101" t="s">
        <v>11</v>
      </c>
      <c r="O1" s="101" t="s">
        <v>12</v>
      </c>
      <c r="P1" s="101" t="s">
        <v>13</v>
      </c>
      <c r="Q1" s="101" t="s">
        <v>14</v>
      </c>
      <c r="R1" s="101" t="s">
        <v>15</v>
      </c>
      <c r="S1" s="101" t="s">
        <v>16</v>
      </c>
      <c r="T1" s="101" t="s">
        <v>17</v>
      </c>
      <c r="U1" s="101" t="s">
        <v>16</v>
      </c>
      <c r="V1" s="101" t="s">
        <v>89</v>
      </c>
    </row>
    <row r="2" spans="1:23" ht="13.2" x14ac:dyDescent="0.2">
      <c r="A2" s="102"/>
      <c r="B2" s="101"/>
      <c r="C2" s="101"/>
      <c r="D2" s="101"/>
      <c r="E2" s="102"/>
      <c r="F2" s="101"/>
      <c r="G2" s="101"/>
      <c r="H2" s="101"/>
      <c r="I2" s="101"/>
      <c r="J2" s="22"/>
      <c r="K2" s="101"/>
      <c r="L2" s="22" t="s">
        <v>18</v>
      </c>
      <c r="M2" s="22" t="s">
        <v>19</v>
      </c>
      <c r="N2" s="101"/>
      <c r="O2" s="101"/>
      <c r="P2" s="101"/>
      <c r="Q2" s="101"/>
      <c r="R2" s="101"/>
      <c r="S2" s="101"/>
      <c r="T2" s="101"/>
      <c r="U2" s="101"/>
      <c r="V2" s="101"/>
    </row>
    <row r="3" spans="1:23" ht="242.25" customHeight="1" x14ac:dyDescent="0.2">
      <c r="A3" s="24" t="s">
        <v>20</v>
      </c>
      <c r="B3" s="25" t="s">
        <v>21</v>
      </c>
      <c r="C3" s="25" t="s">
        <v>22</v>
      </c>
      <c r="D3" s="26">
        <v>1179</v>
      </c>
      <c r="E3" s="26">
        <v>1600</v>
      </c>
      <c r="F3" s="25">
        <v>400</v>
      </c>
      <c r="G3" s="25">
        <v>0</v>
      </c>
      <c r="H3" s="25">
        <v>200</v>
      </c>
      <c r="I3" s="27">
        <v>400</v>
      </c>
      <c r="J3" s="28">
        <v>300</v>
      </c>
      <c r="K3" s="25">
        <v>200</v>
      </c>
      <c r="L3" s="25">
        <v>100</v>
      </c>
      <c r="M3" s="29">
        <v>1</v>
      </c>
      <c r="N3" s="30">
        <f>J3+L3</f>
        <v>400</v>
      </c>
      <c r="O3" s="30">
        <v>400</v>
      </c>
      <c r="P3" s="31">
        <v>100</v>
      </c>
      <c r="Q3" s="31">
        <v>127</v>
      </c>
      <c r="R3" s="31">
        <f>[1]MISIONAL!AF12+[1]MISIONAL!AJ12+[1]MISIONAL!AN12</f>
        <v>0</v>
      </c>
      <c r="S3" s="31">
        <f>[1]MISIONAL!AR12+[1]MISIONAL!AV12+[1]MISIONAL!AZ12</f>
        <v>0</v>
      </c>
      <c r="T3" s="30">
        <f>P3+Q3+R3+S3</f>
        <v>227</v>
      </c>
      <c r="U3" s="30"/>
      <c r="V3" s="107" t="s">
        <v>108</v>
      </c>
      <c r="W3" s="81"/>
    </row>
    <row r="4" spans="1:23" ht="169.5" customHeight="1" x14ac:dyDescent="0.2">
      <c r="A4" s="32" t="s">
        <v>23</v>
      </c>
      <c r="B4" s="33" t="s">
        <v>24</v>
      </c>
      <c r="C4" s="33" t="s">
        <v>25</v>
      </c>
      <c r="D4" s="34">
        <v>8011</v>
      </c>
      <c r="E4" s="34">
        <v>0</v>
      </c>
      <c r="F4" s="33">
        <v>6000</v>
      </c>
      <c r="G4" s="33">
        <v>0</v>
      </c>
      <c r="H4" s="33">
        <v>3000</v>
      </c>
      <c r="I4" s="35">
        <v>4500</v>
      </c>
      <c r="J4" s="36"/>
      <c r="K4" s="33">
        <v>3000</v>
      </c>
      <c r="L4" s="33">
        <v>1624</v>
      </c>
      <c r="M4" s="37">
        <v>1</v>
      </c>
      <c r="N4" s="33">
        <f>I4+L4</f>
        <v>6124</v>
      </c>
      <c r="O4" s="33">
        <v>6000</v>
      </c>
      <c r="P4" s="31">
        <v>1500</v>
      </c>
      <c r="Q4" s="31">
        <v>3452</v>
      </c>
      <c r="R4" s="31">
        <f>[1]MISIONAL!AF14+[1]MISIONAL!AJ14+[1]MISIONAL!AN14</f>
        <v>0</v>
      </c>
      <c r="S4" s="31">
        <f>[1]MISIONAL!AR14+[1]MISIONAL!AV14+[1]MISIONAL!AZ14</f>
        <v>0</v>
      </c>
      <c r="T4" s="30">
        <f t="shared" ref="T4:T11" si="0">P4+Q4+R4+S4</f>
        <v>4952</v>
      </c>
      <c r="U4" s="33"/>
      <c r="V4" s="107" t="s">
        <v>109</v>
      </c>
    </row>
    <row r="5" spans="1:23" ht="133.5" customHeight="1" x14ac:dyDescent="0.2">
      <c r="A5" s="24" t="s">
        <v>26</v>
      </c>
      <c r="B5" s="25" t="s">
        <v>21</v>
      </c>
      <c r="C5" s="38" t="s">
        <v>25</v>
      </c>
      <c r="D5" s="39">
        <v>8</v>
      </c>
      <c r="E5" s="40">
        <v>20</v>
      </c>
      <c r="F5" s="40">
        <v>10</v>
      </c>
      <c r="G5" s="40">
        <v>0</v>
      </c>
      <c r="H5" s="40">
        <v>5</v>
      </c>
      <c r="I5" s="41">
        <v>22</v>
      </c>
      <c r="J5" s="42">
        <v>10</v>
      </c>
      <c r="K5" s="43">
        <v>5</v>
      </c>
      <c r="L5" s="43">
        <v>3</v>
      </c>
      <c r="M5" s="44">
        <v>1</v>
      </c>
      <c r="N5" s="43">
        <f>J5+L5</f>
        <v>13</v>
      </c>
      <c r="O5" s="40">
        <v>10</v>
      </c>
      <c r="P5" s="31">
        <f>[1]MISIONAL!H15+[1]MISIONAL!L15+[1]MISIONAL!P15</f>
        <v>0</v>
      </c>
      <c r="Q5" s="31">
        <f>[1]MISIONAL!T15+[1]MISIONAL!X15+[1]MISIONAL!AB15</f>
        <v>0</v>
      </c>
      <c r="R5" s="31">
        <f>[1]MISIONAL!AF15+[1]MISIONAL!AJ15+[1]MISIONAL!AN15</f>
        <v>0</v>
      </c>
      <c r="S5" s="31">
        <f>[1]MISIONAL!AR15+[1]MISIONAL!AV15+[1]MISIONAL!AZ15</f>
        <v>0</v>
      </c>
      <c r="T5" s="30">
        <f t="shared" si="0"/>
        <v>0</v>
      </c>
      <c r="U5" s="43"/>
      <c r="V5" s="107" t="s">
        <v>99</v>
      </c>
    </row>
    <row r="6" spans="1:23" ht="126.75" customHeight="1" x14ac:dyDescent="0.2">
      <c r="A6" s="32" t="s">
        <v>27</v>
      </c>
      <c r="B6" s="33" t="s">
        <v>21</v>
      </c>
      <c r="C6" s="33" t="s">
        <v>28</v>
      </c>
      <c r="D6" s="34">
        <v>3</v>
      </c>
      <c r="E6" s="34">
        <v>8</v>
      </c>
      <c r="F6" s="33">
        <v>2</v>
      </c>
      <c r="G6" s="33">
        <v>0</v>
      </c>
      <c r="H6" s="33">
        <v>0</v>
      </c>
      <c r="I6" s="45" t="s">
        <v>29</v>
      </c>
      <c r="J6" s="46"/>
      <c r="K6" s="33">
        <v>2</v>
      </c>
      <c r="L6" s="33">
        <v>2</v>
      </c>
      <c r="M6" s="37">
        <v>1</v>
      </c>
      <c r="N6" s="33">
        <f>L6</f>
        <v>2</v>
      </c>
      <c r="O6" s="33">
        <v>2</v>
      </c>
      <c r="P6" s="61">
        <v>0.18</v>
      </c>
      <c r="Q6" s="61">
        <v>0.11</v>
      </c>
      <c r="R6" s="31">
        <f>(([1]GEel!AF5+[1]GEel!AJ5+[1]GEel!AN5)+([1]GEel!AF7+[1]GEel!AJ7+[1]GEel!AN7))/2</f>
        <v>0</v>
      </c>
      <c r="S6" s="31">
        <f>(([1]GEel!AR5+[1]GEel!AV5+[1]GEel!AZ5)+([1]GEel!AR7+[1]GEel!AV7+[1]GEel!AZ7))/2</f>
        <v>0</v>
      </c>
      <c r="T6" s="64">
        <f t="shared" si="0"/>
        <v>0.28999999999999998</v>
      </c>
      <c r="U6" s="33"/>
      <c r="V6" s="107" t="s">
        <v>98</v>
      </c>
    </row>
    <row r="7" spans="1:23" ht="214.5" customHeight="1" x14ac:dyDescent="0.2">
      <c r="A7" s="47" t="s">
        <v>30</v>
      </c>
      <c r="B7" s="48" t="s">
        <v>21</v>
      </c>
      <c r="C7" s="49" t="s">
        <v>28</v>
      </c>
      <c r="D7" s="43">
        <v>4</v>
      </c>
      <c r="E7" s="40">
        <v>12</v>
      </c>
      <c r="F7" s="40">
        <v>3</v>
      </c>
      <c r="G7" s="40">
        <v>0</v>
      </c>
      <c r="H7" s="40">
        <v>0</v>
      </c>
      <c r="I7" s="35">
        <v>3</v>
      </c>
      <c r="J7" s="36"/>
      <c r="K7" s="40">
        <v>3</v>
      </c>
      <c r="L7" s="40">
        <v>3</v>
      </c>
      <c r="M7" s="50">
        <v>1</v>
      </c>
      <c r="N7" s="40">
        <f>L7</f>
        <v>3</v>
      </c>
      <c r="O7" s="40">
        <v>3</v>
      </c>
      <c r="P7" s="31">
        <f>[1]MISIONAL!H7+[1]MISIONAL!L7+[1]MISIONAL!P7</f>
        <v>0</v>
      </c>
      <c r="Q7" s="31">
        <f>[1]MISIONAL!T7+[1]MISIONAL!X7+[1]MISIONAL!AB7</f>
        <v>0</v>
      </c>
      <c r="R7" s="31">
        <f>[1]MISIONAL!AF7+[1]MISIONAL!AJ7+[1]MISIONAL!AN7</f>
        <v>0</v>
      </c>
      <c r="S7" s="31">
        <f>[1]MISIONAL!AR7+[1]MISIONAL!AV7+[1]MISIONAL!AZ7</f>
        <v>0</v>
      </c>
      <c r="T7" s="30">
        <f t="shared" si="0"/>
        <v>0</v>
      </c>
      <c r="U7" s="40"/>
      <c r="V7" s="107" t="s">
        <v>100</v>
      </c>
    </row>
    <row r="8" spans="1:23" ht="67.5" customHeight="1" x14ac:dyDescent="0.2">
      <c r="A8" s="32" t="s">
        <v>31</v>
      </c>
      <c r="B8" s="33" t="s">
        <v>24</v>
      </c>
      <c r="C8" s="33" t="s">
        <v>25</v>
      </c>
      <c r="D8" s="34">
        <v>22000</v>
      </c>
      <c r="E8" s="34">
        <v>88000</v>
      </c>
      <c r="F8" s="33">
        <v>22000</v>
      </c>
      <c r="G8" s="33">
        <v>0</v>
      </c>
      <c r="H8" s="33">
        <v>10000</v>
      </c>
      <c r="I8" s="51">
        <v>19260</v>
      </c>
      <c r="J8" s="52">
        <v>11110</v>
      </c>
      <c r="K8" s="33">
        <v>12000</v>
      </c>
      <c r="L8" s="33"/>
      <c r="M8" s="33"/>
      <c r="N8" s="33">
        <v>22911</v>
      </c>
      <c r="O8" s="33">
        <v>22000</v>
      </c>
      <c r="P8" s="31">
        <v>6000</v>
      </c>
      <c r="Q8" s="31">
        <v>587</v>
      </c>
      <c r="R8" s="31"/>
      <c r="S8" s="31"/>
      <c r="T8" s="30">
        <f t="shared" si="0"/>
        <v>6587</v>
      </c>
      <c r="U8" s="33"/>
      <c r="V8" s="107" t="s">
        <v>107</v>
      </c>
    </row>
    <row r="9" spans="1:23" ht="198" customHeight="1" x14ac:dyDescent="0.2">
      <c r="A9" s="53" t="s">
        <v>32</v>
      </c>
      <c r="B9" s="48" t="s">
        <v>33</v>
      </c>
      <c r="C9" s="49" t="s">
        <v>34</v>
      </c>
      <c r="D9" s="49">
        <v>0</v>
      </c>
      <c r="E9" s="54">
        <v>1</v>
      </c>
      <c r="F9" s="29">
        <v>0.25</v>
      </c>
      <c r="G9" s="29">
        <v>0</v>
      </c>
      <c r="H9" s="55">
        <v>0.125</v>
      </c>
      <c r="I9" s="56">
        <v>0.125</v>
      </c>
      <c r="J9" s="57"/>
      <c r="K9" s="55">
        <v>0.125</v>
      </c>
      <c r="L9" s="55">
        <v>0.125</v>
      </c>
      <c r="M9" s="55">
        <v>1</v>
      </c>
      <c r="N9" s="55">
        <f>I9+K9</f>
        <v>0.25</v>
      </c>
      <c r="O9" s="80">
        <v>0.25</v>
      </c>
      <c r="P9" s="62">
        <v>0</v>
      </c>
      <c r="Q9" s="58">
        <v>0.125</v>
      </c>
      <c r="R9" s="58">
        <f>([1]OAJ!AF16+[1]OAJ!AJ16+[1]OAJ!AN16)/4</f>
        <v>0</v>
      </c>
      <c r="S9" s="58">
        <f>([1]OAJ!AR16+[1]OAJ!AV16+[1]OAJ!AZ16)/4</f>
        <v>0</v>
      </c>
      <c r="T9" s="64">
        <f t="shared" si="0"/>
        <v>0.125</v>
      </c>
      <c r="U9" s="55"/>
      <c r="V9" s="107" t="s">
        <v>111</v>
      </c>
    </row>
    <row r="10" spans="1:23" ht="68.25" customHeight="1" x14ac:dyDescent="0.2">
      <c r="A10" s="32" t="s">
        <v>35</v>
      </c>
      <c r="B10" s="33" t="s">
        <v>24</v>
      </c>
      <c r="C10" s="33" t="s">
        <v>34</v>
      </c>
      <c r="D10" s="34">
        <v>0</v>
      </c>
      <c r="E10" s="34">
        <v>100</v>
      </c>
      <c r="F10" s="33">
        <v>25</v>
      </c>
      <c r="G10" s="33">
        <v>0</v>
      </c>
      <c r="H10" s="34">
        <v>12.5</v>
      </c>
      <c r="I10" s="59">
        <v>12.5</v>
      </c>
      <c r="J10" s="34"/>
      <c r="K10" s="34">
        <v>12.5</v>
      </c>
      <c r="L10" s="57">
        <v>0.125</v>
      </c>
      <c r="M10" s="37">
        <v>1</v>
      </c>
      <c r="N10" s="34">
        <f>I10+K10</f>
        <v>25</v>
      </c>
      <c r="O10" s="34">
        <v>25</v>
      </c>
      <c r="P10" s="31">
        <v>0</v>
      </c>
      <c r="Q10" s="61">
        <v>0.125</v>
      </c>
      <c r="R10" s="60"/>
      <c r="S10" s="60"/>
      <c r="T10" s="64">
        <f t="shared" si="0"/>
        <v>0.125</v>
      </c>
      <c r="U10" s="34"/>
      <c r="V10" s="107" t="s">
        <v>112</v>
      </c>
    </row>
    <row r="11" spans="1:23" ht="96.75" customHeight="1" x14ac:dyDescent="0.2">
      <c r="A11" s="32" t="s">
        <v>36</v>
      </c>
      <c r="B11" s="33" t="s">
        <v>33</v>
      </c>
      <c r="C11" s="33" t="s">
        <v>37</v>
      </c>
      <c r="D11" s="34">
        <v>84.2</v>
      </c>
      <c r="E11" s="34">
        <v>85</v>
      </c>
      <c r="F11" s="33">
        <v>81</v>
      </c>
      <c r="G11" s="33">
        <v>0</v>
      </c>
      <c r="H11" s="33">
        <v>81</v>
      </c>
      <c r="I11" s="51" t="s">
        <v>29</v>
      </c>
      <c r="J11" s="33"/>
      <c r="K11" s="33">
        <v>81</v>
      </c>
      <c r="L11" s="33"/>
      <c r="M11" s="33"/>
      <c r="N11" s="33" t="s">
        <v>38</v>
      </c>
      <c r="O11" s="33">
        <v>84</v>
      </c>
      <c r="P11" s="31">
        <v>0</v>
      </c>
      <c r="Q11" s="31">
        <v>88.2</v>
      </c>
      <c r="R11" s="31"/>
      <c r="S11" s="31"/>
      <c r="T11" s="30">
        <f t="shared" si="0"/>
        <v>88.2</v>
      </c>
      <c r="U11" s="33"/>
      <c r="V11" s="107" t="s">
        <v>101</v>
      </c>
    </row>
  </sheetData>
  <mergeCells count="20">
    <mergeCell ref="N1:N2"/>
    <mergeCell ref="A1:A2"/>
    <mergeCell ref="B1:B2"/>
    <mergeCell ref="C1:C2"/>
    <mergeCell ref="D1:D2"/>
    <mergeCell ref="E1:E2"/>
    <mergeCell ref="F1:F2"/>
    <mergeCell ref="G1:G2"/>
    <mergeCell ref="H1:H2"/>
    <mergeCell ref="I1:I2"/>
    <mergeCell ref="K1:K2"/>
    <mergeCell ref="L1:M1"/>
    <mergeCell ref="U1:U2"/>
    <mergeCell ref="V1:V2"/>
    <mergeCell ref="O1:O2"/>
    <mergeCell ref="P1:P2"/>
    <mergeCell ref="Q1:Q2"/>
    <mergeCell ref="R1:R2"/>
    <mergeCell ref="S1:S2"/>
    <mergeCell ref="T1:T2"/>
  </mergeCells>
  <pageMargins left="0.7" right="0.7" top="0.75" bottom="0.75" header="0.3" footer="0.3"/>
  <pageSetup orientation="portrait" r:id="rId1"/>
  <ignoredErrors>
    <ignoredError sqref="N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5"/>
  <sheetViews>
    <sheetView topLeftCell="B1" zoomScale="90" zoomScaleNormal="90" workbookViewId="0">
      <selection activeCell="L4" sqref="L4"/>
    </sheetView>
  </sheetViews>
  <sheetFormatPr baseColWidth="10" defaultColWidth="43.33203125" defaultRowHeight="13.2" x14ac:dyDescent="0.25"/>
  <cols>
    <col min="1" max="1" width="32.6640625" style="1" customWidth="1"/>
    <col min="2" max="2" width="19.6640625" style="1" customWidth="1"/>
    <col min="3" max="5" width="15.5546875" style="1" hidden="1" customWidth="1"/>
    <col min="6" max="8" width="15.5546875" style="1" customWidth="1"/>
    <col min="9" max="10" width="15.5546875" style="1" hidden="1" customWidth="1"/>
    <col min="11" max="15" width="15.5546875" style="1" customWidth="1"/>
    <col min="16" max="16" width="74.5546875" style="1" customWidth="1"/>
    <col min="17" max="86" width="15.5546875" style="1" customWidth="1"/>
    <col min="87" max="16384" width="43.33203125" style="1"/>
  </cols>
  <sheetData>
    <row r="1" spans="1:16" ht="13.8" x14ac:dyDescent="0.25">
      <c r="A1" s="2" t="s">
        <v>39</v>
      </c>
      <c r="B1" s="2" t="s">
        <v>40</v>
      </c>
      <c r="C1" s="2" t="s">
        <v>41</v>
      </c>
      <c r="D1" s="2" t="s">
        <v>42</v>
      </c>
      <c r="E1" s="3" t="s">
        <v>43</v>
      </c>
      <c r="F1" s="3" t="s">
        <v>44</v>
      </c>
      <c r="G1" s="2">
        <v>2019</v>
      </c>
      <c r="H1" s="2">
        <v>2020</v>
      </c>
      <c r="I1" s="2">
        <v>2021</v>
      </c>
      <c r="J1" s="2">
        <v>2022</v>
      </c>
      <c r="K1" s="2" t="s">
        <v>13</v>
      </c>
      <c r="L1" s="2" t="s">
        <v>14</v>
      </c>
      <c r="M1" s="2" t="s">
        <v>15</v>
      </c>
      <c r="N1" s="2" t="s">
        <v>16</v>
      </c>
      <c r="O1" s="2" t="s">
        <v>45</v>
      </c>
      <c r="P1" s="2" t="s">
        <v>90</v>
      </c>
    </row>
    <row r="2" spans="1:16" ht="140.4" customHeight="1" x14ac:dyDescent="0.25">
      <c r="A2" s="4" t="s">
        <v>46</v>
      </c>
      <c r="B2" s="5" t="s">
        <v>47</v>
      </c>
      <c r="C2" s="6" t="s">
        <v>21</v>
      </c>
      <c r="D2" s="6" t="s">
        <v>28</v>
      </c>
      <c r="E2" s="7">
        <v>3</v>
      </c>
      <c r="F2" s="7">
        <f>G2+H2+I2+J2</f>
        <v>8</v>
      </c>
      <c r="G2" s="7">
        <v>2</v>
      </c>
      <c r="H2" s="7">
        <v>2</v>
      </c>
      <c r="I2" s="7">
        <v>2</v>
      </c>
      <c r="J2" s="65">
        <v>2</v>
      </c>
      <c r="K2" s="82">
        <f>'PLAN SECTORIAL'!P6</f>
        <v>0.18</v>
      </c>
      <c r="L2" s="84">
        <f>'PLAN SECTORIAL'!Q6</f>
        <v>0.11</v>
      </c>
      <c r="M2" s="82">
        <f>'PLAN SECTORIAL'!R6</f>
        <v>0</v>
      </c>
      <c r="N2" s="82">
        <f>'PLAN SECTORIAL'!S6</f>
        <v>0</v>
      </c>
      <c r="O2" s="84">
        <f>K2+L2+M2+N2</f>
        <v>0.28999999999999998</v>
      </c>
      <c r="P2" s="108" t="s">
        <v>113</v>
      </c>
    </row>
    <row r="3" spans="1:16" ht="96.6" x14ac:dyDescent="0.25">
      <c r="A3" s="4" t="s">
        <v>48</v>
      </c>
      <c r="B3" s="5" t="s">
        <v>49</v>
      </c>
      <c r="C3" s="6" t="s">
        <v>21</v>
      </c>
      <c r="D3" s="6" t="s">
        <v>28</v>
      </c>
      <c r="E3" s="6" t="s">
        <v>50</v>
      </c>
      <c r="F3" s="8">
        <v>1</v>
      </c>
      <c r="G3" s="7">
        <v>0</v>
      </c>
      <c r="H3" s="9">
        <v>0.25</v>
      </c>
      <c r="I3" s="9">
        <v>0.5</v>
      </c>
      <c r="J3" s="66">
        <v>1</v>
      </c>
      <c r="K3" s="83">
        <v>2.75E-2</v>
      </c>
      <c r="L3" s="85">
        <v>0.1</v>
      </c>
      <c r="M3" s="82">
        <v>0</v>
      </c>
      <c r="N3" s="82">
        <v>0</v>
      </c>
      <c r="O3" s="84">
        <f>K3+L3+M3+N3</f>
        <v>0.1275</v>
      </c>
      <c r="P3" s="108" t="s">
        <v>114</v>
      </c>
    </row>
    <row r="4" spans="1:16" ht="96.6" x14ac:dyDescent="0.25">
      <c r="A4" s="103" t="s">
        <v>51</v>
      </c>
      <c r="B4" s="5" t="s">
        <v>52</v>
      </c>
      <c r="C4" s="6" t="s">
        <v>24</v>
      </c>
      <c r="D4" s="6" t="s">
        <v>25</v>
      </c>
      <c r="E4" s="7" t="s">
        <v>50</v>
      </c>
      <c r="F4" s="6">
        <f>G4+H4+I4+J4</f>
        <v>32</v>
      </c>
      <c r="G4" s="7">
        <v>8</v>
      </c>
      <c r="H4" s="7">
        <v>8</v>
      </c>
      <c r="I4" s="7">
        <v>8</v>
      </c>
      <c r="J4" s="65">
        <v>8</v>
      </c>
      <c r="K4" s="77">
        <v>0</v>
      </c>
      <c r="L4" s="86">
        <v>6</v>
      </c>
      <c r="M4" s="6">
        <v>0</v>
      </c>
      <c r="N4" s="6">
        <v>0</v>
      </c>
      <c r="O4" s="93">
        <f>K4+L4+M4+N4</f>
        <v>6</v>
      </c>
      <c r="P4" s="108" t="s">
        <v>115</v>
      </c>
    </row>
    <row r="5" spans="1:16" ht="55.2" x14ac:dyDescent="0.25">
      <c r="A5" s="103"/>
      <c r="B5" s="5" t="s">
        <v>30</v>
      </c>
      <c r="C5" s="6" t="s">
        <v>21</v>
      </c>
      <c r="D5" s="6" t="s">
        <v>28</v>
      </c>
      <c r="E5" s="6">
        <v>4</v>
      </c>
      <c r="F5" s="7">
        <f t="shared" ref="F5" si="0">SUM(G5:K5)</f>
        <v>18</v>
      </c>
      <c r="G5" s="7">
        <v>3</v>
      </c>
      <c r="H5" s="7">
        <v>5</v>
      </c>
      <c r="I5" s="7">
        <v>5</v>
      </c>
      <c r="J5" s="67">
        <v>5</v>
      </c>
      <c r="K5" s="94">
        <f>'PLAN SECTORIAL'!P7</f>
        <v>0</v>
      </c>
      <c r="L5" s="95">
        <f>'PLAN SECTORIAL'!Q7</f>
        <v>0</v>
      </c>
      <c r="M5" s="94">
        <f>'PLAN SECTORIAL'!R7</f>
        <v>0</v>
      </c>
      <c r="N5" s="94">
        <f>'PLAN SECTORIAL'!S7</f>
        <v>0</v>
      </c>
      <c r="O5" s="93">
        <f>K5+L5+M5+N5</f>
        <v>0</v>
      </c>
      <c r="P5" s="108" t="s">
        <v>116</v>
      </c>
    </row>
    <row r="6" spans="1:16" ht="69" x14ac:dyDescent="0.25">
      <c r="A6" s="4" t="s">
        <v>53</v>
      </c>
      <c r="B6" s="11" t="s">
        <v>54</v>
      </c>
      <c r="C6" s="7" t="s">
        <v>24</v>
      </c>
      <c r="D6" s="7" t="s">
        <v>25</v>
      </c>
      <c r="E6" s="6">
        <v>24</v>
      </c>
      <c r="F6" s="7">
        <v>200</v>
      </c>
      <c r="G6" s="7">
        <v>50</v>
      </c>
      <c r="H6" s="7">
        <v>50</v>
      </c>
      <c r="I6" s="10">
        <v>50</v>
      </c>
      <c r="J6" s="68">
        <v>50</v>
      </c>
      <c r="K6" s="77">
        <v>0</v>
      </c>
      <c r="L6" s="87">
        <v>12</v>
      </c>
      <c r="M6" s="78">
        <v>0</v>
      </c>
      <c r="N6" s="78">
        <v>0</v>
      </c>
      <c r="O6" s="93">
        <f t="shared" ref="O6:O25" si="1">K6+L6+M6+N6</f>
        <v>12</v>
      </c>
      <c r="P6" s="108" t="s">
        <v>117</v>
      </c>
    </row>
    <row r="7" spans="1:16" ht="55.2" x14ac:dyDescent="0.25">
      <c r="A7" s="4" t="s">
        <v>55</v>
      </c>
      <c r="B7" s="11" t="s">
        <v>56</v>
      </c>
      <c r="C7" s="7" t="s">
        <v>21</v>
      </c>
      <c r="D7" s="7" t="s">
        <v>28</v>
      </c>
      <c r="E7" s="7" t="s">
        <v>50</v>
      </c>
      <c r="F7" s="7">
        <v>40</v>
      </c>
      <c r="G7" s="7">
        <v>10</v>
      </c>
      <c r="H7" s="7">
        <v>10</v>
      </c>
      <c r="I7" s="10">
        <v>10</v>
      </c>
      <c r="J7" s="68">
        <v>10</v>
      </c>
      <c r="K7" s="77">
        <v>0</v>
      </c>
      <c r="L7" s="87">
        <v>0</v>
      </c>
      <c r="M7" s="78">
        <v>0</v>
      </c>
      <c r="N7" s="78">
        <v>0</v>
      </c>
      <c r="O7" s="93">
        <f t="shared" si="1"/>
        <v>0</v>
      </c>
      <c r="P7" s="108" t="s">
        <v>92</v>
      </c>
    </row>
    <row r="8" spans="1:16" ht="317.39999999999998" x14ac:dyDescent="0.25">
      <c r="A8" s="11" t="s">
        <v>57</v>
      </c>
      <c r="B8" s="11" t="s">
        <v>58</v>
      </c>
      <c r="C8" s="7" t="s">
        <v>21</v>
      </c>
      <c r="D8" s="7" t="s">
        <v>22</v>
      </c>
      <c r="E8" s="7">
        <v>12</v>
      </c>
      <c r="F8" s="7">
        <v>84</v>
      </c>
      <c r="G8" s="7">
        <v>21</v>
      </c>
      <c r="H8" s="7">
        <v>21</v>
      </c>
      <c r="I8" s="10">
        <v>21</v>
      </c>
      <c r="J8" s="68">
        <v>21</v>
      </c>
      <c r="K8" s="77">
        <v>11</v>
      </c>
      <c r="L8" s="87">
        <v>10</v>
      </c>
      <c r="M8" s="78">
        <v>0</v>
      </c>
      <c r="N8" s="78">
        <v>0</v>
      </c>
      <c r="O8" s="93">
        <f t="shared" si="1"/>
        <v>21</v>
      </c>
      <c r="P8" s="108" t="s">
        <v>118</v>
      </c>
    </row>
    <row r="9" spans="1:16" ht="69" x14ac:dyDescent="0.25">
      <c r="A9" s="4" t="s">
        <v>59</v>
      </c>
      <c r="B9" s="12" t="s">
        <v>60</v>
      </c>
      <c r="C9" s="10" t="s">
        <v>21</v>
      </c>
      <c r="D9" s="10" t="s">
        <v>28</v>
      </c>
      <c r="E9" s="13">
        <v>0.5</v>
      </c>
      <c r="F9" s="14">
        <v>0.8</v>
      </c>
      <c r="G9" s="14">
        <v>0.8</v>
      </c>
      <c r="H9" s="14">
        <v>0.8</v>
      </c>
      <c r="I9" s="14">
        <v>0.8</v>
      </c>
      <c r="J9" s="69">
        <v>0.8</v>
      </c>
      <c r="K9" s="76">
        <v>0</v>
      </c>
      <c r="L9" s="86">
        <v>2</v>
      </c>
      <c r="M9" s="6">
        <f>[1]MISIONAL!AF11+[1]MISIONAL!AJ11+[1]MISIONAL!AN11</f>
        <v>0</v>
      </c>
      <c r="N9" s="6">
        <f>[1]MISIONAL!AR11+[1]MISIONAL!AV11+[1]MISIONAL!AZ11</f>
        <v>0</v>
      </c>
      <c r="O9" s="93">
        <f t="shared" si="1"/>
        <v>2</v>
      </c>
      <c r="P9" s="108" t="s">
        <v>93</v>
      </c>
    </row>
    <row r="10" spans="1:16" ht="69" x14ac:dyDescent="0.25">
      <c r="A10" s="4" t="s">
        <v>61</v>
      </c>
      <c r="B10" s="12" t="s">
        <v>62</v>
      </c>
      <c r="C10" s="10" t="s">
        <v>21</v>
      </c>
      <c r="D10" s="10" t="s">
        <v>28</v>
      </c>
      <c r="E10" s="10">
        <v>2</v>
      </c>
      <c r="F10" s="15">
        <f>SUM(G10:K10)</f>
        <v>4</v>
      </c>
      <c r="G10" s="15">
        <v>1</v>
      </c>
      <c r="H10" s="15">
        <v>1</v>
      </c>
      <c r="I10" s="15">
        <v>1</v>
      </c>
      <c r="J10" s="70">
        <v>1</v>
      </c>
      <c r="K10" s="77">
        <v>0</v>
      </c>
      <c r="L10" s="88">
        <v>0</v>
      </c>
      <c r="M10" s="10">
        <v>0</v>
      </c>
      <c r="N10" s="10">
        <v>0</v>
      </c>
      <c r="O10" s="93">
        <f t="shared" si="1"/>
        <v>0</v>
      </c>
      <c r="P10" s="108" t="s">
        <v>94</v>
      </c>
    </row>
    <row r="11" spans="1:16" ht="179.4" x14ac:dyDescent="0.25">
      <c r="A11" s="104" t="s">
        <v>63</v>
      </c>
      <c r="B11" s="12" t="s">
        <v>20</v>
      </c>
      <c r="C11" s="10" t="s">
        <v>21</v>
      </c>
      <c r="D11" s="10" t="s">
        <v>22</v>
      </c>
      <c r="E11" s="10">
        <v>306</v>
      </c>
      <c r="F11" s="10">
        <v>1600</v>
      </c>
      <c r="G11" s="10">
        <v>400</v>
      </c>
      <c r="H11" s="10">
        <v>400</v>
      </c>
      <c r="I11" s="10">
        <v>400</v>
      </c>
      <c r="J11" s="67">
        <v>400</v>
      </c>
      <c r="K11" s="94">
        <f>'PLAN SECTORIAL'!P3</f>
        <v>100</v>
      </c>
      <c r="L11" s="95">
        <f>'PLAN SECTORIAL'!Q3</f>
        <v>127</v>
      </c>
      <c r="M11" s="94">
        <f>'PLAN SECTORIAL'!R3</f>
        <v>0</v>
      </c>
      <c r="N11" s="94">
        <f>'PLAN SECTORIAL'!S3</f>
        <v>0</v>
      </c>
      <c r="O11" s="93">
        <f t="shared" si="1"/>
        <v>227</v>
      </c>
      <c r="P11" s="108" t="s">
        <v>97</v>
      </c>
    </row>
    <row r="12" spans="1:16" ht="110.4" x14ac:dyDescent="0.25">
      <c r="A12" s="104"/>
      <c r="B12" s="12" t="s">
        <v>64</v>
      </c>
      <c r="C12" s="10" t="s">
        <v>24</v>
      </c>
      <c r="D12" s="10" t="s">
        <v>25</v>
      </c>
      <c r="E12" s="10">
        <v>8011</v>
      </c>
      <c r="F12" s="16">
        <f>SUM(G12:K12)</f>
        <v>25500</v>
      </c>
      <c r="G12" s="16">
        <f>G11*15</f>
        <v>6000</v>
      </c>
      <c r="H12" s="16">
        <f t="shared" ref="H12:J12" si="2">H11*15</f>
        <v>6000</v>
      </c>
      <c r="I12" s="16">
        <f t="shared" si="2"/>
        <v>6000</v>
      </c>
      <c r="J12" s="71">
        <f t="shared" si="2"/>
        <v>6000</v>
      </c>
      <c r="K12" s="94">
        <f>'PLAN SECTORIAL'!P4</f>
        <v>1500</v>
      </c>
      <c r="L12" s="95">
        <f>'PLAN SECTORIAL'!Q4</f>
        <v>3452</v>
      </c>
      <c r="M12" s="94">
        <f>'PLAN SECTORIAL'!R4</f>
        <v>0</v>
      </c>
      <c r="N12" s="94">
        <f>'PLAN SECTORIAL'!S4</f>
        <v>0</v>
      </c>
      <c r="O12" s="93">
        <f t="shared" si="1"/>
        <v>4952</v>
      </c>
      <c r="P12" s="108" t="s">
        <v>109</v>
      </c>
    </row>
    <row r="13" spans="1:16" ht="164.25" customHeight="1" x14ac:dyDescent="0.25">
      <c r="A13" s="4" t="s">
        <v>65</v>
      </c>
      <c r="B13" s="12" t="s">
        <v>66</v>
      </c>
      <c r="C13" s="10" t="s">
        <v>21</v>
      </c>
      <c r="D13" s="10" t="s">
        <v>28</v>
      </c>
      <c r="E13" s="7" t="s">
        <v>50</v>
      </c>
      <c r="F13" s="17">
        <v>1</v>
      </c>
      <c r="G13" s="17">
        <v>0.5</v>
      </c>
      <c r="H13" s="16"/>
      <c r="I13" s="16"/>
      <c r="J13" s="72">
        <v>0.5</v>
      </c>
      <c r="K13" s="96">
        <v>0.17</v>
      </c>
      <c r="L13" s="97">
        <v>0.1</v>
      </c>
      <c r="M13" s="6">
        <v>0</v>
      </c>
      <c r="N13" s="6">
        <v>0</v>
      </c>
      <c r="O13" s="98">
        <f t="shared" si="1"/>
        <v>0.27</v>
      </c>
      <c r="P13" s="108" t="s">
        <v>110</v>
      </c>
    </row>
    <row r="14" spans="1:16" ht="96.6" x14ac:dyDescent="0.25">
      <c r="A14" s="4" t="s">
        <v>67</v>
      </c>
      <c r="B14" s="12" t="s">
        <v>68</v>
      </c>
      <c r="C14" s="10" t="s">
        <v>21</v>
      </c>
      <c r="D14" s="10" t="s">
        <v>28</v>
      </c>
      <c r="E14" s="7" t="s">
        <v>50</v>
      </c>
      <c r="F14" s="10">
        <v>5</v>
      </c>
      <c r="G14" s="10">
        <v>5</v>
      </c>
      <c r="H14" s="10">
        <v>5</v>
      </c>
      <c r="I14" s="10">
        <v>5</v>
      </c>
      <c r="J14" s="67">
        <v>5</v>
      </c>
      <c r="K14" s="77">
        <v>0</v>
      </c>
      <c r="L14" s="99">
        <v>0.05</v>
      </c>
      <c r="M14" s="6">
        <v>0</v>
      </c>
      <c r="N14" s="6">
        <v>0</v>
      </c>
      <c r="O14" s="98">
        <f t="shared" si="1"/>
        <v>0.05</v>
      </c>
      <c r="P14" s="108" t="s">
        <v>119</v>
      </c>
    </row>
    <row r="15" spans="1:16" ht="96.6" x14ac:dyDescent="0.25">
      <c r="A15" s="4" t="s">
        <v>69</v>
      </c>
      <c r="B15" s="12" t="s">
        <v>70</v>
      </c>
      <c r="C15" s="10" t="s">
        <v>21</v>
      </c>
      <c r="D15" s="10" t="s">
        <v>28</v>
      </c>
      <c r="E15" s="7" t="s">
        <v>50</v>
      </c>
      <c r="F15" s="13">
        <v>1</v>
      </c>
      <c r="G15" s="13">
        <v>0.25</v>
      </c>
      <c r="H15" s="13">
        <v>0.25</v>
      </c>
      <c r="I15" s="13">
        <v>0.25</v>
      </c>
      <c r="J15" s="73">
        <v>0.25</v>
      </c>
      <c r="K15" s="77">
        <v>0</v>
      </c>
      <c r="L15" s="86">
        <v>0</v>
      </c>
      <c r="M15" s="6">
        <v>0</v>
      </c>
      <c r="N15" s="6">
        <v>0</v>
      </c>
      <c r="O15" s="93">
        <f t="shared" si="1"/>
        <v>0</v>
      </c>
      <c r="P15" s="108" t="s">
        <v>91</v>
      </c>
    </row>
    <row r="16" spans="1:16" ht="166.5" customHeight="1" x14ac:dyDescent="0.25">
      <c r="A16" s="4" t="s">
        <v>71</v>
      </c>
      <c r="B16" s="12" t="s">
        <v>72</v>
      </c>
      <c r="C16" s="10" t="s">
        <v>21</v>
      </c>
      <c r="D16" s="10" t="s">
        <v>25</v>
      </c>
      <c r="E16" s="7" t="s">
        <v>50</v>
      </c>
      <c r="F16" s="13">
        <v>1</v>
      </c>
      <c r="G16" s="13">
        <v>0.25</v>
      </c>
      <c r="H16" s="13">
        <v>0.25</v>
      </c>
      <c r="I16" s="13">
        <v>0.25</v>
      </c>
      <c r="J16" s="73">
        <v>0.25</v>
      </c>
      <c r="K16" s="96">
        <v>0.06</v>
      </c>
      <c r="L16" s="97">
        <v>0.09</v>
      </c>
      <c r="M16" s="6">
        <f>[1]MISIONAL!AF21+[1]MISIONAL!AJ21+[1]MISIONAL!AN21</f>
        <v>0</v>
      </c>
      <c r="N16" s="6">
        <f>[1]MISIONAL!AR21+[1]MISIONAL!AV21+[1]MISIONAL!AZ21</f>
        <v>0</v>
      </c>
      <c r="O16" s="98">
        <f t="shared" si="1"/>
        <v>0.15</v>
      </c>
      <c r="P16" s="108" t="s">
        <v>102</v>
      </c>
    </row>
    <row r="17" spans="1:16" ht="273.75" customHeight="1" x14ac:dyDescent="0.25">
      <c r="A17" s="4" t="s">
        <v>73</v>
      </c>
      <c r="B17" s="12" t="s">
        <v>74</v>
      </c>
      <c r="C17" s="10" t="s">
        <v>24</v>
      </c>
      <c r="D17" s="10" t="s">
        <v>25</v>
      </c>
      <c r="E17" s="7" t="s">
        <v>50</v>
      </c>
      <c r="F17" s="10">
        <f>SUM(G17:K17)</f>
        <v>9</v>
      </c>
      <c r="G17" s="10">
        <v>2</v>
      </c>
      <c r="H17" s="10">
        <v>2</v>
      </c>
      <c r="I17" s="10">
        <v>2</v>
      </c>
      <c r="J17" s="67">
        <v>2</v>
      </c>
      <c r="K17" s="77">
        <v>1</v>
      </c>
      <c r="L17" s="86">
        <v>5</v>
      </c>
      <c r="M17" s="6">
        <v>0</v>
      </c>
      <c r="N17" s="6">
        <v>0</v>
      </c>
      <c r="O17" s="93">
        <f t="shared" si="1"/>
        <v>6</v>
      </c>
      <c r="P17" s="108" t="s">
        <v>103</v>
      </c>
    </row>
    <row r="18" spans="1:16" ht="110.4" x14ac:dyDescent="0.25">
      <c r="A18" s="4" t="s">
        <v>75</v>
      </c>
      <c r="B18" s="12" t="s">
        <v>76</v>
      </c>
      <c r="C18" s="10" t="s">
        <v>21</v>
      </c>
      <c r="D18" s="10" t="s">
        <v>28</v>
      </c>
      <c r="E18" s="10">
        <v>4</v>
      </c>
      <c r="F18" s="10">
        <v>4</v>
      </c>
      <c r="G18" s="10">
        <v>4</v>
      </c>
      <c r="H18" s="10">
        <v>4</v>
      </c>
      <c r="I18" s="10">
        <v>4</v>
      </c>
      <c r="J18" s="67">
        <v>4</v>
      </c>
      <c r="K18" s="77">
        <v>4</v>
      </c>
      <c r="L18" s="86">
        <v>0</v>
      </c>
      <c r="M18" s="6">
        <v>0</v>
      </c>
      <c r="N18" s="6">
        <v>0</v>
      </c>
      <c r="O18" s="93">
        <f t="shared" si="1"/>
        <v>4</v>
      </c>
      <c r="P18" s="108" t="s">
        <v>104</v>
      </c>
    </row>
    <row r="19" spans="1:16" ht="30" customHeight="1" x14ac:dyDescent="0.25">
      <c r="A19" s="105" t="s">
        <v>77</v>
      </c>
      <c r="B19" s="12" t="s">
        <v>78</v>
      </c>
      <c r="C19" s="10" t="s">
        <v>79</v>
      </c>
      <c r="D19" s="10" t="s">
        <v>28</v>
      </c>
      <c r="E19" s="13">
        <v>1</v>
      </c>
      <c r="F19" s="13">
        <v>1</v>
      </c>
      <c r="G19" s="13">
        <v>0.25</v>
      </c>
      <c r="H19" s="13">
        <v>0.25</v>
      </c>
      <c r="I19" s="13">
        <v>0.25</v>
      </c>
      <c r="J19" s="73">
        <v>0.25</v>
      </c>
      <c r="K19" s="82">
        <v>0.06</v>
      </c>
      <c r="L19" s="100">
        <v>6.5000000000000002E-2</v>
      </c>
      <c r="M19" s="6">
        <v>0</v>
      </c>
      <c r="N19" s="6">
        <v>0</v>
      </c>
      <c r="O19" s="93">
        <f t="shared" si="1"/>
        <v>0.125</v>
      </c>
      <c r="P19" s="108" t="s">
        <v>105</v>
      </c>
    </row>
    <row r="20" spans="1:16" ht="27.6" x14ac:dyDescent="0.25">
      <c r="A20" s="106"/>
      <c r="B20" s="5" t="s">
        <v>36</v>
      </c>
      <c r="C20" s="6" t="s">
        <v>79</v>
      </c>
      <c r="D20" s="10" t="s">
        <v>28</v>
      </c>
      <c r="E20" s="18">
        <v>84.2</v>
      </c>
      <c r="F20" s="13">
        <v>0.9</v>
      </c>
      <c r="G20" s="19"/>
      <c r="H20" s="19">
        <v>85</v>
      </c>
      <c r="I20" s="19">
        <v>87</v>
      </c>
      <c r="J20" s="74">
        <v>89</v>
      </c>
      <c r="K20" s="77">
        <v>0</v>
      </c>
      <c r="L20" s="89">
        <v>88.2</v>
      </c>
      <c r="M20" s="19">
        <v>0</v>
      </c>
      <c r="N20" s="19">
        <v>0</v>
      </c>
      <c r="O20" s="93">
        <f t="shared" si="1"/>
        <v>88.2</v>
      </c>
      <c r="P20" s="108" t="s">
        <v>95</v>
      </c>
    </row>
    <row r="21" spans="1:16" ht="55.2" x14ac:dyDescent="0.25">
      <c r="A21" s="4" t="s">
        <v>80</v>
      </c>
      <c r="B21" s="12" t="s">
        <v>81</v>
      </c>
      <c r="C21" s="6" t="s">
        <v>21</v>
      </c>
      <c r="D21" s="6" t="s">
        <v>28</v>
      </c>
      <c r="E21" s="10">
        <v>1</v>
      </c>
      <c r="F21" s="10">
        <v>4</v>
      </c>
      <c r="G21" s="10">
        <v>1</v>
      </c>
      <c r="H21" s="10">
        <v>1</v>
      </c>
      <c r="I21" s="10">
        <v>1</v>
      </c>
      <c r="J21" s="75">
        <v>1</v>
      </c>
      <c r="K21" s="96">
        <v>0.23</v>
      </c>
      <c r="L21" s="90">
        <v>0.28100000000000003</v>
      </c>
      <c r="M21" s="79">
        <v>0</v>
      </c>
      <c r="N21" s="79">
        <v>0</v>
      </c>
      <c r="O21" s="98">
        <f>K21+L21+M21+N21</f>
        <v>0.51100000000000001</v>
      </c>
      <c r="P21" s="108" t="s">
        <v>106</v>
      </c>
    </row>
    <row r="22" spans="1:16" ht="96.6" x14ac:dyDescent="0.25">
      <c r="A22" s="4" t="s">
        <v>82</v>
      </c>
      <c r="B22" s="12" t="s">
        <v>83</v>
      </c>
      <c r="C22" s="6" t="s">
        <v>21</v>
      </c>
      <c r="D22" s="6" t="s">
        <v>28</v>
      </c>
      <c r="E22" s="7" t="s">
        <v>50</v>
      </c>
      <c r="F22" s="10">
        <v>1</v>
      </c>
      <c r="G22" s="21"/>
      <c r="H22" s="10">
        <v>1</v>
      </c>
      <c r="I22" s="10"/>
      <c r="J22" s="75"/>
      <c r="K22" s="77">
        <v>0</v>
      </c>
      <c r="L22" s="91">
        <v>0</v>
      </c>
      <c r="M22" s="20">
        <v>0</v>
      </c>
      <c r="N22" s="20">
        <v>0</v>
      </c>
      <c r="O22" s="93"/>
      <c r="P22" s="108" t="s">
        <v>96</v>
      </c>
    </row>
    <row r="23" spans="1:16" ht="138" x14ac:dyDescent="0.25">
      <c r="A23" s="4" t="s">
        <v>84</v>
      </c>
      <c r="B23" s="12" t="s">
        <v>85</v>
      </c>
      <c r="C23" s="6" t="s">
        <v>79</v>
      </c>
      <c r="D23" s="6" t="s">
        <v>28</v>
      </c>
      <c r="E23" s="7" t="s">
        <v>50</v>
      </c>
      <c r="F23" s="13">
        <v>1</v>
      </c>
      <c r="G23" s="13">
        <v>0.5</v>
      </c>
      <c r="H23" s="13">
        <v>0.5</v>
      </c>
      <c r="I23" s="10"/>
      <c r="J23" s="75"/>
      <c r="K23" s="96">
        <v>0.25</v>
      </c>
      <c r="L23" s="91">
        <f>[1]MISIONAL!T27+[1]MISIONAL!X27+[1]MISIONAL!AB27</f>
        <v>0</v>
      </c>
      <c r="M23" s="20">
        <f>[1]MISIONAL!AF27+[1]MISIONAL!AJ27+[1]MISIONAL!AN27</f>
        <v>0</v>
      </c>
      <c r="N23" s="20">
        <f>[1]MISIONAL!AR27+[1]MISIONAL!AV27+[1]MISIONAL!AZ27</f>
        <v>0</v>
      </c>
      <c r="O23" s="98">
        <f t="shared" si="1"/>
        <v>0.25</v>
      </c>
      <c r="P23" s="108" t="s">
        <v>120</v>
      </c>
    </row>
    <row r="24" spans="1:16" ht="124.2" x14ac:dyDescent="0.25">
      <c r="A24" s="4" t="s">
        <v>86</v>
      </c>
      <c r="B24" s="12" t="s">
        <v>32</v>
      </c>
      <c r="C24" s="10" t="s">
        <v>33</v>
      </c>
      <c r="D24" s="10" t="s">
        <v>34</v>
      </c>
      <c r="E24" s="13">
        <v>1</v>
      </c>
      <c r="F24" s="13">
        <v>1</v>
      </c>
      <c r="G24" s="13">
        <v>0.25</v>
      </c>
      <c r="H24" s="13">
        <v>0.25</v>
      </c>
      <c r="I24" s="13">
        <v>0.25</v>
      </c>
      <c r="J24" s="73">
        <v>0.25</v>
      </c>
      <c r="K24" s="77">
        <v>0</v>
      </c>
      <c r="L24" s="92">
        <v>0.125</v>
      </c>
      <c r="M24" s="13">
        <f>'[1]PLAN SECTORIAL'!R9</f>
        <v>0</v>
      </c>
      <c r="N24" s="13">
        <f>'[1]PLAN SECTORIAL'!S9</f>
        <v>0</v>
      </c>
      <c r="O24" s="98">
        <f t="shared" si="1"/>
        <v>0.125</v>
      </c>
      <c r="P24" s="108" t="s">
        <v>111</v>
      </c>
    </row>
    <row r="25" spans="1:16" ht="69" x14ac:dyDescent="0.25">
      <c r="A25" s="4" t="s">
        <v>87</v>
      </c>
      <c r="B25" s="12" t="s">
        <v>88</v>
      </c>
      <c r="C25" s="10" t="s">
        <v>33</v>
      </c>
      <c r="D25" s="10" t="s">
        <v>34</v>
      </c>
      <c r="E25" s="13">
        <v>1</v>
      </c>
      <c r="F25" s="13">
        <v>1</v>
      </c>
      <c r="G25" s="13">
        <v>0.25</v>
      </c>
      <c r="H25" s="13">
        <v>0.25</v>
      </c>
      <c r="I25" s="13">
        <v>0.25</v>
      </c>
      <c r="J25" s="73">
        <v>0.25</v>
      </c>
      <c r="K25" s="77">
        <v>0</v>
      </c>
      <c r="L25" s="92">
        <v>0.125</v>
      </c>
      <c r="M25" s="13">
        <f>'[1]PLAN SECTORIAL'!R10</f>
        <v>0</v>
      </c>
      <c r="N25" s="13">
        <f>'[1]PLAN SECTORIAL'!S10</f>
        <v>0</v>
      </c>
      <c r="O25" s="98">
        <f t="shared" si="1"/>
        <v>0.125</v>
      </c>
      <c r="P25" s="108" t="s">
        <v>112</v>
      </c>
    </row>
  </sheetData>
  <mergeCells count="3">
    <mergeCell ref="A4:A5"/>
    <mergeCell ref="A11:A12"/>
    <mergeCell ref="A19:A20"/>
  </mergeCells>
  <phoneticPr fontId="15" type="noConversion"/>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SECTORIAL</vt:lpstr>
      <vt:lpstr>PLAN ESTRATEGICO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CHAVEZ</dc:creator>
  <cp:lastModifiedBy>Portatil-1</cp:lastModifiedBy>
  <dcterms:created xsi:type="dcterms:W3CDTF">2020-04-16T16:02:15Z</dcterms:created>
  <dcterms:modified xsi:type="dcterms:W3CDTF">2020-07-31T17:58:25Z</dcterms:modified>
</cp:coreProperties>
</file>