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C:\Users\marisol.viveros\Desktop\Trabajo en casa\1. Marisol Viveros\18, I,noforme Planeación táctica\4 Informe\"/>
    </mc:Choice>
  </mc:AlternateContent>
  <xr:revisionPtr revIDLastSave="0" documentId="13_ncr:1_{8B980BE2-9E53-432D-BCB4-D1CABC1FF0D5}" xr6:coauthVersionLast="36" xr6:coauthVersionMax="46" xr10:uidLastSave="{00000000-0000-0000-0000-000000000000}"/>
  <bookViews>
    <workbookView xWindow="0" yWindow="0" windowWidth="28800" windowHeight="12210" xr2:uid="{00000000-000D-0000-FFFF-FFFF00000000}"/>
  </bookViews>
  <sheets>
    <sheet name="PLAN SECTORIAL" sheetId="2" r:id="rId1"/>
    <sheet name="PLAN ESTRATEGICO" sheetId="3" r:id="rId2"/>
  </sheets>
  <externalReferences>
    <externalReference r:id="rId3"/>
  </externalReferences>
  <definedNames>
    <definedName name="ActualBeyond" localSheetId="1">PeriodInActual*(#REF!&gt;0)</definedName>
    <definedName name="ActualBeyond">PeriodInActual*(#REF!&gt;0)</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 localSheetId="1">PeriodInPlan*(#REF!&gt;0)</definedName>
    <definedName name="Plan">PeriodInPlan*(#REF!&gt;0)</definedName>
    <definedName name="PorcentajeCompletado" localSheetId="1">PercentCompleteBeyond*PeriodInPlan</definedName>
    <definedName name="PorcentajeCompletado">PercentCompleteBeyond*PeriodInPlan</definedName>
    <definedName name="Real" localSheetId="1">(PeriodInActual*(#REF!&gt;0))*PeriodInPlan</definedName>
    <definedName name="Real">(PeriodInActual*(#REF!&gt;0))*PeriodInPlan</definedName>
    <definedName name="TitleRegion..BO60">#REF!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3" l="1"/>
  <c r="M25" i="3"/>
  <c r="P6" i="3" l="1"/>
  <c r="P3" i="3" l="1"/>
  <c r="P26" i="3" l="1"/>
  <c r="P21" i="3" l="1"/>
  <c r="P13" i="3"/>
  <c r="P12" i="3"/>
  <c r="L13" i="3"/>
  <c r="M13" i="3"/>
  <c r="O13" i="3" s="1"/>
  <c r="N13" i="3"/>
  <c r="K13" i="3"/>
  <c r="T5" i="2"/>
  <c r="Q6" i="2" l="1"/>
  <c r="L25" i="3" l="1"/>
  <c r="T10" i="2" l="1"/>
  <c r="O23" i="3" l="1"/>
  <c r="O4" i="3" l="1"/>
  <c r="T12" i="2" l="1"/>
  <c r="O5" i="3" l="1"/>
  <c r="O22" i="3"/>
  <c r="L12" i="3"/>
  <c r="K12" i="3"/>
  <c r="O11" i="3"/>
  <c r="O8" i="3"/>
  <c r="O7" i="3"/>
  <c r="O9" i="3"/>
  <c r="O14" i="3"/>
  <c r="O15" i="3"/>
  <c r="O16" i="3"/>
  <c r="O18" i="3"/>
  <c r="O19" i="3"/>
  <c r="O20" i="3"/>
  <c r="O21" i="3"/>
  <c r="L3" i="3" l="1"/>
  <c r="K3" i="3"/>
  <c r="N26" i="3" l="1"/>
  <c r="O26" i="3"/>
  <c r="O25" i="3"/>
  <c r="L24" i="3"/>
  <c r="F18" i="3"/>
  <c r="N17" i="3"/>
  <c r="O17" i="3" s="1"/>
  <c r="J13" i="3"/>
  <c r="I13" i="3"/>
  <c r="H13" i="3"/>
  <c r="G13" i="3"/>
  <c r="F11" i="3"/>
  <c r="F6" i="3"/>
  <c r="F5" i="3"/>
  <c r="F3" i="3"/>
  <c r="T13" i="2"/>
  <c r="N11" i="2"/>
  <c r="S9" i="2"/>
  <c r="N6" i="3" s="1"/>
  <c r="M6" i="3"/>
  <c r="Q9" i="2"/>
  <c r="L6" i="3" s="1"/>
  <c r="P9" i="2"/>
  <c r="K6" i="3" s="1"/>
  <c r="N9" i="2"/>
  <c r="S8" i="2"/>
  <c r="M3" i="3"/>
  <c r="O3" i="3" s="1"/>
  <c r="N8" i="2"/>
  <c r="S7" i="2"/>
  <c r="Q7" i="2"/>
  <c r="P7" i="2"/>
  <c r="N7" i="2"/>
  <c r="S6" i="2"/>
  <c r="N6" i="2"/>
  <c r="N12" i="3"/>
  <c r="M12" i="3"/>
  <c r="N5" i="2"/>
  <c r="O6" i="3" l="1"/>
  <c r="O12" i="3"/>
  <c r="T6" i="2"/>
  <c r="O10" i="3"/>
  <c r="F13" i="3"/>
  <c r="T8" i="2"/>
  <c r="T9" i="2"/>
  <c r="T7" i="2"/>
  <c r="T11" i="2"/>
</calcChain>
</file>

<file path=xl/sharedStrings.xml><?xml version="1.0" encoding="utf-8"?>
<sst xmlns="http://schemas.openxmlformats.org/spreadsheetml/2006/main" count="214" uniqueCount="129">
  <si>
    <t>INDICADORES</t>
  </si>
  <si>
    <t>TIPO DE INDICADOR</t>
  </si>
  <si>
    <t>Frecuencia  Medición</t>
  </si>
  <si>
    <t>LINEA DE BASE 31 /12/2018</t>
  </si>
  <si>
    <t>META CUATRIENIO</t>
  </si>
  <si>
    <t>META 2019</t>
  </si>
  <si>
    <t>Meta 1 trimestre</t>
  </si>
  <si>
    <t>Meta 2 trimestre</t>
  </si>
  <si>
    <t>Acumulado a 3 trimestre</t>
  </si>
  <si>
    <t>Meta 4 trimestre</t>
  </si>
  <si>
    <t>Avance cuarto trimestre</t>
  </si>
  <si>
    <t>Meta 2020</t>
  </si>
  <si>
    <t>Primer Trimestre</t>
  </si>
  <si>
    <t>Segundo Trimestre</t>
  </si>
  <si>
    <t>Tercer Trimestre</t>
  </si>
  <si>
    <t>Cuarto Trimestre</t>
  </si>
  <si>
    <t>Total 2020</t>
  </si>
  <si>
    <t>Valor</t>
  </si>
  <si>
    <t>%</t>
  </si>
  <si>
    <t xml:space="preserve">Emprendimientos solidarios dinamizados </t>
  </si>
  <si>
    <t xml:space="preserve">Producto </t>
  </si>
  <si>
    <t xml:space="preserve">Semestral </t>
  </si>
  <si>
    <t xml:space="preserve">Número de personas  beneficiadas a través de procesos de fomento  de asociatividad solidaria </t>
  </si>
  <si>
    <t>Producto</t>
  </si>
  <si>
    <t>Semestral</t>
  </si>
  <si>
    <t>Redes o cadenas productivas promovidas o dinamizadas</t>
  </si>
  <si>
    <t>Programas de formación diseñados o actualizados.</t>
  </si>
  <si>
    <t xml:space="preserve">Anual </t>
  </si>
  <si>
    <t>_</t>
  </si>
  <si>
    <t xml:space="preserve">Municipios en donde se implementa el Programa Formar Para Emprender </t>
  </si>
  <si>
    <t xml:space="preserve">Personas capacitadas en curso básico de economía solidaria </t>
  </si>
  <si>
    <t>Documento de análisis y propuestas gestionadas.</t>
  </si>
  <si>
    <t>Gestión</t>
  </si>
  <si>
    <t xml:space="preserve">semestral </t>
  </si>
  <si>
    <t>Indice de desempeño institucional Solidarias</t>
  </si>
  <si>
    <t>Anual</t>
  </si>
  <si>
    <t>-</t>
  </si>
  <si>
    <t>Acciones</t>
  </si>
  <si>
    <t>Indicadores</t>
  </si>
  <si>
    <t>Tipo de Indicador</t>
  </si>
  <si>
    <t>Periodicidad</t>
  </si>
  <si>
    <t>Línea Base 2018</t>
  </si>
  <si>
    <t>Metas Cuatrienio</t>
  </si>
  <si>
    <t>Total</t>
  </si>
  <si>
    <t>Desarrollar  programas  que posicionen la cultura asociativa solidaria para el reconocimiento de las potencialidades del sector solidario como una alternativa para el desarrollo humano, utilizando, entre otras estrategias, las herramientas TIC.</t>
  </si>
  <si>
    <t xml:space="preserve">Programas desarrollados </t>
  </si>
  <si>
    <t xml:space="preserve">Diseñar una  agenda para el fortalecimiento de comités de educación y otros entes de educación de las organizaciones solidarias para que sean dinamizadores del mejoramiento de vida y el desarrollo territorial 
</t>
  </si>
  <si>
    <t>Agenda diseñada e implementada</t>
  </si>
  <si>
    <t>N/A</t>
  </si>
  <si>
    <t xml:space="preserve">Implementar el programa formar para emprender en asociatividad solidaria en instituciones educativas 
</t>
  </si>
  <si>
    <t>Promocionar en secretarias de educación los diferentes programas educativos diseñados por la Unidad.</t>
  </si>
  <si>
    <t>Documentar experiencias  significativas  de asociatividad solidaria en las regiones para difundirlas a través de  medios de comunicación públicos, privados y solidarios.</t>
  </si>
  <si>
    <t xml:space="preserve">Experiencias significativas documentadas </t>
  </si>
  <si>
    <t xml:space="preserve">Implementar acciones para el fortalecimiento de la  imagen corporativa de las organizaciones solidarias que le permita su visibilización en el entorno socio-empresarial </t>
  </si>
  <si>
    <t>Organizaciones solidarias apoyadas con imagen corporativa realizadas</t>
  </si>
  <si>
    <t xml:space="preserve">Difundir los principios, fines, valores y características del sector solidario </t>
  </si>
  <si>
    <t xml:space="preserve">Campañas desarrolladas </t>
  </si>
  <si>
    <t>Desarrollar  estrategias de auto-sostenibilidad en las dimensiones social, económica, ambiental, cultural y política de los emprendimientos solidarios.</t>
  </si>
  <si>
    <t xml:space="preserve">% Emprendimientos solidarios implementando estrategias de autosostenibilidad  </t>
  </si>
  <si>
    <t xml:space="preserve">Adelantar estudios e investigaciones aplicadas para la sostenibilidad social, económica, ambiental, cultural y política de las organizaciones solidarias </t>
  </si>
  <si>
    <t xml:space="preserve">Estudios o investigaciones desarrolladas </t>
  </si>
  <si>
    <t xml:space="preserve">Implementar el Programa Integral de Intervención para dinamizar emprendimientos asociativos solidarios </t>
  </si>
  <si>
    <t xml:space="preserve">Personas beneficiadas </t>
  </si>
  <si>
    <r>
      <t xml:space="preserve">Formular e implementar una estrategia para  incorporar de la economía solidaria en los planes de desarrollo local con el fin de constituir territorios solidarios
</t>
    </r>
    <r>
      <rPr>
        <b/>
        <sz val="12"/>
        <color theme="0"/>
        <rFont val="Arial Narrow"/>
        <family val="2"/>
      </rPr>
      <t/>
    </r>
  </si>
  <si>
    <t xml:space="preserve">Estrategia implementada </t>
  </si>
  <si>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</si>
  <si>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 xml:space="preserve">Gremios del sector solidario  fortalecidos </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</si>
  <si>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</si>
  <si>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Programa de voluntariado implementada </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</si>
  <si>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</si>
  <si>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t xml:space="preserve">Programa de sinergias implementado </t>
  </si>
  <si>
    <r>
      <t xml:space="preserve">Realizar programas de formación y asistencia técnica en ambientes virtuales y presenciales para la cualificación de servidores públicos y operadores  en asociatividad solidaria y cooperativismo 
</t>
    </r>
    <r>
      <rPr>
        <b/>
        <sz val="10"/>
        <rFont val="Arial Narrow"/>
        <family val="2"/>
      </rPr>
      <t xml:space="preserve">
</t>
    </r>
  </si>
  <si>
    <t xml:space="preserve">Procesos de capacitación realizados  </t>
  </si>
  <si>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t>
  </si>
  <si>
    <t xml:space="preserve">Número de alianzas generadas </t>
  </si>
  <si>
    <t xml:space="preserve">Implementar  las dimensiones y  políticas que conforman el MIPG para lograr una  mayor apropiación y cumplimiento adecuado de las funciones, garantizando  la satisfacción y participación ciudadana </t>
  </si>
  <si>
    <t xml:space="preserve">MIGP  implementado </t>
  </si>
  <si>
    <t xml:space="preserve">Gestión </t>
  </si>
  <si>
    <t xml:space="preserve">Adelantar una  estrategia  de comunicaciones y prensa  que permita visibilizar  la gestión institucional y su contribución al desarrollo del País. </t>
  </si>
  <si>
    <t>Estrategia de comunicación implementada</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</si>
  <si>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</si>
  <si>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Estudio Técnico elaborado y presentado </t>
  </si>
  <si>
    <t xml:space="preserve">Evaluar y diseñar instrumentos de política pública necesarios para potencializar las acciones de las organizaciones del sector solidario como dinamizadoras de desarrollo territorial
</t>
  </si>
  <si>
    <t xml:space="preserve">Instrumentos de política pública diseñados </t>
  </si>
  <si>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</si>
  <si>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Actualizar el Plan Estadístico Institucional y articulación con superintendencias y Confecamaras para mejorar la calidad  de la información que se registra en el RUES sobre los  esquemas asociativos.</t>
  </si>
  <si>
    <t xml:space="preserve"> Plan Estadístico Actualizado </t>
  </si>
  <si>
    <t>Avance Cualitativo</t>
  </si>
  <si>
    <t>Se reportan 15,747 personas capacitadas en el curso básico de economía solidaria por entidades acreditadas con corte de 30 de septiembre del 2020</t>
  </si>
  <si>
    <r>
      <rPr>
        <b/>
        <sz val="11"/>
        <rFont val="Arial Narrow"/>
        <family val="2"/>
      </rPr>
      <t>Actividad Cumplida</t>
    </r>
    <r>
      <rPr>
        <sz val="11"/>
        <rFont val="Arial Narrow"/>
        <family val="2"/>
      </rPr>
      <t xml:space="preserve">
 Programas actualizados vigencia 2020 
Economía Solidaria: Institucionalidad y Territorio (Servidores Públicos) 
Curso básico de economía solidaria mediado por las TIC (Comunidad) </t>
    </r>
  </si>
  <si>
    <t xml:space="preserve">Sinergias por gestión 
Universidad ECCI : articulación con el Centro de Desarrollo Empresarial para el apoyo al “Primer encuentro internacional para la formalización del sector automotriz” 
Fundación Alpina: Estructuración actividad virtual “Conmemoración Día Internacional de la Mujer Rural” 
Colombia Estereo Emisora del Ejercito Nacional 93. 4 F.M. : Plan de trabajo para acceder a las emisoras en todos los formatos que tienen: Pautas, entrevistas, cápsulas, entre otros, se presentó la propuesta desde la ECPL para hacer uso de las emisoras y dar a conocer la estrategia y reunión con el coronel Alfredo González para la estructuración de la estrategia. 
Articulación con el Ministerio de Comercio para formalización de la Unidad de Satelites de Costura ( Unisatel) </t>
  </si>
  <si>
    <t xml:space="preserve">Estado de las Alianzas: 
DIAN: en virtud de la articulación entre la DIAN y la UAEOS se realizó charla  de Régimen Tributario Especial a una cooperativa creada en acompañamiento con la Agencia de Renovación del Territorio ART, cooperativa de reinsertados, Conversatorio sobre temas tributarios alrededor de las Organizaciones del Sector Solidario.   
SUPERINTENDENCIA: Seguimiento al documento Convenio marco interadministrativo con la Superintedencia de Puertos y Transporte , esta en proceso de ajustes y  verificación el documento.
CONFECAMARAS : Seguimiento a la Mesa Técnica con  Confecámaras  para coordinar sistema de información RUES con la cédula rural de la Mesa técnica Nacional de Asociatividad Rural </t>
  </si>
  <si>
    <t>Seguimiento a Plan Sectorial- Indicadores UAEOS  2020</t>
  </si>
  <si>
    <t>Seguimiento al Plan Estratégico Institucional  2020 " Construyendo Territorios Solidarios"</t>
  </si>
  <si>
    <t>Se reportan 15,747 personas capacitadas en el curso básico de economía solidaria por entidades acreditadas con corte de 30 de septiembre del 2021</t>
  </si>
  <si>
    <t>Se han relizado 31 campañas 
#EnEl2020 
Trámite de Acreditación 
#Planfes 
#SomosUAEOS 
#ComprasPúblicasLocales 
#Coronavirus 
#PrevenciónYAcción 
#QuédateEnCasa 
#AislamientoObligatorio 
#SoyUAEOS 
#ReporteritosSolidarios 
#YoSoySolidario
#YoMeQuedoEnCasa
#YoTeCuidoTúMeCuidas
#ConsulteLaNorma
#MesDeLasMadres
#ForosConexiónSolidaria
#MercadosCampesinosMóviles
Decretos Covid 19
#MesDelCampesino
#SinTrabajoInfantil
#MesDeLasCooperativas
#HablemosDeInclusión
#MásCercaDeLaPaz
#LigaContraElCoronavirus
#AhoraMásQueSiempre
#ComprasPúblicasLocales
#MercadosCampesinosSolidarios
#Participaz
#ConstruyendoTerritoriosSolidarios
#ConTrabajoYCompromiso
#DeberesDeLosCiudadanos
#PuntosSolidarios
#ConstruyendoTerritoriosSolidarios
#MercadosCampesinos</t>
  </si>
  <si>
    <t>Se reporta el 80% de Emprendimientos solidarios implementando estrategias de autosostenibilidad para Diciembre del 2020.</t>
  </si>
  <si>
    <t>Para el año 2020, El Director Técnico de la Dirección de Desarrollo y la Coordinadora del Grupo de Desarrollo Asociativo presentaron, en el XI Encuentro de Investigadores Latinoamericanos en Cooperativismo, convocado por la  Red Latinoamericana de Investigadores en Cooperativismo de la Alianza Cooperativa Internacional y organizado por CIRIEC Colombia, Confecoop Antioquia, Universidad Católica Luis Amigó y Pontificia Universidad Javeriana, la ponencia resultada de la investigación aplicada al proceso de implementación de la metodología de enfoque de vida y la propuesta de actualización e implementación de las fases 2,3 y 4. 
Eje temático:                        Inclusión, enfoque de género y juventudes 
Título:                                    Empoderamiento para la Asociatividad. 
Autores:                                 Garzon Beatriz - Barbosa Ehyder</t>
  </si>
  <si>
    <t>Desde la dirección Técnica de Desarrollo se reporta el documento final de seguimiento a la estrategia para incorporar la Economía Solidaria en los planes de Desarrollo Local a los municipios y gobernaciones que incluyeron la economia solidaria en sus planes de desarrollo. 
a la fecha 331 de diciembre estos fueron los municipios y ciudades  que incluyeron el artículo:
Antioquia: 8 municipios  Andes,  El Bagre, Puerto Triunfo, San Luis, Briceño, Barbosa, Sopetrán, Gómez Plata.  
Atlántico : 4 municipios Juan de Acosta, Piojó, Sabanalarga, Polonuevo.
Bolívar : 5 municipios Calamar, Turbaná, San Cristóbal, Arroyohondo, Talaigua Nuevo
Boyacá : 12 municipios Tota, Toca, Sora, Aquitania, Monguí, Oicatá, Chivatá, Iza, Rondón, Pesca, Soraca, Firavitoba
Caldas: 2 municipios Manizales y  San José, 
Cauca: 1 municipio Florencia 
Caquetá: 1 municipio El Doncello
Cesar: 1 municipio Manaure
Córdoba: 5 municipios Montelibano, Valencia, San Pelayo, Tuchín, Santa Cruz de Lórica, 
Cundinamarca: 4 municipios Tabio, Bogota D.C, Chipaque y San Antonio del Tequendama. 
Chocó: 1 municipio Nuquí 
Huila: 2 municipios Neiva y Algeciras 
Magdalena: 1 municipio Santa Marta
Meta: 1 municipio Acacias
Nariño: 6 municipios Olaya Herrera, Pasto, Providencia, Tangua, La Cruz , El Tablón de Gómez. 
Norte de Santander: 2 municipios Ocaña y Teorama
Quindío: 2 municipios Quimbaya y Pijao
San Andrés : 1 municipio Providencia
Santander: 5 municipios Aratoca, Jordán, Los Santos, Oiba, Suaita. 
Sucre: 1 municipio Sincelejo
Tolima: Ibague y Chaparral.
Valle del Cauca : 4 municipios  Cali, El Dovio, Riofrio y Tuluá</t>
  </si>
  <si>
    <t>La dirección Técnica de Desarrollo de las Organizaciones Solidarias  reporta desde la implementacion del fortalecimiento del programa de Voluntariado las siguientes actividades  : 
- Se realizaron dos sesiones más de las 4 programadas para el curso de voluntariado.
Finalización curso de voluntariado COOSALUD. 19 Certificados
-Presentación foro voluntariado, presentación programa de Voluntariado</t>
  </si>
  <si>
    <t xml:space="preserve">Durante la vigencia 2020 se creó la Comisión Intersectorial de la Economía Solidaria, iniciativa del presidente de la República, Iván Duque, y liderada por la Vicepresidente Martha Lucia Ramirez que fue creada para impulsar el sector cooperativo en Colombia como componente fundamental de la reactivación económica. La UAEOS ha  participando activamente  en las mesas de trabajo para desarrollar la política pública del sector solidario, de la mano de la Vicepresidencia, Ministerio del Trabajo, la Superintendencia de la Economía Solidaria, el Fondo de Garantías de Entidades Cooperativas (Fogacoop) y el Ministerio de Comercio, Industria y Turismo.
La Unidad ha trabajado en:
Aportes documento en construcción, Política Pública para vendedores ambulantes 
Aportes al costeo de la política pública de Victimas para el Sector Solidario  
Aportes  a los procesos de Sistema de Información de población Victima
</t>
  </si>
  <si>
    <t xml:space="preserve">Durante la vigencia 2020 se fomentaron 400 emprendimientos solidarios dinamizados beneficiando a 6871 personas.. De estos, 40 emprendimientos  están conformados por población víctima y 2 por población reincorporada,.  Los procesos de fomento se adelantaron en 28 departamentos y en 111 municipios de los cuales 35 son territorios PDET contribuyendo a la estabilización de la paz. A través de la estrategia de compras públicas locales  se beneficiaron 200 emprendimientos solidarios en los cuales se  fortalecen los canales de comercialización y generación de ingresos de productos y servicios de los pequeños productores </t>
  </si>
  <si>
    <t xml:space="preserve">Se cuenta con una operación estadística certificada y se esta realizando el proceso de actualización del plan estadístico.
</t>
  </si>
  <si>
    <t xml:space="preserve">La Entidad cuenta con un plan estadística  Institucional actualizado e implementado,  una operación estadística certificada por el DANE " Registro de ESALES", en la vigencia 2020, se dio inicio al diseño del SIOS,    Sistema de Información Socioeconómico de las Organizaciones Solidarias, sistema de información que busca identificar y organizar información relacionada con las organizaciones solidarias con el fin de apoyar su desarrollo socioeconómico a través de oportunidades de mejores ingresos y el desarrollo de la economía local. El sistema contará con: sistema de georreferenciación, catalogo electrónico, salas comerciales, estadísticas y permitirá avanzar en la interoperabilidad de la información con otras entidades. 
</t>
  </si>
  <si>
    <t>Índice de desempeño institucional Solidarias</t>
  </si>
  <si>
    <t xml:space="preserve">De acuerdo a los resultados de FURAG de 2019 que se realizo en 2020 la entidad tiene un índice de desempeño de 88,2%, se realizara un plan de mejoramiento  que permita cerrar las brechas identificadas. Y para que en la evaluación de vigencia 2020 que se realizará en la vigencia 2021 logremos alcanzar 90 del Índice de desempeño institucional 
En el segundo semestre se adelanta un plan de mejoramiento teniendo en cuenta los resultados Furag y la implementación del MIPG </t>
  </si>
  <si>
    <t xml:space="preserve">De acuerdo a los resultados de FURAG  que es el  Formulario Único de Reporte de Avances de la Gestión,  a través de la cual se capturan, monitorean y evalúan los avances sectoriales e institucionales en la implementación de las políticas de desarrollo administrativo de la vigencia anterior. Para el periodo o 2019 la entidad obtuvo un índice de desempeño de 88,2%, teniendo en cuenta este resultado, se adelantó un plan de mejoramiento  que permitió cerrar las brechas identificadas. Adicionalmente  se realizaron informes trimestrales a la implementación de MIPG por cada dimensión y política que permiten monitorear la gestión institucional 
</t>
  </si>
  <si>
    <t>Cumplimiento 2019</t>
  </si>
  <si>
    <t xml:space="preserve">Para la vigencia 2020 la Entidad tiene la meta de dinamizar 400 emprendimientos asociativos solidarios. 
A 30 de septiembre se reportan 300 emprendimientos solidarios dinamizados en 27 departamentos y 112 municipios. En los emprendimientos se contemplan 100 organizaciones beneficiadas de la estrategia de compras públicas locales, estrategia que fortalece los canales de comercialización y generación de ingresos de productos y servicios de los pequeños productores.
La  implementación del Programa Integral de Intervención en las organizaciones fomentadas durante la presente vigencia continúa ejecutándose de manera satisfactoria, de manera virtual, haciendo uso de las herramientas disponibles gracias a las tecnologías de la información y las telecomunicaciones, se han realizado jornadas de capacitación en las cinco dimensiones (cultural, ambiental política, económica y social) </t>
  </si>
  <si>
    <t>Durante la vigencia 2020 se  actualizaron e implementaron 2 programas:
1. Curso básico de economía solidaria mediado por las TIC 
2. Curso virtual Reactivando el Territorio Asociatividad Solidaria</t>
  </si>
  <si>
    <r>
      <rPr>
        <b/>
        <sz val="11"/>
        <rFont val="Arial Narrow"/>
        <family val="2"/>
      </rPr>
      <t>Actividad Cumplida</t>
    </r>
    <r>
      <rPr>
        <sz val="11"/>
        <rFont val="Arial Narrow"/>
        <family val="2"/>
      </rPr>
      <t xml:space="preserve">
La dirección Técnica de Desarrollo presento a la coordinación de Planeación y Estadística en el mes de agosto el documento de los Municipios en donde se viene  implementando el Programa Formar Para Emprender.
Los municipios priorizados para la implementación del Programa Formar para Emprender son :  Caucasia , Cáceres, Nechí, Taraza y Valdivia en las siguientes Instituciones Educativas : 
Marco A Rojo sede Palomas Valdivia
Institución Educativa Valdivia
Antonio Roldan
Rural Montenegro
Manizales
Caspar de Roda
Divino Niño
Liceo Caucasia
Jorge Eliecer Gaitán
Las Conchas</t>
    </r>
  </si>
  <si>
    <t xml:space="preserve">
Durante la Vigencia 2020 se implementó el Programa Formar Para Emprender. en 5 municipios: Caucasia , Cáceres, Nechí, Taraza y Valdivia en las siguientes Instituciones Educativas : 
Marco A Rojo sede Palomas Valdivia
Institución Educativa Valdivia
Antonio Roldan
Rural Montenegro
Manizales
Caspar de Roda
Divino Niño
Liceo Caucasia
Jorge Eliecer Gaitán
Las Conchas</t>
  </si>
  <si>
    <t xml:space="preserve">Durante la vigencia  2020 se dio continuidad a la implementación de la estrategia de Compras Publicas Locales Para dinamizar la economía local y la agricultura campesina familiar y comunitaria, a partir de la oferta de alimentos, bienes y servicios de las organizaciones solidarias con destino a los programas de alimentación pública del país, la UAEOS de la mano de otras entidades implementa la estrategia de Compra Publicas Locales.
La Estrategia de Compras Públicas Locales se ha venido implementado por la UAEOS desde el año 2016 y hasta el 2019 en 26 departamentos, donde se logró   adelantar importantes acciones de articulación entre oferta y demanda. 
En la vigencia 2020 se continúa con la implementación de la estrategia de compras públicas locales en los departamentos: Vichada, Guainía, Vaupés, Santander, Nariño, Tolima, Boyacá, Risaralda, Sucre, Caldas, Quindío y Arauca
Con lo anterior se logra una cobertura en los 32 departamentos reportando ingresos para las organizaciones por valor de $ 35,670 millones de pesos como resultado de  495 acuerdos firmados., 943 organizaciones beneficiadas y 1.497 operadores 
La Entidad se vinculo a la estrategia de Mercados Campesinos Solidarios la cual se consolida como una estrategia de reactivación económica regional. Esta iniciativa nace como un mecanismo de apoyo a la agricultura familiar a raíz de la emergencia sanitaria y las disposiciones del Gobierno nacional de cuarentena obligatoria, que a la fecha ha permito la venta indirecta de  47,686 mil mercados frescos y de excelente calidad, beneficiando a campesinos con la compra directa de sus cosechas a precios justos y sin necesidad de intermediarios, beneficiando a 16.615 familias, 350 organizaciones participantes reportando un valor de comercialización de  $ 4.140.100.190
Los Mercados Campesinos Solidarios buscan conectar a las organizaciones de productores agropecuarios del sector solidario con los compradores finales de mercado fresco de Bogotá, eliminando la intermediación y reduciendo los eslabones de la cadena de suministros de alimentos, la Unidad Administrativa Especial de Organizaciones Solidarias (UAEOS), en articulación con el Batallón de Operaciones de Acción Integral y Desarrollo del Ejército Nacional y las secretarías de Desarrollo Económico y de Salud de la Alcaldía Mayor de Bogotá continúan desarrollando la estrategia de Mercados Campesinos Móviles. 
</t>
  </si>
  <si>
    <t xml:space="preserve">
A 31 de  Diciembre se  beneficiaron directamente  6871  e indirectamente a 15.428 personas, de los proceso de fomento de organizaciones solidarias, de acuerdo a la caracterización realizada se reportan  1960 personas en condición de  victimas, 2759 mujeres, 1361  Narp y   556 indígenas.</t>
  </si>
  <si>
    <t>Se reportan 15,756 personas capacitadas en el curso básico de economía solidaria por entidades acreditadas.
Aclaramos que el reporte total de personas capacitadas en el curso básico de economía solidaria por entidades acreditadas, tiene plazo de entrega el 31 de Enero 2021.</t>
  </si>
  <si>
    <t>Se creo la Comisión Intersectorial de la Economía Solidaria, iniciativa del presidente de la República, Iván Duque, y liderada por la Vicepresidente Martha Lucia Ramirez que fue creada para impulsar el sector cooperativo en Colombia como componente fundamental de la reactivación económica.
La iniciativa creada por el Decreto 1340 del 8 de octubre de 2020 y su objetivo es tener para fin de año aprobada la "política pública que promueva más cooperativas que aporten al crecimiento y empleo, tanto rural como urbano, y esa es la verdadera repotenciación que la economía necesita”.
La Comisión, se encargará de coordinar y orientar la ejecución de políticas, planes, programas y acciones necesarias para la implementación transversal e integral de la política pública de la economía solidaria a nivel nacional, estará también integrada por los ministerios de Trabajo, Hacienda, Agricultura, Salud, Comercio.</t>
  </si>
  <si>
    <t>Para la vigencia 2020 la Entidad tiene la meta de beneficiar a 6000 personas 
A 30 de septiembre se reportan  emprendimientos solidarios dinamizados en 27 departamentos y 112 municipios., 40 de estos emprendimientos están conformados por personas víctimas de la violencia y 2 por personas Reincorporadas.  brindando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 A 30 Septiembre se han beneficiado 4952 personas en las cuales encontramos 562 indígenas, 1282 afros y 820 victimas</t>
  </si>
  <si>
    <t>Para la vigencia 2020 la Entidad tiene la meta de beneficiar a 6000 personas 
A 30 de septiembre se reportan 300 emprendimientos solidarios dinamizados en 27 departamentos y 112 municipios., 40 de estos emprendimientos están conformados por personas víctimas de la violencia y 2 por personas Reincorporadas.  brindando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 A 30 Septiembre se han beneficiado 4952 personas en las cuales encontramos 562 indígenas, 1282 afros y 820 victimas</t>
  </si>
  <si>
    <t xml:space="preserve">Durante el tercer trimestre  se desarrolló la quinta  fase de la estrategia de compras públicas locales en la cual se identificó los departamentos en donde se implemento  dicha  estrategia: Tolima, Putumayo, Nariño, Arauca, Sucre, Meta, Norte Santander, Bolívar, Boyacá ,Risaralda ,Caldas, Quindío Con corte a septiembre se han consolidado los siguientes resultados: 24.231 mercados entregados a domicilio, más de $3.178.987.041 comercializados beneficiando a 7851 familias y 194 jornadas realizadas con 283 organizaciones de la economía solidaria.
</t>
  </si>
  <si>
    <t xml:space="preserve">
A corte de31 de diciembre de 2020, se cumplió la meta esperada. Se finaliza vigencia con documento de agenda diseñada, la cual contó con la participación de grupos internos de trabajo de la UAEOS y grupo de valor con lideres y lideras del sector. El documento de agenda cuenta con:
•Presentación
•Justificación de la agenda
•Breve marco de referencia 
•Ruta y metodología para la construcción de la agenda 
•Problemáticas de los comités de educación en las organizaciones de economía solidaria. 
•Objetivos de la agenda
•Líneas estratégicas de la agenda 
•Orientaciones para la implementación de la agenda 
Se espera en la próxima vigencia llevar el documento propuesto a ejericio de partipación y aportes del sector; así como desarrollar estrategias, acciones, metas e indicadores.</t>
  </si>
  <si>
    <t xml:space="preserve">La dirección Técnica de Desarrollo de las Organizaciones Solidarias adelantó la promoción de los diferentes programas educativos diseñados por la Unidad en las siguientes Secretarias de Educación. :
1. Secretaria de Educación de la alcaldia de Buenaventura.
2. Secretaria de Educación de Ibagué.
3. Secretaria de Educación del municipio de Caucasia
4. Secretaria de Educación del municipio de Caceres 
5. Secretaria de Educación del municipio de Nechí
6. Secretaria de Educación del municipio de Tarazá 
7. Secretaria de Educación del municipio de Valdivia
8. Secretaria de Educación Municipal del departamento del Huila 
para una meta de 8 de 8  promociones en Secretarias de Educación hasta la fecha  dando cumplimiento a esta actividad. </t>
  </si>
  <si>
    <t>Durante la vigencia 2020 se realizó el apoyo de la imagen corporativa a diez organizaciones: 
- Cooperativa Multiactiva De Artesanos Wayuu O'uliwou Sigla Coopo'uliwou
- Cooperativa Multiactiva De Artesanos De La Avenida Primera Nuchoin Maleiwa De La Ciudad De 
- Asociación De Mujeres Victimas Del Conflicto Armado, Calzado Y Artesanias Nazaret Sigla Asmuvican
- Asociación ADIMUJER
- Cooproaguavir
- Mujeres Tejiendo Sueños y Sabores de Paz - Asvidas
- Cootransmanizales
- Tatateje
- Asociación Nacional de Productores y Procesadores de Yuca (ANPPY)
- Asociación de Productores Agro</t>
  </si>
  <si>
    <t xml:space="preserve">De acuerdo con las  jornadas de promoción para la consolidación de la identidad sectorial , a través del convenio N 06 de 2020 suscrito con Qualitas, se desarrollaron  las siguientes jornadas de interés del sector de la economía solidaria en aspectos como capacitación, orientación y acompañamiento presencial o vía digital con los siguientes gremios : 
1.Confecooop llanos
2.Confecoop Quindío
3. Confecoop Tolima 
4.Confecoop Oriente
 5.Confecoop Boyacá 
6. Confecoop Eje Cafetero 
7. Confecoop Valle
8.Analfe
 9. Ascoop Huila 
10. Confenagroc
11. Confecoop Nacional 
12. Fedemutuales
13.Confecoop Santander 
14.Confecoop Caribe 
15.Confecoop Antioquia
16.Confecoop Cauca 
17.Confecoop Risaralda 
18. Confecoop Caldas
19.Quindio solidario 
20. Ascoop </t>
  </si>
  <si>
    <t xml:space="preserve">Se realizaron las siguientes capacitaciones a:
•	Funcionarios de la Alcaldía de Ocaña y Fundación Catatumbo recibieron sensibilización para la ruta de fortalecimiento a Organismos de Acción Comunal OAC 
•	Formación virtual PESEM y Balance Social los días 20 y 21 de abril a la Fundación Catatumbo y profesionales del Grupo de Desarrollo Asociativo 
•	Transferencia Enfoque de mejoramiento de Vida a la Fundación Catatumbo y su equipo. 
•	Programa de capacitación para Facilitadores de pastoral social
•	Sensibilización a funcionarios públicos de la UAESP de Cali 
•	Se realizó capacitación a servidores públicos de Mintrabajo Valle y a las entidades adscritas en el marco del subcomité departamental de políticas salariales y el comité laboral de Mintrabajo Valle  
•	Se realizó capacitación a 29 profesionales gestores territoriales atención a población, las evidencias se tomaron de teams  
•	Capacitación a servidores públicos, Ricaurte Nariño Pilar 6 PDET, 15 personas
•	Capacitación a servidores públicos de Cauca Pilar 6 PDET. 20 personas
•	Capacitación a servidores públicos Caquetá. Pilar 6 PDET, 10 personas                                                                                        
•	Capacitación a servidores públicos PDET GUAVIARE    12 personas                                                                                                        
•	Capacitación a servidores públicos PDET VALLE 10 Personas
•	Jornada de sensibilización a funcionarios públicos en asociatividad y su importancia; implementación de la estrategia de compras públicas locales (UAEOS; ADR; MEN; ICBF; FAO MADR) y mercados campesinos Chocó.
•	Capacitación a servidores público de Mincultura . 18 participantes
•	Capacitación a servidores públicos PDET Arauca 20 participantes 
•	20 funcionarios de las alcaldías de los municipios PDET del sur de Bolívar; Cantagallo, Morales, Simití, Yondó, San Pablo, Arenal y Santa rosa
•	Capacitación a asociados del Fondo de Empleados del Ministerio de Educación Nacional 
•	Participación y sensibilización a 14 servidores públicos sobre PLANFES Y PII en la mesa técnica del Plan Nacional de PN Comercialización - UAEOS / MINCIT
•	8 jornadas de sensibilización en municipios PDET </t>
  </si>
  <si>
    <t xml:space="preserve">Durante la vigencia 2020 la Unidad adelanto la gestion institucional en el marco del  MIGP, se realizaron informes trimestrales y se adelantaron 4 Comites Institucionales de Gestion y Desempeño </t>
  </si>
  <si>
    <t>La Unidad Aminsitrativa siseño e implementó una estrategia de comunicaciones  qu epermito visibilizar la gestión institucional y experiencias del sector solcidario a traves de varios medios y canales de comunicación: redes sociales, pagina web, revista insttucional, notas internas y externas, códigos civicos, foros, audiencias publicas entre otros.</t>
  </si>
  <si>
    <t>Para   la 2020 se realizó un estudio técnico que permitió justificar la necesidad de recursos  para ampliar la cobertura de los programas de la entidad en territorio asi como tambien para adelantar procesos de capacitación a servidores publicos</t>
  </si>
  <si>
    <t>Se creo la Comisión Intersectorial de la Economía Solidaria, iniciativa del presidente de la República, Iván Duque, y liderada por la Vicepresidente Martha Lucia Ramirez que fue creada para impulsar el sector cooperativo en Colombia como componente fundamental de la reactivación económica.
La iniciativa creada por el Decreto 1340 del 8 de octubre de 2020 y su objetivo es tener para fin de año aprobada la "política pública que promueva más cooperativas que aporten al crecimiento y empleo, tanto rural como urbano, y esa es la verdadera repotenciación que la economía necesita”.
La Comisión, se encargará de coordinar y orientar la ejecución de políticas, planes, programas y acciones necesarias para la implementación transversal e integral de la política pública de la economía solidaria a nivel nacional, estará también integrada por los ministerios de Trabajo, Hacienda, Agricultura, Salud, Comercio.
La Entidad actualizó  los instrumento de oferta publica para vigenica 2020 en e marco de la metodologia Arco que  busca optimizar y mejorar la eficiencia de la oferta institucional de los instrumentos de política pública que brindan las entidades del orden nacional en materia de competitividad, productividad, emprendimiento, ciencia, tecnología e innovación en Colombia.</t>
  </si>
  <si>
    <t xml:space="preserve">A 31 de Diciembre se documentaron  52 experiencias de Colombia si es solidariasignificativas documentadas 
Fundación Sol en los Andes
Fundación Cakike
Fundación Dharma
 El Orfagato
Casa Breska
Conexión Solidaria Capítulo 5
Colecta de afectos a lo Bien
Foro Mercados Campesinos Solidarios: Inclusión participativa territorial.
Foro Economía social y solidaria: resiliencia, recursividad, resistencia
Foro Mujer rural y su rol en la economía campesina
Foro Territorios sostenibles: Paz y Desarrollo para las economías rurales
Foro Compras Públicas y Comercio Justo: alternativa social y solidaria para la reactivación económica
Foro Mercados Campesinos Solidarios: Inclusión participativa territorial.
Foro Economía social y solidaria: resiliencia, recursividad, resistencia
Conexión Solidaria capítulo 6
Foro Mujer rural y su rol en la economía campesina
Foro Territorios sostenibles: Paz y Desarrollo para las economías rurales
Foro Compras Públicas y Comercio Justo: alternativa social y solidaria para la reactivación económica
Foro Emprendimiento y negocios en la Era Digital
Foro Papel de las organizaciones solidarias en los ODS
Conexión Solidaria capítulo 8
Foro Pensar y vender en grande
Foro Construcción del PESEM, Educación Solidaria y Trámite de Acreditación
Foro Negocios Inmortales
Foro Sector solidario: emprendimiento y desarrollo para las juventudes
Foro Acciones de cooperación internacional
Foro Ahorro y crédito en el sector solidari
Foro Resolución de controversias en en las organizaciones solidarias
Foro mujer rural como pilar de la economía agraria
Foro Resolución de controversias en en las organizaciones solidarias
Foro mujer rural como pilar de la economía agraria
Programa Integral de Intervención UAEOS
Cooperativas y su aporte al desarrollo económico y social
Aporte del sector solidario al desarrollo regional
Fomentamos diferentes Formas Asociativas Solidarias
Un café con la UAEOS cap. 1: Mercados Campesinos Solidarios en Ocaña
Mercados Campesinos, El Playón Santander 
Apoyo de la UAEOS al programa Banca Comunal de Ocaña
Experiencia Maria Lucely Torres
Importancia de la Construcción del PESEM en las organizaciones solidarias
Organzaciones Solidarias y su aporte a los ODS
Un café con la UAEOS capítulo 2
Un café con la UAEOS capítulo 3
Un café con la UAEOS capítulo 4 - FAO
-Un café con la UAEOS capítulo 5 - Coopetrol
-Un café con la UAEOS capítulo 6 - Colombia Pérez
-Empoderamiento femenino a través de la economía solidaria
-Trabajo asociativo indígena
-Enfoque de Mejoramiento de Vida
-Asociación de Campesinos Productores de Alimentos de Urabá
Un café con la UAEOS capítulo 7- Fabrilab
Conexión Solidaria capítulo 9
Cooproaguavir
Asociación ADIMUJER
Mujeres Tejiendo Sueños y Sabores de Paz - Asvidas
Cootransmanizales
Tatateje
Asociación Nacional de Productores y Procesadores de Yuca (ANPPY)
Asociación de Productores Agrícolas El Rodeo (ASOPADER )
Un café con la UAEOS capítulo 8
¿Cómo incluir la educación solidaria en tu institución educativa?
¿Quieres capacitarte en economía solidaria?
¿Necesitas información sobre las organizaciones solidarias en Colombia?
Trámite de Acreditación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</si>
</sst>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Red]#,##0.00"/>
    <numFmt numFmtId="165" formatCode="[$-10C0A]#,##0"/>
    <numFmt numFmtId="166" formatCode="[$-10C0A]#,##0.00"/>
    <numFmt numFmtId="167" formatCode="0.0%"/>
    <numFmt numFmtId="168" formatCode="0.0"/>
  </numFmts>
  <fonts count="26" x14ac:knownFonts="1">
    <font>
      <sz val="11"/>
      <color theme="1"/>
      <name val="Calibri"/>
      <family val="2"/>
      <scheme val="minor"/>
    </font>
    <font>
      <sz val="11"/>
      <color theme="1"/>
      <name val="Calibri"/>
      <family val="2"/>
      <scheme val="minor"/>
    </font>
    <font>
      <sz val="10"/>
      <name val="Arial"/>
      <family val="2"/>
    </font>
    <font>
      <sz val="10"/>
      <name val="Arial"/>
      <family val="2"/>
    </font>
    <font>
      <sz val="10"/>
      <name val="Arial Narrow"/>
      <family val="2"/>
    </font>
    <font>
      <sz val="10"/>
      <color theme="1"/>
      <name val="Arial Narrow"/>
      <family val="2"/>
    </font>
    <font>
      <b/>
      <sz val="12"/>
      <color theme="0"/>
      <name val="Arial Narrow"/>
      <family val="2"/>
    </font>
    <font>
      <b/>
      <sz val="10"/>
      <name val="Arial Narrow"/>
      <family val="2"/>
    </font>
    <font>
      <sz val="12"/>
      <color theme="1"/>
      <name val="Arial"/>
      <family val="2"/>
    </font>
    <font>
      <b/>
      <sz val="9"/>
      <color theme="0"/>
      <name val="Arial Narrow"/>
      <family val="2"/>
    </font>
    <font>
      <sz val="9"/>
      <name val="Arial"/>
      <family val="2"/>
    </font>
    <font>
      <sz val="9"/>
      <name val="Arial Narrow"/>
      <family val="2"/>
    </font>
    <font>
      <sz val="9"/>
      <color theme="1"/>
      <name val="Arial Narrow"/>
      <family val="2"/>
    </font>
    <font>
      <sz val="8"/>
      <name val="Calibri"/>
      <family val="2"/>
      <scheme val="minor"/>
    </font>
    <font>
      <sz val="8"/>
      <color theme="1"/>
      <name val="Arial Narrow"/>
      <family val="2"/>
    </font>
    <font>
      <sz val="8"/>
      <color rgb="FF000000"/>
      <name val="Arial Narrow"/>
      <family val="2"/>
    </font>
    <font>
      <sz val="11"/>
      <name val="Arial Narrow"/>
      <family val="2"/>
    </font>
    <font>
      <b/>
      <sz val="11"/>
      <name val="Arial Narrow"/>
      <family val="2"/>
    </font>
    <font>
      <sz val="9"/>
      <color theme="0"/>
      <name val="Arial Narrow"/>
      <family val="2"/>
    </font>
    <font>
      <b/>
      <sz val="14"/>
      <name val="Arial"/>
      <family val="2"/>
    </font>
    <font>
      <b/>
      <sz val="16"/>
      <name val="Arial"/>
      <family val="2"/>
    </font>
    <font>
      <b/>
      <sz val="10"/>
      <color theme="0"/>
      <name val="Arial Narrow"/>
      <family val="2"/>
    </font>
    <font>
      <sz val="12"/>
      <name val="Arial Narrow"/>
      <family val="2"/>
    </font>
    <font>
      <sz val="12"/>
      <color theme="1"/>
      <name val="Arial Narrow"/>
      <family val="2"/>
    </font>
    <font>
      <b/>
      <sz val="12"/>
      <name val="Arial Narrow"/>
      <family val="2"/>
    </font>
    <font>
      <sz val="8"/>
      <name val="Arial Narrow"/>
      <family val="2"/>
    </font>
  </fonts>
  <fills count="11">
    <fill>
      <patternFill patternType="none"/>
    </fill>
    <fill>
      <patternFill patternType="gray125"/>
    </fill>
    <fill>
      <patternFill patternType="solid">
        <fgColor rgb="FF353588"/>
        <bgColor indexed="64"/>
      </patternFill>
    </fill>
    <fill>
      <patternFill patternType="solid">
        <fgColor theme="3" tint="0.79998168889431442"/>
        <bgColor indexed="64"/>
      </patternFill>
    </fill>
    <fill>
      <patternFill patternType="solid">
        <fgColor rgb="FF92D050"/>
        <bgColor indexed="64"/>
      </patternFill>
    </fill>
    <fill>
      <patternFill patternType="solid">
        <fgColor theme="9"/>
        <bgColor indexed="64"/>
      </patternFill>
    </fill>
    <fill>
      <patternFill patternType="solid">
        <fgColor theme="4"/>
        <bgColor indexed="64"/>
      </patternFill>
    </fill>
    <fill>
      <patternFill patternType="solid">
        <fgColor theme="0"/>
        <bgColor indexed="64"/>
      </patternFill>
    </fill>
    <fill>
      <patternFill patternType="solid">
        <fgColor theme="4" tint="0.59999389629810485"/>
        <bgColor indexed="64"/>
      </patternFill>
    </fill>
    <fill>
      <patternFill patternType="solid">
        <fgColor rgb="FF00B050"/>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3" fillId="0" borderId="0"/>
  </cellStyleXfs>
  <cellXfs count="129">
    <xf numFmtId="0" fontId="0" fillId="0" borderId="0" xfId="0"/>
    <xf numFmtId="0" fontId="2" fillId="0" borderId="0" xfId="2"/>
    <xf numFmtId="0" fontId="4" fillId="7" borderId="1" xfId="2" applyFont="1" applyFill="1" applyBorder="1" applyAlignment="1">
      <alignment horizontal="justify" vertical="top" wrapText="1"/>
    </xf>
    <xf numFmtId="0" fontId="4" fillId="7" borderId="1" xfId="2" applyFont="1" applyFill="1" applyBorder="1" applyAlignment="1">
      <alignment horizontal="justify" vertical="center" wrapText="1"/>
    </xf>
    <xf numFmtId="0" fontId="4" fillId="7" borderId="1" xfId="2" applyFont="1" applyFill="1" applyBorder="1" applyAlignment="1">
      <alignment horizontal="center" vertical="center" wrapText="1"/>
    </xf>
    <xf numFmtId="0" fontId="4" fillId="0" borderId="1" xfId="2" applyFont="1" applyBorder="1" applyAlignment="1">
      <alignment horizontal="center" vertical="center" wrapText="1"/>
    </xf>
    <xf numFmtId="9" fontId="4" fillId="7" borderId="1" xfId="2" applyNumberFormat="1" applyFont="1" applyFill="1" applyBorder="1" applyAlignment="1">
      <alignment horizontal="center" vertical="center" wrapText="1"/>
    </xf>
    <xf numFmtId="9" fontId="4" fillId="0" borderId="1" xfId="3" applyFont="1" applyBorder="1" applyAlignment="1">
      <alignment horizontal="center" vertical="center" wrapText="1"/>
    </xf>
    <xf numFmtId="0" fontId="5" fillId="7" borderId="1" xfId="2" applyFont="1" applyFill="1" applyBorder="1" applyAlignment="1">
      <alignment horizontal="center" vertical="center" wrapText="1"/>
    </xf>
    <xf numFmtId="0" fontId="4" fillId="0" borderId="1" xfId="2" applyFont="1" applyBorder="1" applyAlignment="1">
      <alignment horizontal="justify" vertical="center" wrapText="1"/>
    </xf>
    <xf numFmtId="0" fontId="5" fillId="7" borderId="1" xfId="2" applyFont="1" applyFill="1" applyBorder="1" applyAlignment="1">
      <alignment horizontal="justify" vertical="center" wrapText="1"/>
    </xf>
    <xf numFmtId="9" fontId="5" fillId="7" borderId="1" xfId="2" applyNumberFormat="1" applyFont="1" applyFill="1" applyBorder="1" applyAlignment="1">
      <alignment horizontal="center" vertical="center" wrapText="1"/>
    </xf>
    <xf numFmtId="9" fontId="5" fillId="0" borderId="1" xfId="2" applyNumberFormat="1" applyFont="1" applyBorder="1" applyAlignment="1">
      <alignment horizontal="center" vertical="center" wrapText="1"/>
    </xf>
    <xf numFmtId="0" fontId="5" fillId="0" borderId="1" xfId="2" applyFont="1" applyBorder="1" applyAlignment="1">
      <alignment horizontal="center" vertical="center" wrapText="1"/>
    </xf>
    <xf numFmtId="3" fontId="5" fillId="7" borderId="1" xfId="2" applyNumberFormat="1" applyFont="1" applyFill="1" applyBorder="1" applyAlignment="1">
      <alignment horizontal="center" vertical="center"/>
    </xf>
    <xf numFmtId="9" fontId="5" fillId="7" borderId="1" xfId="2" applyNumberFormat="1" applyFont="1" applyFill="1" applyBorder="1" applyAlignment="1">
      <alignment horizontal="center" vertical="center"/>
    </xf>
    <xf numFmtId="168" fontId="5" fillId="7" borderId="1" xfId="2" applyNumberFormat="1" applyFont="1" applyFill="1" applyBorder="1" applyAlignment="1">
      <alignment horizontal="center" vertical="center" wrapText="1"/>
    </xf>
    <xf numFmtId="1" fontId="5" fillId="7" borderId="1" xfId="2" applyNumberFormat="1" applyFont="1" applyFill="1" applyBorder="1" applyAlignment="1">
      <alignment horizontal="center" vertical="center" wrapText="1"/>
    </xf>
    <xf numFmtId="0" fontId="5" fillId="7" borderId="1" xfId="2" applyFont="1" applyFill="1" applyBorder="1" applyAlignment="1">
      <alignment horizontal="center" vertical="center"/>
    </xf>
    <xf numFmtId="0" fontId="8" fillId="7" borderId="1" xfId="2" applyFont="1" applyFill="1" applyBorder="1" applyAlignment="1">
      <alignment horizontal="center" vertical="center"/>
    </xf>
    <xf numFmtId="3" fontId="9" fillId="2" borderId="1" xfId="2" applyNumberFormat="1" applyFont="1" applyFill="1" applyBorder="1" applyAlignment="1">
      <alignment horizontal="center" vertical="center" wrapText="1"/>
    </xf>
    <xf numFmtId="0" fontId="10" fillId="0" borderId="0" xfId="2" applyFont="1"/>
    <xf numFmtId="3" fontId="11" fillId="3" borderId="1" xfId="2" applyNumberFormat="1" applyFont="1" applyFill="1" applyBorder="1" applyAlignment="1">
      <alignment horizontal="center" vertical="center" wrapText="1"/>
    </xf>
    <xf numFmtId="3" fontId="11" fillId="6" borderId="1" xfId="2" applyNumberFormat="1" applyFont="1" applyFill="1" applyBorder="1" applyAlignment="1">
      <alignment horizontal="center" vertical="center" wrapText="1"/>
    </xf>
    <xf numFmtId="167" fontId="12" fillId="6" borderId="1" xfId="2" applyNumberFormat="1" applyFont="1" applyFill="1" applyBorder="1" applyAlignment="1">
      <alignment horizontal="center" vertical="center" wrapText="1"/>
    </xf>
    <xf numFmtId="164" fontId="11" fillId="6" borderId="1" xfId="2" applyNumberFormat="1" applyFont="1" applyFill="1" applyBorder="1" applyAlignment="1">
      <alignment horizontal="center" vertical="center" wrapText="1"/>
    </xf>
    <xf numFmtId="3" fontId="10" fillId="0" borderId="0" xfId="2" applyNumberFormat="1" applyFont="1"/>
    <xf numFmtId="9" fontId="11" fillId="3" borderId="1" xfId="1" applyFont="1" applyFill="1" applyBorder="1" applyAlignment="1">
      <alignment horizontal="center" vertical="center" wrapText="1"/>
    </xf>
    <xf numFmtId="0" fontId="4" fillId="0" borderId="4" xfId="2" applyFont="1" applyBorder="1" applyAlignment="1">
      <alignment horizontal="center" vertical="center" wrapText="1"/>
    </xf>
    <xf numFmtId="9" fontId="4" fillId="0" borderId="4" xfId="3" applyFont="1" applyBorder="1" applyAlignment="1">
      <alignment horizontal="center" vertical="center" wrapText="1"/>
    </xf>
    <xf numFmtId="0" fontId="5" fillId="7" borderId="4" xfId="2" applyFont="1" applyFill="1" applyBorder="1" applyAlignment="1">
      <alignment horizontal="center" vertical="center" wrapText="1"/>
    </xf>
    <xf numFmtId="0" fontId="4" fillId="7" borderId="4" xfId="2" applyFont="1" applyFill="1" applyBorder="1" applyAlignment="1">
      <alignment horizontal="center" vertical="center" wrapText="1"/>
    </xf>
    <xf numFmtId="9" fontId="5" fillId="0" borderId="4" xfId="2" applyNumberFormat="1" applyFont="1" applyBorder="1" applyAlignment="1">
      <alignment horizontal="center" vertical="center" wrapText="1"/>
    </xf>
    <xf numFmtId="0" fontId="5" fillId="0" borderId="4" xfId="2" applyFont="1" applyBorder="1" applyAlignment="1">
      <alignment horizontal="center" vertical="center" wrapText="1"/>
    </xf>
    <xf numFmtId="3" fontId="5" fillId="7" borderId="4" xfId="2" applyNumberFormat="1" applyFont="1" applyFill="1" applyBorder="1" applyAlignment="1">
      <alignment horizontal="center" vertical="center"/>
    </xf>
    <xf numFmtId="9" fontId="5" fillId="7" borderId="4" xfId="2" applyNumberFormat="1" applyFont="1" applyFill="1" applyBorder="1" applyAlignment="1">
      <alignment horizontal="center" vertical="center"/>
    </xf>
    <xf numFmtId="9" fontId="5" fillId="7" borderId="4" xfId="2" applyNumberFormat="1" applyFont="1" applyFill="1" applyBorder="1" applyAlignment="1">
      <alignment horizontal="center" vertical="center" wrapText="1"/>
    </xf>
    <xf numFmtId="1" fontId="5" fillId="7" borderId="4" xfId="2" applyNumberFormat="1" applyFont="1" applyFill="1" applyBorder="1" applyAlignment="1">
      <alignment horizontal="center" vertical="center" wrapText="1"/>
    </xf>
    <xf numFmtId="0" fontId="5" fillId="7" borderId="4" xfId="2" applyFont="1" applyFill="1" applyBorder="1" applyAlignment="1">
      <alignment horizontal="center" vertical="center"/>
    </xf>
    <xf numFmtId="0" fontId="14"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1" fontId="4" fillId="7" borderId="1" xfId="2" applyNumberFormat="1" applyFont="1" applyFill="1" applyBorder="1" applyAlignment="1">
      <alignment horizontal="center" vertical="center" wrapText="1"/>
    </xf>
    <xf numFmtId="9" fontId="5" fillId="7" borderId="1" xfId="3" applyFont="1" applyFill="1" applyBorder="1" applyAlignment="1">
      <alignment horizontal="center" vertical="center"/>
    </xf>
    <xf numFmtId="9" fontId="14" fillId="7" borderId="1" xfId="0" applyNumberFormat="1" applyFont="1" applyFill="1" applyBorder="1" applyAlignment="1">
      <alignment horizontal="center" vertical="center" wrapText="1"/>
    </xf>
    <xf numFmtId="10" fontId="15" fillId="7" borderId="1" xfId="0" applyNumberFormat="1" applyFont="1" applyFill="1" applyBorder="1" applyAlignment="1">
      <alignment horizontal="center" vertical="center" wrapText="1"/>
    </xf>
    <xf numFmtId="9" fontId="14" fillId="8" borderId="1" xfId="0" applyNumberFormat="1" applyFont="1" applyFill="1" applyBorder="1" applyAlignment="1">
      <alignment horizontal="center" vertical="center" wrapText="1"/>
    </xf>
    <xf numFmtId="10" fontId="4" fillId="8" borderId="1" xfId="3" applyNumberFormat="1" applyFont="1" applyFill="1" applyBorder="1" applyAlignment="1">
      <alignment horizontal="center" vertical="center" wrapText="1"/>
    </xf>
    <xf numFmtId="0" fontId="4" fillId="8" borderId="1" xfId="2" applyFont="1" applyFill="1" applyBorder="1" applyAlignment="1">
      <alignment horizontal="center" vertical="center" wrapText="1"/>
    </xf>
    <xf numFmtId="1" fontId="4" fillId="8" borderId="1" xfId="2" applyNumberFormat="1" applyFont="1" applyFill="1" applyBorder="1" applyAlignment="1">
      <alignment horizontal="center" vertical="center" wrapText="1"/>
    </xf>
    <xf numFmtId="0" fontId="5" fillId="8" borderId="1" xfId="2" applyFont="1" applyFill="1" applyBorder="1" applyAlignment="1">
      <alignment horizontal="center" vertical="center" wrapText="1"/>
    </xf>
    <xf numFmtId="1" fontId="5" fillId="8" borderId="1" xfId="2" applyNumberFormat="1" applyFont="1" applyFill="1" applyBorder="1" applyAlignment="1">
      <alignment horizontal="center" vertical="center" wrapText="1"/>
    </xf>
    <xf numFmtId="9" fontId="5" fillId="8" borderId="1" xfId="3" applyFont="1" applyFill="1" applyBorder="1" applyAlignment="1">
      <alignment horizontal="center" vertical="center"/>
    </xf>
    <xf numFmtId="0" fontId="5" fillId="8" borderId="1" xfId="2" applyFont="1" applyFill="1" applyBorder="1" applyAlignment="1">
      <alignment horizontal="center" vertical="center"/>
    </xf>
    <xf numFmtId="9" fontId="5" fillId="8" borderId="1" xfId="2" applyNumberFormat="1" applyFont="1" applyFill="1" applyBorder="1" applyAlignment="1">
      <alignment horizontal="center" vertical="center" wrapText="1"/>
    </xf>
    <xf numFmtId="2" fontId="14" fillId="8" borderId="1" xfId="0" applyNumberFormat="1" applyFont="1" applyFill="1" applyBorder="1" applyAlignment="1">
      <alignment horizontal="center" vertical="center" wrapText="1"/>
    </xf>
    <xf numFmtId="3" fontId="15" fillId="7" borderId="1" xfId="0" applyNumberFormat="1" applyFont="1" applyFill="1" applyBorder="1" applyAlignment="1">
      <alignment horizontal="center" vertical="center" wrapText="1"/>
    </xf>
    <xf numFmtId="3" fontId="15" fillId="8" borderId="1" xfId="0" applyNumberFormat="1" applyFont="1" applyFill="1" applyBorder="1" applyAlignment="1">
      <alignment horizontal="center" vertical="center" wrapText="1"/>
    </xf>
    <xf numFmtId="9" fontId="15" fillId="7" borderId="1" xfId="0" applyNumberFormat="1" applyFont="1" applyFill="1" applyBorder="1" applyAlignment="1">
      <alignment horizontal="center" vertical="center" wrapText="1"/>
    </xf>
    <xf numFmtId="9" fontId="4" fillId="8" borderId="1" xfId="2" applyNumberFormat="1" applyFont="1" applyFill="1" applyBorder="1" applyAlignment="1">
      <alignment horizontal="center" vertical="center" wrapText="1"/>
    </xf>
    <xf numFmtId="9" fontId="14" fillId="8" borderId="1" xfId="1" applyFont="1" applyFill="1" applyBorder="1" applyAlignment="1">
      <alignment horizontal="center" vertical="center" wrapText="1"/>
    </xf>
    <xf numFmtId="10" fontId="4" fillId="8" borderId="1" xfId="2" applyNumberFormat="1" applyFont="1" applyFill="1" applyBorder="1" applyAlignment="1">
      <alignment horizontal="center" vertical="center" wrapText="1"/>
    </xf>
    <xf numFmtId="3" fontId="16" fillId="3" borderId="1" xfId="2" applyNumberFormat="1" applyFont="1" applyFill="1" applyBorder="1" applyAlignment="1">
      <alignment horizontal="justify" vertical="center" wrapText="1"/>
    </xf>
    <xf numFmtId="3" fontId="4" fillId="7" borderId="1" xfId="2" applyNumberFormat="1" applyFont="1" applyFill="1" applyBorder="1" applyAlignment="1">
      <alignment horizontal="justify" vertical="center" wrapText="1"/>
    </xf>
    <xf numFmtId="0" fontId="2" fillId="9" borderId="0" xfId="2" applyFill="1"/>
    <xf numFmtId="167" fontId="14" fillId="8" borderId="1" xfId="0" applyNumberFormat="1" applyFont="1" applyFill="1" applyBorder="1" applyAlignment="1">
      <alignment horizontal="center" vertical="center" wrapText="1"/>
    </xf>
    <xf numFmtId="1" fontId="4" fillId="8" borderId="1" xfId="1" applyNumberFormat="1" applyFont="1" applyFill="1" applyBorder="1" applyAlignment="1">
      <alignment horizontal="center" vertical="center" wrapText="1"/>
    </xf>
    <xf numFmtId="1" fontId="14" fillId="8" borderId="1" xfId="1" applyNumberFormat="1" applyFont="1" applyFill="1" applyBorder="1" applyAlignment="1">
      <alignment horizontal="center" vertical="center" wrapText="1"/>
    </xf>
    <xf numFmtId="1" fontId="11" fillId="3" borderId="1" xfId="1"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9" fontId="4" fillId="7" borderId="1" xfId="1" applyFont="1" applyFill="1" applyBorder="1" applyAlignment="1">
      <alignment horizontal="center" vertical="center" wrapText="1"/>
    </xf>
    <xf numFmtId="1" fontId="14" fillId="8" borderId="1" xfId="0" applyNumberFormat="1" applyFont="1" applyFill="1" applyBorder="1" applyAlignment="1">
      <alignment horizontal="center" vertical="center" wrapText="1"/>
    </xf>
    <xf numFmtId="9" fontId="4" fillId="8" borderId="1" xfId="1" applyFont="1" applyFill="1" applyBorder="1" applyAlignment="1">
      <alignment horizontal="center" vertical="center" wrapText="1"/>
    </xf>
    <xf numFmtId="9" fontId="5" fillId="8" borderId="1" xfId="2" applyNumberFormat="1" applyFont="1" applyFill="1" applyBorder="1" applyAlignment="1">
      <alignment horizontal="center" vertical="center"/>
    </xf>
    <xf numFmtId="3" fontId="18" fillId="10" borderId="1" xfId="2" applyNumberFormat="1" applyFont="1" applyFill="1" applyBorder="1" applyAlignment="1">
      <alignment horizontal="center" vertical="center" wrapText="1"/>
    </xf>
    <xf numFmtId="1" fontId="18" fillId="10" borderId="1" xfId="1" applyNumberFormat="1" applyFont="1" applyFill="1" applyBorder="1" applyAlignment="1">
      <alignment horizontal="center" vertical="center" wrapText="1"/>
    </xf>
    <xf numFmtId="167" fontId="18" fillId="10" borderId="1" xfId="2" applyNumberFormat="1" applyFont="1" applyFill="1" applyBorder="1" applyAlignment="1">
      <alignment horizontal="center" vertical="center" wrapText="1"/>
    </xf>
    <xf numFmtId="9" fontId="18" fillId="10" borderId="1" xfId="1" applyFont="1" applyFill="1" applyBorder="1" applyAlignment="1">
      <alignment horizontal="center" vertical="center" wrapText="1"/>
    </xf>
    <xf numFmtId="0" fontId="21" fillId="10" borderId="1" xfId="2" applyFont="1" applyFill="1" applyBorder="1" applyAlignment="1">
      <alignment horizontal="center" vertical="center"/>
    </xf>
    <xf numFmtId="0" fontId="21" fillId="10" borderId="1" xfId="2" applyFont="1" applyFill="1" applyBorder="1" applyAlignment="1">
      <alignment horizontal="center" vertical="center" wrapText="1"/>
    </xf>
    <xf numFmtId="0" fontId="22" fillId="3" borderId="1" xfId="2" applyFont="1" applyFill="1" applyBorder="1" applyAlignment="1">
      <alignment horizontal="left" vertical="center" wrapText="1"/>
    </xf>
    <xf numFmtId="0" fontId="22" fillId="3" borderId="1" xfId="2" applyFont="1" applyFill="1" applyBorder="1" applyAlignment="1">
      <alignment horizontal="center" vertical="center" wrapText="1"/>
    </xf>
    <xf numFmtId="165" fontId="22" fillId="3" borderId="1" xfId="2" applyNumberFormat="1" applyFont="1" applyFill="1" applyBorder="1" applyAlignment="1" applyProtection="1">
      <alignment horizontal="center" vertical="center" wrapText="1"/>
      <protection locked="0"/>
    </xf>
    <xf numFmtId="0" fontId="22" fillId="4" borderId="1" xfId="2" applyFont="1" applyFill="1" applyBorder="1" applyAlignment="1">
      <alignment horizontal="center" vertical="center" wrapText="1"/>
    </xf>
    <xf numFmtId="0" fontId="22" fillId="5" borderId="1" xfId="2" applyFont="1" applyFill="1" applyBorder="1" applyAlignment="1">
      <alignment horizontal="center" vertical="center" wrapText="1"/>
    </xf>
    <xf numFmtId="9" fontId="22" fillId="3" borderId="1" xfId="2" applyNumberFormat="1" applyFont="1" applyFill="1" applyBorder="1" applyAlignment="1">
      <alignment horizontal="center" vertical="center" wrapText="1"/>
    </xf>
    <xf numFmtId="3" fontId="22" fillId="3" borderId="1" xfId="2" applyNumberFormat="1" applyFont="1" applyFill="1" applyBorder="1" applyAlignment="1">
      <alignment horizontal="center" vertical="center" wrapText="1"/>
    </xf>
    <xf numFmtId="164" fontId="22" fillId="7" borderId="1" xfId="2" applyNumberFormat="1" applyFont="1" applyFill="1" applyBorder="1" applyAlignment="1">
      <alignment horizontal="justify" vertical="center" wrapText="1"/>
    </xf>
    <xf numFmtId="3" fontId="22" fillId="7" borderId="1" xfId="2" applyNumberFormat="1" applyFont="1" applyFill="1" applyBorder="1" applyAlignment="1">
      <alignment horizontal="center" vertical="center" wrapText="1"/>
    </xf>
    <xf numFmtId="164" fontId="22" fillId="7" borderId="1" xfId="2" applyNumberFormat="1" applyFont="1" applyFill="1" applyBorder="1" applyAlignment="1">
      <alignment horizontal="center" vertical="center" wrapText="1"/>
    </xf>
    <xf numFmtId="1" fontId="22" fillId="4" borderId="1" xfId="2" applyNumberFormat="1" applyFont="1" applyFill="1" applyBorder="1" applyAlignment="1">
      <alignment horizontal="center" vertical="center" wrapText="1"/>
    </xf>
    <xf numFmtId="1" fontId="22" fillId="7" borderId="1" xfId="2" applyNumberFormat="1" applyFont="1" applyFill="1" applyBorder="1" applyAlignment="1">
      <alignment horizontal="center" vertical="center" wrapText="1"/>
    </xf>
    <xf numFmtId="9" fontId="22" fillId="7" borderId="1" xfId="3" applyFont="1" applyFill="1" applyBorder="1" applyAlignment="1">
      <alignment horizontal="center" vertical="center" wrapText="1"/>
    </xf>
    <xf numFmtId="166" fontId="23" fillId="3" borderId="1" xfId="4" applyNumberFormat="1" applyFont="1" applyFill="1" applyBorder="1" applyAlignment="1" applyProtection="1">
      <alignment horizontal="center" vertical="center" wrapText="1"/>
      <protection locked="0"/>
    </xf>
    <xf numFmtId="1" fontId="23" fillId="3" borderId="1" xfId="4" applyNumberFormat="1" applyFont="1" applyFill="1" applyBorder="1" applyAlignment="1">
      <alignment horizontal="center" vertical="center" wrapText="1"/>
    </xf>
    <xf numFmtId="1" fontId="22" fillId="3" borderId="1" xfId="2" applyNumberFormat="1" applyFont="1" applyFill="1" applyBorder="1" applyAlignment="1">
      <alignment horizontal="center" vertical="center" wrapText="1"/>
    </xf>
    <xf numFmtId="1" fontId="23" fillId="4" borderId="1" xfId="2" applyNumberFormat="1" applyFont="1" applyFill="1" applyBorder="1" applyAlignment="1">
      <alignment horizontal="center" vertical="center" wrapText="1"/>
    </xf>
    <xf numFmtId="1" fontId="23" fillId="5" borderId="1" xfId="2" applyNumberFormat="1" applyFont="1" applyFill="1" applyBorder="1" applyAlignment="1">
      <alignment horizontal="center" vertical="center" wrapText="1"/>
    </xf>
    <xf numFmtId="1" fontId="23" fillId="3" borderId="1" xfId="2" applyNumberFormat="1" applyFont="1" applyFill="1" applyBorder="1" applyAlignment="1">
      <alignment horizontal="center" vertical="center" wrapText="1"/>
    </xf>
    <xf numFmtId="9" fontId="23" fillId="3" borderId="1" xfId="3" applyFont="1" applyFill="1" applyBorder="1" applyAlignment="1" applyProtection="1">
      <alignment horizontal="center" vertical="center" wrapText="1"/>
    </xf>
    <xf numFmtId="3" fontId="24" fillId="4" borderId="1" xfId="2" applyNumberFormat="1" applyFont="1" applyFill="1" applyBorder="1" applyAlignment="1">
      <alignment horizontal="center" vertical="center" wrapText="1"/>
    </xf>
    <xf numFmtId="3" fontId="24" fillId="7" borderId="1" xfId="2" applyNumberFormat="1" applyFont="1" applyFill="1" applyBorder="1" applyAlignment="1">
      <alignment horizontal="center" vertical="center" wrapText="1"/>
    </xf>
    <xf numFmtId="0" fontId="22" fillId="3" borderId="1" xfId="2" applyFont="1" applyFill="1" applyBorder="1" applyAlignment="1">
      <alignment vertical="center" wrapText="1"/>
    </xf>
    <xf numFmtId="0" fontId="23" fillId="3" borderId="1" xfId="2" applyFont="1" applyFill="1" applyBorder="1" applyAlignment="1">
      <alignment horizontal="center" vertical="center" wrapText="1"/>
    </xf>
    <xf numFmtId="9" fontId="23" fillId="3" borderId="1" xfId="2" applyNumberFormat="1" applyFont="1" applyFill="1" applyBorder="1" applyAlignment="1">
      <alignment horizontal="center" vertical="center" wrapText="1"/>
    </xf>
    <xf numFmtId="9" fontId="22" fillId="3" borderId="1" xfId="3" applyFont="1" applyFill="1" applyBorder="1" applyAlignment="1" applyProtection="1">
      <alignment horizontal="center" vertical="center" wrapText="1"/>
    </xf>
    <xf numFmtId="3" fontId="22" fillId="4" borderId="1" xfId="2" applyNumberFormat="1" applyFont="1" applyFill="1" applyBorder="1" applyAlignment="1">
      <alignment horizontal="center" vertical="center" wrapText="1"/>
    </xf>
    <xf numFmtId="3" fontId="22" fillId="5" borderId="1" xfId="2" applyNumberFormat="1" applyFont="1" applyFill="1" applyBorder="1" applyAlignment="1">
      <alignment horizontal="center" vertical="center" wrapText="1"/>
    </xf>
    <xf numFmtId="9" fontId="22" fillId="3" borderId="1" xfId="2" applyNumberFormat="1" applyFont="1" applyFill="1" applyBorder="1" applyAlignment="1">
      <alignment horizontal="left" vertical="center" wrapText="1"/>
    </xf>
    <xf numFmtId="9" fontId="22" fillId="3" borderId="1" xfId="3" applyFont="1" applyFill="1" applyBorder="1" applyAlignment="1" applyProtection="1">
      <alignment horizontal="center" vertical="center" wrapText="1"/>
      <protection locked="0"/>
    </xf>
    <xf numFmtId="167" fontId="23" fillId="3" borderId="1" xfId="2" applyNumberFormat="1" applyFont="1" applyFill="1" applyBorder="1" applyAlignment="1">
      <alignment horizontal="center" vertical="center" wrapText="1"/>
    </xf>
    <xf numFmtId="167" fontId="23" fillId="4" borderId="1" xfId="2" applyNumberFormat="1" applyFont="1" applyFill="1" applyBorder="1" applyAlignment="1">
      <alignment horizontal="center" vertical="center" wrapText="1"/>
    </xf>
    <xf numFmtId="167" fontId="23" fillId="7" borderId="1" xfId="2" applyNumberFormat="1" applyFont="1" applyFill="1" applyBorder="1" applyAlignment="1">
      <alignment horizontal="center" vertical="center" wrapText="1"/>
    </xf>
    <xf numFmtId="167" fontId="22" fillId="3" borderId="1" xfId="2" applyNumberFormat="1" applyFont="1" applyFill="1" applyBorder="1" applyAlignment="1">
      <alignment horizontal="center" vertical="center" wrapText="1"/>
    </xf>
    <xf numFmtId="9" fontId="22" fillId="7" borderId="1" xfId="1" applyFont="1" applyFill="1" applyBorder="1" applyAlignment="1">
      <alignment horizontal="center" vertical="center" wrapText="1"/>
    </xf>
    <xf numFmtId="164" fontId="22" fillId="4" borderId="1" xfId="2" applyNumberFormat="1" applyFont="1" applyFill="1" applyBorder="1" applyAlignment="1">
      <alignment horizontal="center" vertical="center" wrapText="1"/>
    </xf>
    <xf numFmtId="0" fontId="2" fillId="0" borderId="0" xfId="2" applyFont="1" applyAlignment="1">
      <alignment wrapText="1"/>
    </xf>
    <xf numFmtId="3" fontId="16" fillId="3" borderId="1" xfId="2" applyNumberFormat="1" applyFont="1" applyFill="1" applyBorder="1" applyAlignment="1">
      <alignment horizontal="left" vertical="top" wrapText="1"/>
    </xf>
    <xf numFmtId="3" fontId="16" fillId="3" borderId="1" xfId="2" applyNumberFormat="1" applyFont="1" applyFill="1" applyBorder="1" applyAlignment="1">
      <alignment horizontal="justify" vertical="top" wrapText="1"/>
    </xf>
    <xf numFmtId="3" fontId="4" fillId="0" borderId="0" xfId="0" applyNumberFormat="1" applyFont="1" applyAlignment="1">
      <alignment vertical="center" wrapText="1"/>
    </xf>
    <xf numFmtId="3" fontId="25" fillId="7" borderId="1" xfId="2" applyNumberFormat="1" applyFont="1" applyFill="1" applyBorder="1" applyAlignment="1">
      <alignment horizontal="justify" vertical="center" wrapText="1"/>
    </xf>
    <xf numFmtId="0" fontId="20" fillId="0" borderId="0" xfId="2" applyFont="1" applyAlignment="1">
      <alignment horizontal="center" vertical="center"/>
    </xf>
    <xf numFmtId="0" fontId="20" fillId="0" borderId="5" xfId="2" applyFont="1" applyBorder="1" applyAlignment="1">
      <alignment horizontal="center" vertical="center"/>
    </xf>
    <xf numFmtId="3" fontId="9" fillId="2" borderId="1" xfId="2" applyNumberFormat="1" applyFont="1" applyFill="1" applyBorder="1" applyAlignment="1">
      <alignment horizontal="center" vertical="center" wrapText="1"/>
    </xf>
    <xf numFmtId="164" fontId="9" fillId="2" borderId="1" xfId="2" applyNumberFormat="1" applyFont="1" applyFill="1" applyBorder="1" applyAlignment="1">
      <alignment horizontal="center" vertical="center" wrapText="1"/>
    </xf>
    <xf numFmtId="0" fontId="4" fillId="7" borderId="1" xfId="2" applyFont="1" applyFill="1" applyBorder="1" applyAlignment="1">
      <alignment horizontal="justify" vertical="center" wrapText="1"/>
    </xf>
    <xf numFmtId="0" fontId="4" fillId="7" borderId="1" xfId="2" applyFont="1" applyFill="1" applyBorder="1" applyAlignment="1">
      <alignment horizontal="justify" vertical="top" wrapText="1"/>
    </xf>
    <xf numFmtId="0" fontId="4" fillId="7" borderId="2" xfId="2" applyFont="1" applyFill="1" applyBorder="1" applyAlignment="1">
      <alignment vertical="center" wrapText="1"/>
    </xf>
    <xf numFmtId="0" fontId="4" fillId="7" borderId="3" xfId="2" applyFont="1" applyFill="1" applyBorder="1" applyAlignment="1">
      <alignment vertical="center" wrapText="1"/>
    </xf>
    <xf numFmtId="0" fontId="19" fillId="0" borderId="5" xfId="2" applyFont="1" applyBorder="1" applyAlignment="1">
      <alignment horizontal="center" vertical="center"/>
    </xf>
  </cellXfs>
  <cellStyles count="5">
    <cellStyle name="Normal" xfId="0" builtinId="0"/>
    <cellStyle name="Normal 2" xfId="2" xr:uid="{00000000-0005-0000-0000-000001000000}"/>
    <cellStyle name="Normal 2 2" xfId="4" xr:uid="{00000000-0005-0000-0000-000002000000}"/>
    <cellStyle name="Porcentaje" xfId="1" builtinId="5"/>
    <cellStyle name="Porcentaje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178594</xdr:colOff>
      <xdr:row>0</xdr:row>
      <xdr:rowOff>59531</xdr:rowOff>
    </xdr:from>
    <xdr:to>
      <xdr:col>1</xdr:col>
      <xdr:colOff>477996</xdr:colOff>
      <xdr:row>3</xdr:row>
      <xdr:rowOff>81121</xdr:rowOff>
    </xdr:to>
    <xdr:pic>
      <xdr:nvPicPr>
        <xdr:cNvPr id="2" name="Imagen 1">
          <a:extLst>
            <a:ext uri="{FF2B5EF4-FFF2-40B4-BE49-F238E27FC236}">
              <a16:creationId xmlns:a16="http://schemas.microsoft.com/office/drawing/2014/main" id="{E8722F17-428B-4611-853A-72761734ABD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594" y="59531"/>
          <a:ext cx="2371090" cy="497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0</xdr:row>
      <xdr:rowOff>31750</xdr:rowOff>
    </xdr:from>
    <xdr:to>
      <xdr:col>1</xdr:col>
      <xdr:colOff>254423</xdr:colOff>
      <xdr:row>0</xdr:row>
      <xdr:rowOff>529590</xdr:rowOff>
    </xdr:to>
    <xdr:pic>
      <xdr:nvPicPr>
        <xdr:cNvPr id="2" name="Imagen 1">
          <a:extLst>
            <a:ext uri="{FF2B5EF4-FFF2-40B4-BE49-F238E27FC236}">
              <a16:creationId xmlns:a16="http://schemas.microsoft.com/office/drawing/2014/main" id="{A3DA276D-0F2F-4629-A6B8-405A3CF2D34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31750"/>
          <a:ext cx="2371090" cy="4978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CHAVEZ/Desktop/Teletrabajo/Segumiento%20Matrices%20PES%20y%20P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INSTITUCIONAL "/>
      <sheetName val="MISIONAL"/>
      <sheetName val="GGA"/>
      <sheetName val="GGF"/>
      <sheetName val="GGH"/>
      <sheetName val="OAJ"/>
      <sheetName val="OCI"/>
      <sheetName val="GCyP "/>
      <sheetName val="GEel"/>
      <sheetName val="GPyE"/>
      <sheetName val="GTICS "/>
      <sheetName val="TOTAL ACTIVIDADES"/>
      <sheetName val="TOTAL"/>
      <sheetName val="PLAN SECTORIAL"/>
      <sheetName val="PLAN ESTRATEGICO"/>
      <sheetName val="Hoja1"/>
    </sheetNames>
    <sheetDataSet>
      <sheetData sheetId="0" refreshError="1"/>
      <sheetData sheetId="1" refreshError="1">
        <row r="6">
          <cell r="T6">
            <v>0</v>
          </cell>
        </row>
        <row r="7">
          <cell r="H7">
            <v>0</v>
          </cell>
          <cell r="L7">
            <v>0</v>
          </cell>
          <cell r="P7">
            <v>0</v>
          </cell>
          <cell r="T7">
            <v>0</v>
          </cell>
          <cell r="X7">
            <v>0</v>
          </cell>
          <cell r="AB7">
            <v>0</v>
          </cell>
          <cell r="AR7">
            <v>0</v>
          </cell>
          <cell r="AV7">
            <v>0</v>
          </cell>
          <cell r="AZ7">
            <v>0</v>
          </cell>
        </row>
        <row r="14">
          <cell r="AR14">
            <v>0</v>
          </cell>
          <cell r="AV14">
            <v>0</v>
          </cell>
          <cell r="AZ14">
            <v>0</v>
          </cell>
        </row>
        <row r="15">
          <cell r="H15">
            <v>0</v>
          </cell>
          <cell r="L15">
            <v>0</v>
          </cell>
          <cell r="P15">
            <v>0</v>
          </cell>
          <cell r="T15">
            <v>0</v>
          </cell>
          <cell r="X15">
            <v>0</v>
          </cell>
          <cell r="AB15">
            <v>0</v>
          </cell>
          <cell r="AR15">
            <v>0</v>
          </cell>
          <cell r="AV15">
            <v>0</v>
          </cell>
          <cell r="AZ15">
            <v>0</v>
          </cell>
        </row>
        <row r="21">
          <cell r="AR21">
            <v>0</v>
          </cell>
          <cell r="AV21">
            <v>0</v>
          </cell>
          <cell r="AZ21">
            <v>0</v>
          </cell>
        </row>
        <row r="27">
          <cell r="T27">
            <v>0</v>
          </cell>
          <cell r="X27">
            <v>0</v>
          </cell>
          <cell r="AB27">
            <v>0</v>
          </cell>
        </row>
      </sheetData>
      <sheetData sheetId="2" refreshError="1"/>
      <sheetData sheetId="3" refreshError="1"/>
      <sheetData sheetId="4" refreshError="1"/>
      <sheetData sheetId="5" refreshError="1"/>
      <sheetData sheetId="6" refreshError="1"/>
      <sheetData sheetId="7" refreshError="1"/>
      <sheetData sheetId="8" refreshError="1">
        <row r="5">
          <cell r="H5">
            <v>0</v>
          </cell>
          <cell r="AR5">
            <v>0</v>
          </cell>
          <cell r="AV5">
            <v>0</v>
          </cell>
          <cell r="AZ5">
            <v>0</v>
          </cell>
        </row>
        <row r="7">
          <cell r="AR7">
            <v>0</v>
          </cell>
          <cell r="AV7">
            <v>0</v>
          </cell>
          <cell r="AZ7">
            <v>0</v>
          </cell>
        </row>
      </sheetData>
      <sheetData sheetId="9" refreshError="1"/>
      <sheetData sheetId="10" refreshError="1"/>
      <sheetData sheetId="11" refreshError="1"/>
      <sheetData sheetId="12" refreshError="1"/>
      <sheetData sheetId="13" refreshError="1">
        <row r="3">
          <cell r="P3">
            <v>0</v>
          </cell>
        </row>
        <row r="10">
          <cell r="S10">
            <v>0</v>
          </cell>
        </row>
      </sheetData>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3"/>
  <sheetViews>
    <sheetView tabSelected="1" zoomScale="120" zoomScaleNormal="120" workbookViewId="0">
      <selection activeCell="W10" sqref="W10"/>
    </sheetView>
  </sheetViews>
  <sheetFormatPr baseColWidth="10" defaultColWidth="11.42578125" defaultRowHeight="12" x14ac:dyDescent="0.2"/>
  <cols>
    <col min="1" max="1" width="31" style="21" customWidth="1"/>
    <col min="2" max="2" width="17" style="21" customWidth="1"/>
    <col min="3" max="3" width="17.7109375" style="21" customWidth="1"/>
    <col min="4" max="4" width="15.28515625" style="21" customWidth="1"/>
    <col min="5" max="5" width="16.140625" style="21" customWidth="1"/>
    <col min="6" max="6" width="13.5703125" style="21" customWidth="1"/>
    <col min="7" max="13" width="11.42578125" style="21" hidden="1" customWidth="1"/>
    <col min="14" max="14" width="13.85546875" style="21" customWidth="1"/>
    <col min="15" max="15" width="16.7109375" style="21" customWidth="1"/>
    <col min="16" max="16" width="11.42578125" style="26"/>
    <col min="17" max="19" width="11.42578125" style="21" customWidth="1"/>
    <col min="20" max="20" width="8.42578125" style="21" customWidth="1"/>
    <col min="21" max="21" width="82" style="21" hidden="1" customWidth="1"/>
    <col min="22" max="22" width="36.140625" style="21" hidden="1" customWidth="1"/>
    <col min="23" max="23" width="153.140625" style="21" customWidth="1"/>
    <col min="24" max="24" width="23.5703125" style="21" customWidth="1"/>
    <col min="25" max="16384" width="11.42578125" style="21"/>
  </cols>
  <sheetData>
    <row r="1" spans="1:24" x14ac:dyDescent="0.2">
      <c r="A1" s="120" t="s">
        <v>92</v>
      </c>
      <c r="B1" s="120"/>
      <c r="C1" s="120"/>
      <c r="D1" s="120"/>
      <c r="E1" s="120"/>
      <c r="F1" s="120"/>
      <c r="G1" s="120"/>
      <c r="H1" s="120"/>
      <c r="I1" s="120"/>
      <c r="J1" s="120"/>
      <c r="K1" s="120"/>
      <c r="L1" s="120"/>
      <c r="M1" s="120"/>
      <c r="N1" s="120"/>
      <c r="O1" s="120"/>
      <c r="P1" s="120"/>
      <c r="Q1" s="120"/>
      <c r="R1" s="120"/>
      <c r="S1" s="120"/>
      <c r="T1" s="120"/>
      <c r="U1" s="120"/>
    </row>
    <row r="2" spans="1:24" x14ac:dyDescent="0.2">
      <c r="A2" s="121"/>
      <c r="B2" s="121"/>
      <c r="C2" s="121"/>
      <c r="D2" s="121"/>
      <c r="E2" s="121"/>
      <c r="F2" s="121"/>
      <c r="G2" s="121"/>
      <c r="H2" s="121"/>
      <c r="I2" s="121"/>
      <c r="J2" s="121"/>
      <c r="K2" s="121"/>
      <c r="L2" s="121"/>
      <c r="M2" s="121"/>
      <c r="N2" s="121"/>
      <c r="O2" s="121"/>
      <c r="P2" s="121"/>
      <c r="Q2" s="121"/>
      <c r="R2" s="121"/>
      <c r="S2" s="121"/>
      <c r="T2" s="121"/>
      <c r="U2" s="121"/>
    </row>
    <row r="3" spans="1:24" ht="13.5" x14ac:dyDescent="0.2">
      <c r="A3" s="123" t="s">
        <v>0</v>
      </c>
      <c r="B3" s="122" t="s">
        <v>1</v>
      </c>
      <c r="C3" s="122" t="s">
        <v>2</v>
      </c>
      <c r="D3" s="122" t="s">
        <v>3</v>
      </c>
      <c r="E3" s="123" t="s">
        <v>4</v>
      </c>
      <c r="F3" s="122" t="s">
        <v>5</v>
      </c>
      <c r="G3" s="122" t="s">
        <v>6</v>
      </c>
      <c r="H3" s="122" t="s">
        <v>7</v>
      </c>
      <c r="I3" s="122" t="s">
        <v>8</v>
      </c>
      <c r="J3" s="20"/>
      <c r="K3" s="122" t="s">
        <v>9</v>
      </c>
      <c r="L3" s="122" t="s">
        <v>10</v>
      </c>
      <c r="M3" s="122"/>
      <c r="N3" s="122" t="s">
        <v>107</v>
      </c>
      <c r="O3" s="122" t="s">
        <v>11</v>
      </c>
      <c r="P3" s="122" t="s">
        <v>12</v>
      </c>
      <c r="Q3" s="122" t="s">
        <v>13</v>
      </c>
      <c r="R3" s="122" t="s">
        <v>14</v>
      </c>
      <c r="S3" s="122" t="s">
        <v>15</v>
      </c>
      <c r="T3" s="122" t="s">
        <v>16</v>
      </c>
      <c r="U3" s="122" t="s">
        <v>87</v>
      </c>
      <c r="V3" s="122" t="s">
        <v>87</v>
      </c>
      <c r="W3" s="122" t="s">
        <v>87</v>
      </c>
    </row>
    <row r="4" spans="1:24" ht="13.5" x14ac:dyDescent="0.2">
      <c r="A4" s="123"/>
      <c r="B4" s="122"/>
      <c r="C4" s="122"/>
      <c r="D4" s="122"/>
      <c r="E4" s="123"/>
      <c r="F4" s="122"/>
      <c r="G4" s="122"/>
      <c r="H4" s="122"/>
      <c r="I4" s="122"/>
      <c r="J4" s="20"/>
      <c r="K4" s="122"/>
      <c r="L4" s="20" t="s">
        <v>17</v>
      </c>
      <c r="M4" s="20" t="s">
        <v>18</v>
      </c>
      <c r="N4" s="122"/>
      <c r="O4" s="122"/>
      <c r="P4" s="122"/>
      <c r="Q4" s="122"/>
      <c r="R4" s="122"/>
      <c r="S4" s="122"/>
      <c r="T4" s="122"/>
      <c r="U4" s="122"/>
      <c r="V4" s="122"/>
      <c r="W4" s="122"/>
    </row>
    <row r="5" spans="1:24" ht="125.25" customHeight="1" x14ac:dyDescent="0.2">
      <c r="A5" s="79" t="s">
        <v>19</v>
      </c>
      <c r="B5" s="80" t="s">
        <v>20</v>
      </c>
      <c r="C5" s="80" t="s">
        <v>21</v>
      </c>
      <c r="D5" s="81">
        <v>1179</v>
      </c>
      <c r="E5" s="81">
        <v>1600</v>
      </c>
      <c r="F5" s="80">
        <v>400</v>
      </c>
      <c r="G5" s="80">
        <v>0</v>
      </c>
      <c r="H5" s="80">
        <v>200</v>
      </c>
      <c r="I5" s="82">
        <v>400</v>
      </c>
      <c r="J5" s="83">
        <v>300</v>
      </c>
      <c r="K5" s="80">
        <v>200</v>
      </c>
      <c r="L5" s="80">
        <v>100</v>
      </c>
      <c r="M5" s="84">
        <v>1</v>
      </c>
      <c r="N5" s="85">
        <f>J5+L5</f>
        <v>400</v>
      </c>
      <c r="O5" s="85">
        <v>400</v>
      </c>
      <c r="P5" s="73">
        <v>100</v>
      </c>
      <c r="Q5" s="73">
        <v>127</v>
      </c>
      <c r="R5" s="73">
        <v>73</v>
      </c>
      <c r="S5" s="23">
        <v>100</v>
      </c>
      <c r="T5" s="22">
        <f>P5+Q5+R5+S5</f>
        <v>400</v>
      </c>
      <c r="U5" s="61" t="s">
        <v>108</v>
      </c>
      <c r="V5" s="61" t="s">
        <v>108</v>
      </c>
      <c r="W5" s="61" t="s">
        <v>101</v>
      </c>
    </row>
    <row r="6" spans="1:24" ht="87.75" customHeight="1" x14ac:dyDescent="0.2">
      <c r="A6" s="86" t="s">
        <v>22</v>
      </c>
      <c r="B6" s="87" t="s">
        <v>23</v>
      </c>
      <c r="C6" s="87" t="s">
        <v>24</v>
      </c>
      <c r="D6" s="88">
        <v>8011</v>
      </c>
      <c r="E6" s="88">
        <v>0</v>
      </c>
      <c r="F6" s="87">
        <v>6000</v>
      </c>
      <c r="G6" s="87">
        <v>0</v>
      </c>
      <c r="H6" s="87">
        <v>3000</v>
      </c>
      <c r="I6" s="89">
        <v>4500</v>
      </c>
      <c r="J6" s="90"/>
      <c r="K6" s="87">
        <v>3000</v>
      </c>
      <c r="L6" s="87">
        <v>1624</v>
      </c>
      <c r="M6" s="91">
        <v>1</v>
      </c>
      <c r="N6" s="87">
        <f>I6+L6</f>
        <v>6124</v>
      </c>
      <c r="O6" s="87">
        <v>6000</v>
      </c>
      <c r="P6" s="73">
        <v>1500</v>
      </c>
      <c r="Q6" s="73">
        <f>3452+606+1313</f>
        <v>5371</v>
      </c>
      <c r="R6" s="73">
        <v>0</v>
      </c>
      <c r="S6" s="23">
        <f>[1]MISIONAL!AR14+[1]MISIONAL!AV14+[1]MISIONAL!AZ14</f>
        <v>0</v>
      </c>
      <c r="T6" s="22">
        <f>P6+Q6+R6+S6</f>
        <v>6871</v>
      </c>
      <c r="U6" s="61" t="s">
        <v>116</v>
      </c>
      <c r="V6" s="61" t="s">
        <v>117</v>
      </c>
      <c r="W6" s="116" t="s">
        <v>113</v>
      </c>
    </row>
    <row r="7" spans="1:24" ht="388.5" customHeight="1" x14ac:dyDescent="0.2">
      <c r="A7" s="79" t="s">
        <v>25</v>
      </c>
      <c r="B7" s="80" t="s">
        <v>20</v>
      </c>
      <c r="C7" s="92" t="s">
        <v>24</v>
      </c>
      <c r="D7" s="93">
        <v>8</v>
      </c>
      <c r="E7" s="94">
        <v>20</v>
      </c>
      <c r="F7" s="94">
        <v>10</v>
      </c>
      <c r="G7" s="94">
        <v>0</v>
      </c>
      <c r="H7" s="94">
        <v>5</v>
      </c>
      <c r="I7" s="95">
        <v>22</v>
      </c>
      <c r="J7" s="96">
        <v>10</v>
      </c>
      <c r="K7" s="97">
        <v>5</v>
      </c>
      <c r="L7" s="97">
        <v>3</v>
      </c>
      <c r="M7" s="98">
        <v>1</v>
      </c>
      <c r="N7" s="97">
        <f>J7+L7</f>
        <v>13</v>
      </c>
      <c r="O7" s="94">
        <v>10</v>
      </c>
      <c r="P7" s="73">
        <f>[1]MISIONAL!H15+[1]MISIONAL!L15+[1]MISIONAL!P15</f>
        <v>0</v>
      </c>
      <c r="Q7" s="73">
        <f>[1]MISIONAL!T15+[1]MISIONAL!X15+[1]MISIONAL!AB15</f>
        <v>0</v>
      </c>
      <c r="R7" s="73">
        <v>12</v>
      </c>
      <c r="S7" s="23">
        <f>[1]MISIONAL!AR15+[1]MISIONAL!AV15+[1]MISIONAL!AZ15</f>
        <v>0</v>
      </c>
      <c r="T7" s="22">
        <f t="shared" ref="T7:T13" si="0">P7+Q7+R7+S7</f>
        <v>12</v>
      </c>
      <c r="U7" s="61" t="s">
        <v>118</v>
      </c>
      <c r="V7" s="61" t="s">
        <v>118</v>
      </c>
      <c r="W7" s="61" t="s">
        <v>112</v>
      </c>
      <c r="X7" s="115"/>
    </row>
    <row r="8" spans="1:24" ht="114.75" customHeight="1" x14ac:dyDescent="0.2">
      <c r="A8" s="86" t="s">
        <v>26</v>
      </c>
      <c r="B8" s="87" t="s">
        <v>20</v>
      </c>
      <c r="C8" s="87" t="s">
        <v>27</v>
      </c>
      <c r="D8" s="88">
        <v>3</v>
      </c>
      <c r="E8" s="88">
        <v>8</v>
      </c>
      <c r="F8" s="87">
        <v>2</v>
      </c>
      <c r="G8" s="87">
        <v>0</v>
      </c>
      <c r="H8" s="87">
        <v>0</v>
      </c>
      <c r="I8" s="99" t="s">
        <v>28</v>
      </c>
      <c r="J8" s="100"/>
      <c r="K8" s="87">
        <v>2</v>
      </c>
      <c r="L8" s="87">
        <v>2</v>
      </c>
      <c r="M8" s="91">
        <v>1</v>
      </c>
      <c r="N8" s="87">
        <f>L8</f>
        <v>2</v>
      </c>
      <c r="O8" s="87">
        <v>2</v>
      </c>
      <c r="P8" s="74">
        <v>0</v>
      </c>
      <c r="Q8" s="74">
        <v>0</v>
      </c>
      <c r="R8" s="74">
        <v>2</v>
      </c>
      <c r="S8" s="23">
        <f>(([1]GEel!AR5+[1]GEel!AV5+[1]GEel!AZ5)+([1]GEel!AR7+[1]GEel!AV7+[1]GEel!AZ7))/2</f>
        <v>0</v>
      </c>
      <c r="T8" s="67">
        <f t="shared" si="0"/>
        <v>2</v>
      </c>
      <c r="U8" s="61" t="s">
        <v>89</v>
      </c>
      <c r="V8" s="61" t="s">
        <v>89</v>
      </c>
      <c r="W8" s="61" t="s">
        <v>109</v>
      </c>
    </row>
    <row r="9" spans="1:24" ht="204.75" customHeight="1" x14ac:dyDescent="0.2">
      <c r="A9" s="101" t="s">
        <v>29</v>
      </c>
      <c r="B9" s="102" t="s">
        <v>20</v>
      </c>
      <c r="C9" s="103" t="s">
        <v>27</v>
      </c>
      <c r="D9" s="97">
        <v>4</v>
      </c>
      <c r="E9" s="94">
        <v>12</v>
      </c>
      <c r="F9" s="94">
        <v>3</v>
      </c>
      <c r="G9" s="94">
        <v>0</v>
      </c>
      <c r="H9" s="94">
        <v>0</v>
      </c>
      <c r="I9" s="89">
        <v>3</v>
      </c>
      <c r="J9" s="90"/>
      <c r="K9" s="94">
        <v>3</v>
      </c>
      <c r="L9" s="94">
        <v>3</v>
      </c>
      <c r="M9" s="104">
        <v>1</v>
      </c>
      <c r="N9" s="94">
        <f>L9</f>
        <v>3</v>
      </c>
      <c r="O9" s="94">
        <v>3</v>
      </c>
      <c r="P9" s="73">
        <f>[1]MISIONAL!H7+[1]MISIONAL!L7+[1]MISIONAL!P7</f>
        <v>0</v>
      </c>
      <c r="Q9" s="73">
        <f>[1]MISIONAL!T7+[1]MISIONAL!X7+[1]MISIONAL!AB7</f>
        <v>0</v>
      </c>
      <c r="R9" s="73">
        <v>5</v>
      </c>
      <c r="S9" s="23">
        <f>[1]MISIONAL!AR7+[1]MISIONAL!AV7+[1]MISIONAL!AZ7</f>
        <v>0</v>
      </c>
      <c r="T9" s="22">
        <f t="shared" si="0"/>
        <v>5</v>
      </c>
      <c r="U9" s="61" t="s">
        <v>110</v>
      </c>
      <c r="V9" s="61" t="s">
        <v>110</v>
      </c>
      <c r="W9" s="117" t="s">
        <v>111</v>
      </c>
    </row>
    <row r="10" spans="1:24" ht="66" x14ac:dyDescent="0.2">
      <c r="A10" s="86" t="s">
        <v>30</v>
      </c>
      <c r="B10" s="87" t="s">
        <v>23</v>
      </c>
      <c r="C10" s="87" t="s">
        <v>24</v>
      </c>
      <c r="D10" s="88">
        <v>22000</v>
      </c>
      <c r="E10" s="88">
        <v>88000</v>
      </c>
      <c r="F10" s="87">
        <v>22000</v>
      </c>
      <c r="G10" s="87">
        <v>0</v>
      </c>
      <c r="H10" s="87">
        <v>10000</v>
      </c>
      <c r="I10" s="105">
        <v>19260</v>
      </c>
      <c r="J10" s="106">
        <v>11110</v>
      </c>
      <c r="K10" s="87">
        <v>12000</v>
      </c>
      <c r="L10" s="87"/>
      <c r="M10" s="87"/>
      <c r="N10" s="87">
        <v>22911</v>
      </c>
      <c r="O10" s="87">
        <v>22000</v>
      </c>
      <c r="P10" s="73">
        <v>6000</v>
      </c>
      <c r="Q10" s="73">
        <v>587</v>
      </c>
      <c r="R10" s="73">
        <v>9160</v>
      </c>
      <c r="S10" s="23">
        <v>0</v>
      </c>
      <c r="T10" s="22">
        <f>P10+Q10+R10+S10</f>
        <v>15747</v>
      </c>
      <c r="U10" s="61" t="s">
        <v>88</v>
      </c>
      <c r="V10" s="61" t="s">
        <v>94</v>
      </c>
      <c r="W10" s="61" t="s">
        <v>114</v>
      </c>
    </row>
    <row r="11" spans="1:24" ht="171.75" customHeight="1" x14ac:dyDescent="0.2">
      <c r="A11" s="107" t="s">
        <v>31</v>
      </c>
      <c r="B11" s="102" t="s">
        <v>32</v>
      </c>
      <c r="C11" s="103" t="s">
        <v>33</v>
      </c>
      <c r="D11" s="103">
        <v>0</v>
      </c>
      <c r="E11" s="108">
        <v>1</v>
      </c>
      <c r="F11" s="84">
        <v>0.25</v>
      </c>
      <c r="G11" s="84">
        <v>0</v>
      </c>
      <c r="H11" s="109">
        <v>0.125</v>
      </c>
      <c r="I11" s="110">
        <v>0.125</v>
      </c>
      <c r="J11" s="111"/>
      <c r="K11" s="109">
        <v>0.125</v>
      </c>
      <c r="L11" s="109">
        <v>0.125</v>
      </c>
      <c r="M11" s="109">
        <v>1</v>
      </c>
      <c r="N11" s="109">
        <f>I11+K11</f>
        <v>0.25</v>
      </c>
      <c r="O11" s="112">
        <v>0.25</v>
      </c>
      <c r="P11" s="73">
        <v>0</v>
      </c>
      <c r="Q11" s="75">
        <v>0.125</v>
      </c>
      <c r="R11" s="75">
        <v>6.2E-2</v>
      </c>
      <c r="S11" s="24">
        <v>0.06</v>
      </c>
      <c r="T11" s="27">
        <f t="shared" si="0"/>
        <v>0.247</v>
      </c>
      <c r="U11" s="61" t="s">
        <v>115</v>
      </c>
      <c r="V11" s="61" t="s">
        <v>115</v>
      </c>
      <c r="W11" s="117" t="s">
        <v>100</v>
      </c>
    </row>
    <row r="12" spans="1:24" ht="100.5" customHeight="1" x14ac:dyDescent="0.2">
      <c r="A12" s="86" t="s">
        <v>86</v>
      </c>
      <c r="B12" s="87" t="s">
        <v>23</v>
      </c>
      <c r="C12" s="87" t="s">
        <v>33</v>
      </c>
      <c r="D12" s="88">
        <v>0</v>
      </c>
      <c r="E12" s="88">
        <v>100</v>
      </c>
      <c r="F12" s="113">
        <v>0.25</v>
      </c>
      <c r="G12" s="87">
        <v>0</v>
      </c>
      <c r="H12" s="88">
        <v>12.5</v>
      </c>
      <c r="I12" s="114">
        <v>12.5</v>
      </c>
      <c r="J12" s="88"/>
      <c r="K12" s="88">
        <v>12.5</v>
      </c>
      <c r="L12" s="111">
        <v>0.125</v>
      </c>
      <c r="M12" s="91">
        <v>1</v>
      </c>
      <c r="N12" s="113">
        <v>0.25</v>
      </c>
      <c r="O12" s="88">
        <v>25</v>
      </c>
      <c r="P12" s="73">
        <v>0</v>
      </c>
      <c r="Q12" s="76">
        <v>0.125</v>
      </c>
      <c r="R12" s="76">
        <v>6.5000000000000002E-2</v>
      </c>
      <c r="S12" s="25">
        <v>0.06</v>
      </c>
      <c r="T12" s="27">
        <f>P12+Q12+R12+S12</f>
        <v>0.25</v>
      </c>
      <c r="U12" s="61" t="s">
        <v>102</v>
      </c>
      <c r="V12" s="61" t="s">
        <v>102</v>
      </c>
      <c r="W12" s="117" t="s">
        <v>103</v>
      </c>
    </row>
    <row r="13" spans="1:24" ht="114" customHeight="1" x14ac:dyDescent="0.2">
      <c r="A13" s="86" t="s">
        <v>104</v>
      </c>
      <c r="B13" s="87" t="s">
        <v>32</v>
      </c>
      <c r="C13" s="87" t="s">
        <v>35</v>
      </c>
      <c r="D13" s="88">
        <v>84.2</v>
      </c>
      <c r="E13" s="88">
        <v>85</v>
      </c>
      <c r="F13" s="87">
        <v>81</v>
      </c>
      <c r="G13" s="87">
        <v>0</v>
      </c>
      <c r="H13" s="87">
        <v>81</v>
      </c>
      <c r="I13" s="105" t="s">
        <v>28</v>
      </c>
      <c r="J13" s="87"/>
      <c r="K13" s="87">
        <v>81</v>
      </c>
      <c r="L13" s="87"/>
      <c r="M13" s="87"/>
      <c r="N13" s="87" t="s">
        <v>36</v>
      </c>
      <c r="O13" s="87">
        <v>84</v>
      </c>
      <c r="P13" s="73">
        <v>0</v>
      </c>
      <c r="Q13" s="73">
        <v>88.2</v>
      </c>
      <c r="R13" s="73">
        <v>0</v>
      </c>
      <c r="S13" s="23">
        <v>0</v>
      </c>
      <c r="T13" s="22">
        <f t="shared" si="0"/>
        <v>88.2</v>
      </c>
      <c r="U13" s="61" t="s">
        <v>105</v>
      </c>
      <c r="V13" s="61" t="s">
        <v>105</v>
      </c>
      <c r="W13" s="61" t="s">
        <v>106</v>
      </c>
    </row>
  </sheetData>
  <mergeCells count="22">
    <mergeCell ref="V3:V4"/>
    <mergeCell ref="W3:W4"/>
    <mergeCell ref="G3:G4"/>
    <mergeCell ref="H3:H4"/>
    <mergeCell ref="I3:I4"/>
    <mergeCell ref="K3:K4"/>
    <mergeCell ref="L3:M3"/>
    <mergeCell ref="A1:U2"/>
    <mergeCell ref="U3:U4"/>
    <mergeCell ref="O3:O4"/>
    <mergeCell ref="P3:P4"/>
    <mergeCell ref="Q3:Q4"/>
    <mergeCell ref="R3:R4"/>
    <mergeCell ref="S3:S4"/>
    <mergeCell ref="T3:T4"/>
    <mergeCell ref="N3:N4"/>
    <mergeCell ref="A3:A4"/>
    <mergeCell ref="B3:B4"/>
    <mergeCell ref="C3:C4"/>
    <mergeCell ref="D3:D4"/>
    <mergeCell ref="E3:E4"/>
    <mergeCell ref="F3:F4"/>
  </mergeCells>
  <phoneticPr fontId="13" type="noConversion"/>
  <pageMargins left="0.7" right="0.7" top="0.75" bottom="0.75" header="0.3" footer="0.3"/>
  <pageSetup orientation="portrait" r:id="rId1"/>
  <ignoredErrors>
    <ignoredError sqref="N6"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topLeftCell="F1" zoomScale="130" zoomScaleNormal="130" workbookViewId="0">
      <selection activeCell="P17" sqref="P17"/>
    </sheetView>
  </sheetViews>
  <sheetFormatPr baseColWidth="10" defaultColWidth="43.28515625" defaultRowHeight="12.75" x14ac:dyDescent="0.2"/>
  <cols>
    <col min="1" max="1" width="32.7109375" style="1" customWidth="1"/>
    <col min="2" max="2" width="19.7109375" style="1" customWidth="1"/>
    <col min="3" max="5" width="15.5703125" style="1" hidden="1" customWidth="1"/>
    <col min="6" max="8" width="15.5703125" style="1" customWidth="1"/>
    <col min="9" max="10" width="15.5703125" style="1" hidden="1" customWidth="1"/>
    <col min="11" max="11" width="15.5703125" style="1" customWidth="1"/>
    <col min="12" max="12" width="20.28515625" style="1" customWidth="1"/>
    <col min="13" max="13" width="17.85546875" style="1" customWidth="1"/>
    <col min="14" max="15" width="15.5703125" style="1" customWidth="1"/>
    <col min="16" max="16" width="101.85546875" style="1" customWidth="1"/>
    <col min="17" max="17" width="5.85546875" style="1" hidden="1" customWidth="1"/>
    <col min="18" max="86" width="15.5703125" style="1" customWidth="1"/>
    <col min="87" max="16384" width="43.28515625" style="1"/>
  </cols>
  <sheetData>
    <row r="1" spans="1:17" ht="51.75" customHeight="1" x14ac:dyDescent="0.2">
      <c r="B1" s="128" t="s">
        <v>93</v>
      </c>
      <c r="C1" s="128"/>
      <c r="D1" s="128"/>
      <c r="E1" s="128"/>
      <c r="F1" s="128"/>
      <c r="G1" s="128"/>
      <c r="H1" s="128"/>
      <c r="I1" s="128"/>
      <c r="J1" s="128"/>
      <c r="K1" s="128"/>
      <c r="L1" s="128"/>
      <c r="M1" s="128"/>
      <c r="N1" s="128"/>
      <c r="O1" s="128"/>
      <c r="P1" s="128"/>
    </row>
    <row r="2" spans="1:17" ht="36.75" customHeight="1" x14ac:dyDescent="0.2">
      <c r="A2" s="77" t="s">
        <v>37</v>
      </c>
      <c r="B2" s="77" t="s">
        <v>38</v>
      </c>
      <c r="C2" s="77" t="s">
        <v>39</v>
      </c>
      <c r="D2" s="77" t="s">
        <v>40</v>
      </c>
      <c r="E2" s="78" t="s">
        <v>41</v>
      </c>
      <c r="F2" s="78" t="s">
        <v>42</v>
      </c>
      <c r="G2" s="77">
        <v>2019</v>
      </c>
      <c r="H2" s="77">
        <v>2020</v>
      </c>
      <c r="I2" s="77">
        <v>2021</v>
      </c>
      <c r="J2" s="77">
        <v>2022</v>
      </c>
      <c r="K2" s="77" t="s">
        <v>12</v>
      </c>
      <c r="L2" s="77" t="s">
        <v>13</v>
      </c>
      <c r="M2" s="77" t="s">
        <v>14</v>
      </c>
      <c r="N2" s="77" t="s">
        <v>15</v>
      </c>
      <c r="O2" s="77" t="s">
        <v>43</v>
      </c>
      <c r="P2" s="77" t="s">
        <v>87</v>
      </c>
    </row>
    <row r="3" spans="1:17" ht="111" customHeight="1" x14ac:dyDescent="0.2">
      <c r="A3" s="2" t="s">
        <v>44</v>
      </c>
      <c r="B3" s="3" t="s">
        <v>45</v>
      </c>
      <c r="C3" s="4" t="s">
        <v>20</v>
      </c>
      <c r="D3" s="4" t="s">
        <v>27</v>
      </c>
      <c r="E3" s="5">
        <v>3</v>
      </c>
      <c r="F3" s="5">
        <f>G3+H3+I3+J3</f>
        <v>8</v>
      </c>
      <c r="G3" s="5">
        <v>2</v>
      </c>
      <c r="H3" s="5">
        <v>2</v>
      </c>
      <c r="I3" s="5">
        <v>2</v>
      </c>
      <c r="J3" s="28">
        <v>2</v>
      </c>
      <c r="K3" s="68">
        <f>'PLAN SECTORIAL'!P8</f>
        <v>0</v>
      </c>
      <c r="L3" s="70">
        <f>'PLAN SECTORIAL'!Q8</f>
        <v>0</v>
      </c>
      <c r="M3" s="70">
        <f>'PLAN SECTORIAL'!R8</f>
        <v>2</v>
      </c>
      <c r="N3" s="68">
        <v>0</v>
      </c>
      <c r="O3" s="70">
        <f>K3+L3+M3+N3</f>
        <v>2</v>
      </c>
      <c r="P3" s="62" t="str">
        <f>'PLAN SECTORIAL'!W8</f>
        <v>Durante la vigencia 2020 se  actualizaron e implementaron 2 programas:
1. Curso básico de economía solidaria mediado por las TIC 
2. Curso virtual Reactivando el Territorio Asociatividad Solidaria</v>
      </c>
      <c r="Q3" s="63"/>
    </row>
    <row r="4" spans="1:17" ht="165.75" x14ac:dyDescent="0.2">
      <c r="A4" s="2" t="s">
        <v>46</v>
      </c>
      <c r="B4" s="3" t="s">
        <v>47</v>
      </c>
      <c r="C4" s="4" t="s">
        <v>20</v>
      </c>
      <c r="D4" s="4" t="s">
        <v>27</v>
      </c>
      <c r="E4" s="4" t="s">
        <v>48</v>
      </c>
      <c r="F4" s="6">
        <v>1</v>
      </c>
      <c r="G4" s="5">
        <v>0</v>
      </c>
      <c r="H4" s="7">
        <v>0.25</v>
      </c>
      <c r="I4" s="7">
        <v>0.5</v>
      </c>
      <c r="J4" s="29">
        <v>1</v>
      </c>
      <c r="K4" s="44">
        <v>2.75E-2</v>
      </c>
      <c r="L4" s="46">
        <v>0.1</v>
      </c>
      <c r="M4" s="45">
        <v>2.2499999999999999E-2</v>
      </c>
      <c r="N4" s="43">
        <v>0.1</v>
      </c>
      <c r="O4" s="64">
        <f>K4+L4+M4+N4</f>
        <v>0.25</v>
      </c>
      <c r="P4" s="62" t="s">
        <v>119</v>
      </c>
      <c r="Q4" s="63"/>
    </row>
    <row r="5" spans="1:17" ht="155.25" customHeight="1" x14ac:dyDescent="0.2">
      <c r="A5" s="124" t="s">
        <v>49</v>
      </c>
      <c r="B5" s="3" t="s">
        <v>50</v>
      </c>
      <c r="C5" s="4" t="s">
        <v>23</v>
      </c>
      <c r="D5" s="4" t="s">
        <v>24</v>
      </c>
      <c r="E5" s="5" t="s">
        <v>48</v>
      </c>
      <c r="F5" s="4">
        <f>G5+H5+I5+J5</f>
        <v>32</v>
      </c>
      <c r="G5" s="5">
        <v>8</v>
      </c>
      <c r="H5" s="5">
        <v>8</v>
      </c>
      <c r="I5" s="5">
        <v>8</v>
      </c>
      <c r="J5" s="28">
        <v>8</v>
      </c>
      <c r="K5" s="40">
        <v>0</v>
      </c>
      <c r="L5" s="47">
        <v>6</v>
      </c>
      <c r="M5" s="47">
        <v>1</v>
      </c>
      <c r="N5" s="4">
        <v>1</v>
      </c>
      <c r="O5" s="54">
        <f>K5+L5+M5+N5</f>
        <v>8</v>
      </c>
      <c r="P5" s="62" t="s">
        <v>120</v>
      </c>
      <c r="Q5" s="63"/>
    </row>
    <row r="6" spans="1:17" ht="183" customHeight="1" x14ac:dyDescent="0.2">
      <c r="A6" s="124"/>
      <c r="B6" s="3" t="s">
        <v>29</v>
      </c>
      <c r="C6" s="4" t="s">
        <v>20</v>
      </c>
      <c r="D6" s="4" t="s">
        <v>27</v>
      </c>
      <c r="E6" s="4">
        <v>4</v>
      </c>
      <c r="F6" s="5">
        <f t="shared" ref="F6" si="0">SUM(G6:K6)</f>
        <v>18</v>
      </c>
      <c r="G6" s="5">
        <v>3</v>
      </c>
      <c r="H6" s="5">
        <v>5</v>
      </c>
      <c r="I6" s="5">
        <v>5</v>
      </c>
      <c r="J6" s="30">
        <v>5</v>
      </c>
      <c r="K6" s="55">
        <f>'PLAN SECTORIAL'!P9</f>
        <v>0</v>
      </c>
      <c r="L6" s="56">
        <f>'PLAN SECTORIAL'!Q9</f>
        <v>0</v>
      </c>
      <c r="M6" s="56">
        <f>'PLAN SECTORIAL'!R9</f>
        <v>5</v>
      </c>
      <c r="N6" s="55">
        <f>'PLAN SECTORIAL'!S9</f>
        <v>0</v>
      </c>
      <c r="O6" s="54">
        <f>K6+L6+M6+N6</f>
        <v>5</v>
      </c>
      <c r="P6" s="62" t="str">
        <f>'PLAN SECTORIAL'!W9</f>
        <v xml:space="preserve">
Durante la Vigencia 2020 se implementó el Programa Formar Para Emprender. en 5 municipios: Caucasia , Cáceres, Nechí, Taraza y Valdivia en las siguientes Instituciones Educativas : 
Marco A Rojo sede Palomas Valdivia
Institución Educativa Valdivia
Antonio Roldan
Rural Montenegro
Manizales
Caspar de Roda
Divino Niño
Liceo Caucasia
Jorge Eliecer Gaitán
Las Conchas</v>
      </c>
      <c r="Q6" s="63"/>
    </row>
    <row r="7" spans="1:17" ht="409.5" x14ac:dyDescent="0.2">
      <c r="A7" s="2" t="s">
        <v>51</v>
      </c>
      <c r="B7" s="9" t="s">
        <v>52</v>
      </c>
      <c r="C7" s="5" t="s">
        <v>23</v>
      </c>
      <c r="D7" s="5" t="s">
        <v>24</v>
      </c>
      <c r="E7" s="4">
        <v>24</v>
      </c>
      <c r="F7" s="5">
        <v>200</v>
      </c>
      <c r="G7" s="5">
        <v>50</v>
      </c>
      <c r="H7" s="5">
        <v>50</v>
      </c>
      <c r="I7" s="8">
        <v>50</v>
      </c>
      <c r="J7" s="31">
        <v>50</v>
      </c>
      <c r="K7" s="40">
        <v>0</v>
      </c>
      <c r="L7" s="48">
        <v>12</v>
      </c>
      <c r="M7" s="48">
        <v>32</v>
      </c>
      <c r="N7" s="41">
        <v>8</v>
      </c>
      <c r="O7" s="54">
        <f t="shared" ref="O7:O26" si="1">K7+L7+M7+N7</f>
        <v>52</v>
      </c>
      <c r="P7" s="62" t="s">
        <v>128</v>
      </c>
      <c r="Q7" s="63"/>
    </row>
    <row r="8" spans="1:17" ht="213" customHeight="1" x14ac:dyDescent="0.2">
      <c r="A8" s="2" t="s">
        <v>53</v>
      </c>
      <c r="B8" s="9" t="s">
        <v>54</v>
      </c>
      <c r="C8" s="5" t="s">
        <v>20</v>
      </c>
      <c r="D8" s="5" t="s">
        <v>27</v>
      </c>
      <c r="E8" s="5" t="s">
        <v>48</v>
      </c>
      <c r="F8" s="5">
        <v>40</v>
      </c>
      <c r="G8" s="5">
        <v>10</v>
      </c>
      <c r="H8" s="5">
        <v>10</v>
      </c>
      <c r="I8" s="8">
        <v>10</v>
      </c>
      <c r="J8" s="31">
        <v>10</v>
      </c>
      <c r="K8" s="40">
        <v>0</v>
      </c>
      <c r="L8" s="48">
        <v>0</v>
      </c>
      <c r="M8" s="48">
        <v>3</v>
      </c>
      <c r="N8" s="41">
        <v>7</v>
      </c>
      <c r="O8" s="54">
        <f t="shared" si="1"/>
        <v>10</v>
      </c>
      <c r="P8" s="62" t="s">
        <v>121</v>
      </c>
      <c r="Q8" s="63"/>
    </row>
    <row r="9" spans="1:17" ht="170.25" customHeight="1" x14ac:dyDescent="0.2">
      <c r="A9" s="9" t="s">
        <v>55</v>
      </c>
      <c r="B9" s="9" t="s">
        <v>56</v>
      </c>
      <c r="C9" s="5" t="s">
        <v>20</v>
      </c>
      <c r="D9" s="5" t="s">
        <v>21</v>
      </c>
      <c r="E9" s="5">
        <v>12</v>
      </c>
      <c r="F9" s="5">
        <v>84</v>
      </c>
      <c r="G9" s="5">
        <v>21</v>
      </c>
      <c r="H9" s="5">
        <v>21</v>
      </c>
      <c r="I9" s="8">
        <v>21</v>
      </c>
      <c r="J9" s="31">
        <v>21</v>
      </c>
      <c r="K9" s="40">
        <v>11</v>
      </c>
      <c r="L9" s="48">
        <v>10</v>
      </c>
      <c r="M9" s="48">
        <v>10</v>
      </c>
      <c r="N9" s="41">
        <v>2</v>
      </c>
      <c r="O9" s="54">
        <f t="shared" si="1"/>
        <v>33</v>
      </c>
      <c r="P9" s="62" t="s">
        <v>95</v>
      </c>
      <c r="Q9" s="63"/>
    </row>
    <row r="10" spans="1:17" ht="51" x14ac:dyDescent="0.2">
      <c r="A10" s="2" t="s">
        <v>57</v>
      </c>
      <c r="B10" s="10" t="s">
        <v>58</v>
      </c>
      <c r="C10" s="8" t="s">
        <v>20</v>
      </c>
      <c r="D10" s="8" t="s">
        <v>27</v>
      </c>
      <c r="E10" s="11">
        <v>0.5</v>
      </c>
      <c r="F10" s="12">
        <v>0.8</v>
      </c>
      <c r="G10" s="12">
        <v>0.8</v>
      </c>
      <c r="H10" s="12">
        <v>0.8</v>
      </c>
      <c r="I10" s="12">
        <v>0.8</v>
      </c>
      <c r="J10" s="32">
        <v>0.8</v>
      </c>
      <c r="K10" s="39">
        <v>0</v>
      </c>
      <c r="L10" s="47">
        <v>0</v>
      </c>
      <c r="M10" s="58">
        <v>0.3</v>
      </c>
      <c r="N10" s="6">
        <v>0.5</v>
      </c>
      <c r="O10" s="59">
        <f t="shared" si="1"/>
        <v>0.8</v>
      </c>
      <c r="P10" s="62" t="s">
        <v>96</v>
      </c>
      <c r="Q10" s="63"/>
    </row>
    <row r="11" spans="1:17" ht="177" customHeight="1" x14ac:dyDescent="0.2">
      <c r="A11" s="2" t="s">
        <v>59</v>
      </c>
      <c r="B11" s="10" t="s">
        <v>60</v>
      </c>
      <c r="C11" s="8" t="s">
        <v>20</v>
      </c>
      <c r="D11" s="8" t="s">
        <v>27</v>
      </c>
      <c r="E11" s="8">
        <v>2</v>
      </c>
      <c r="F11" s="13">
        <f>SUM(G11:K11)</f>
        <v>4</v>
      </c>
      <c r="G11" s="13">
        <v>1</v>
      </c>
      <c r="H11" s="13">
        <v>1</v>
      </c>
      <c r="I11" s="13">
        <v>1</v>
      </c>
      <c r="J11" s="33">
        <v>1</v>
      </c>
      <c r="K11" s="40">
        <v>0</v>
      </c>
      <c r="L11" s="49">
        <v>0</v>
      </c>
      <c r="M11" s="49">
        <v>0</v>
      </c>
      <c r="N11" s="8">
        <v>1</v>
      </c>
      <c r="O11" s="54">
        <f t="shared" si="1"/>
        <v>1</v>
      </c>
      <c r="P11" s="62" t="s">
        <v>97</v>
      </c>
      <c r="Q11" s="63"/>
    </row>
    <row r="12" spans="1:17" ht="112.5" customHeight="1" x14ac:dyDescent="0.2">
      <c r="A12" s="125" t="s">
        <v>61</v>
      </c>
      <c r="B12" s="10" t="s">
        <v>19</v>
      </c>
      <c r="C12" s="8" t="s">
        <v>20</v>
      </c>
      <c r="D12" s="8" t="s">
        <v>21</v>
      </c>
      <c r="E12" s="8">
        <v>306</v>
      </c>
      <c r="F12" s="8">
        <v>1600</v>
      </c>
      <c r="G12" s="8">
        <v>400</v>
      </c>
      <c r="H12" s="8">
        <v>400</v>
      </c>
      <c r="I12" s="8">
        <v>400</v>
      </c>
      <c r="J12" s="30">
        <v>400</v>
      </c>
      <c r="K12" s="55">
        <f>'PLAN SECTORIAL'!P5</f>
        <v>100</v>
      </c>
      <c r="L12" s="56">
        <f>'PLAN SECTORIAL'!Q5</f>
        <v>127</v>
      </c>
      <c r="M12" s="56">
        <f>'PLAN SECTORIAL'!R5</f>
        <v>73</v>
      </c>
      <c r="N12" s="55">
        <f>'PLAN SECTORIAL'!S5</f>
        <v>100</v>
      </c>
      <c r="O12" s="54">
        <f t="shared" si="1"/>
        <v>400</v>
      </c>
      <c r="P12" s="62" t="str">
        <f>'PLAN SECTORIAL'!W5</f>
        <v xml:space="preserve">Durante la vigencia 2020 se fomentaron 400 emprendimientos solidarios dinamizados beneficiando a 6871 personas.. De estos, 40 emprendimientos  están conformados por población víctima y 2 por población reincorporada,.  Los procesos de fomento se adelantaron en 28 departamentos y en 111 municipios de los cuales 35 son territorios PDET contribuyendo a la estabilización de la paz. A través de la estrategia de compras públicas locales  se beneficiaron 200 emprendimientos solidarios en los cuales se  fortalecen los canales de comercialización y generación de ingresos de productos y servicios de los pequeños productores </v>
      </c>
      <c r="Q12" s="63"/>
    </row>
    <row r="13" spans="1:17" ht="132" customHeight="1" x14ac:dyDescent="0.2">
      <c r="A13" s="125"/>
      <c r="B13" s="10" t="s">
        <v>62</v>
      </c>
      <c r="C13" s="8" t="s">
        <v>23</v>
      </c>
      <c r="D13" s="8" t="s">
        <v>24</v>
      </c>
      <c r="E13" s="8">
        <v>8011</v>
      </c>
      <c r="F13" s="14">
        <f>SUM(G13:K13)</f>
        <v>25500</v>
      </c>
      <c r="G13" s="14">
        <f>G12*15</f>
        <v>6000</v>
      </c>
      <c r="H13" s="14">
        <f t="shared" ref="H13:J13" si="2">H12*15</f>
        <v>6000</v>
      </c>
      <c r="I13" s="14">
        <f t="shared" si="2"/>
        <v>6000</v>
      </c>
      <c r="J13" s="34">
        <f t="shared" si="2"/>
        <v>6000</v>
      </c>
      <c r="K13" s="55">
        <f>'PLAN SECTORIAL'!P6</f>
        <v>1500</v>
      </c>
      <c r="L13" s="56">
        <f>'PLAN SECTORIAL'!Q6</f>
        <v>5371</v>
      </c>
      <c r="M13" s="56">
        <f>'PLAN SECTORIAL'!R6</f>
        <v>0</v>
      </c>
      <c r="N13" s="55">
        <f>'PLAN SECTORIAL'!S6</f>
        <v>0</v>
      </c>
      <c r="O13" s="54">
        <f>K13+L13+M13+N13</f>
        <v>6871</v>
      </c>
      <c r="P13" s="62" t="str">
        <f>'PLAN SECTORIAL'!W6</f>
        <v xml:space="preserve">
A 31 de  Diciembre se  beneficiaron directamente  6871  e indirectamente a 15.428 personas, de los proceso de fomento de organizaciones solidarias, de acuerdo a la caracterización realizada se reportan  1960 personas en condición de  victimas, 2759 mujeres, 1361  Narp y   556 indígenas.</v>
      </c>
      <c r="Q13" s="63"/>
    </row>
    <row r="14" spans="1:17" ht="202.5" customHeight="1" x14ac:dyDescent="0.2">
      <c r="A14" s="2" t="s">
        <v>63</v>
      </c>
      <c r="B14" s="10" t="s">
        <v>64</v>
      </c>
      <c r="C14" s="8" t="s">
        <v>20</v>
      </c>
      <c r="D14" s="8" t="s">
        <v>27</v>
      </c>
      <c r="E14" s="5" t="s">
        <v>48</v>
      </c>
      <c r="F14" s="15">
        <v>1</v>
      </c>
      <c r="G14" s="15">
        <v>0.5</v>
      </c>
      <c r="H14" s="14"/>
      <c r="I14" s="14"/>
      <c r="J14" s="35">
        <v>0.5</v>
      </c>
      <c r="K14" s="57">
        <v>0.17</v>
      </c>
      <c r="L14" s="58">
        <v>0.1</v>
      </c>
      <c r="M14" s="56">
        <v>0.08</v>
      </c>
      <c r="N14" s="6">
        <v>0.15</v>
      </c>
      <c r="O14" s="59">
        <f t="shared" si="1"/>
        <v>0.5</v>
      </c>
      <c r="P14" s="62" t="s">
        <v>98</v>
      </c>
      <c r="Q14" s="63"/>
    </row>
    <row r="15" spans="1:17" ht="293.25" x14ac:dyDescent="0.2">
      <c r="A15" s="2" t="s">
        <v>65</v>
      </c>
      <c r="B15" s="10" t="s">
        <v>66</v>
      </c>
      <c r="C15" s="8" t="s">
        <v>20</v>
      </c>
      <c r="D15" s="8" t="s">
        <v>27</v>
      </c>
      <c r="E15" s="5" t="s">
        <v>48</v>
      </c>
      <c r="F15" s="8">
        <v>5</v>
      </c>
      <c r="G15" s="8">
        <v>5</v>
      </c>
      <c r="H15" s="8">
        <v>5</v>
      </c>
      <c r="I15" s="8">
        <v>5</v>
      </c>
      <c r="J15" s="30">
        <v>5</v>
      </c>
      <c r="K15" s="40">
        <v>0</v>
      </c>
      <c r="L15" s="65">
        <v>0</v>
      </c>
      <c r="M15" s="47">
        <v>18</v>
      </c>
      <c r="N15" s="4">
        <v>2</v>
      </c>
      <c r="O15" s="66">
        <f t="shared" si="1"/>
        <v>20</v>
      </c>
      <c r="P15" s="62" t="s">
        <v>122</v>
      </c>
      <c r="Q15" s="63"/>
    </row>
    <row r="16" spans="1:17" ht="76.5" x14ac:dyDescent="0.2">
      <c r="A16" s="2" t="s">
        <v>67</v>
      </c>
      <c r="B16" s="10" t="s">
        <v>68</v>
      </c>
      <c r="C16" s="8" t="s">
        <v>20</v>
      </c>
      <c r="D16" s="8" t="s">
        <v>27</v>
      </c>
      <c r="E16" s="5" t="s">
        <v>48</v>
      </c>
      <c r="F16" s="11">
        <v>1</v>
      </c>
      <c r="G16" s="11">
        <v>0.25</v>
      </c>
      <c r="H16" s="11">
        <v>0.25</v>
      </c>
      <c r="I16" s="11">
        <v>0.25</v>
      </c>
      <c r="J16" s="36">
        <v>0.25</v>
      </c>
      <c r="K16" s="40">
        <v>0</v>
      </c>
      <c r="L16" s="47">
        <v>0</v>
      </c>
      <c r="M16" s="47">
        <v>0</v>
      </c>
      <c r="N16" s="69">
        <v>0.05</v>
      </c>
      <c r="O16" s="59">
        <f t="shared" si="1"/>
        <v>0.05</v>
      </c>
      <c r="P16" s="62" t="s">
        <v>99</v>
      </c>
      <c r="Q16" s="63"/>
    </row>
    <row r="17" spans="1:17" ht="125.25" customHeight="1" x14ac:dyDescent="0.2">
      <c r="A17" s="2" t="s">
        <v>69</v>
      </c>
      <c r="B17" s="10" t="s">
        <v>70</v>
      </c>
      <c r="C17" s="8" t="s">
        <v>20</v>
      </c>
      <c r="D17" s="8" t="s">
        <v>24</v>
      </c>
      <c r="E17" s="5" t="s">
        <v>48</v>
      </c>
      <c r="F17" s="11">
        <v>1</v>
      </c>
      <c r="G17" s="11">
        <v>0.25</v>
      </c>
      <c r="H17" s="11">
        <v>0.25</v>
      </c>
      <c r="I17" s="11">
        <v>0.25</v>
      </c>
      <c r="J17" s="36">
        <v>0.25</v>
      </c>
      <c r="K17" s="57">
        <v>0.06</v>
      </c>
      <c r="L17" s="58">
        <v>0.09</v>
      </c>
      <c r="M17" s="58">
        <v>0.05</v>
      </c>
      <c r="N17" s="4">
        <f>[1]MISIONAL!AR21+[1]MISIONAL!AV21+[1]MISIONAL!AZ21</f>
        <v>0</v>
      </c>
      <c r="O17" s="59">
        <f t="shared" si="1"/>
        <v>0.2</v>
      </c>
      <c r="P17" s="62" t="s">
        <v>90</v>
      </c>
      <c r="Q17" s="63"/>
    </row>
    <row r="18" spans="1:17" ht="267" customHeight="1" x14ac:dyDescent="0.2">
      <c r="A18" s="2" t="s">
        <v>71</v>
      </c>
      <c r="B18" s="10" t="s">
        <v>72</v>
      </c>
      <c r="C18" s="8" t="s">
        <v>23</v>
      </c>
      <c r="D18" s="8" t="s">
        <v>24</v>
      </c>
      <c r="E18" s="5" t="s">
        <v>48</v>
      </c>
      <c r="F18" s="8">
        <f>SUM(G18:K18)</f>
        <v>9</v>
      </c>
      <c r="G18" s="8">
        <v>2</v>
      </c>
      <c r="H18" s="8">
        <v>2</v>
      </c>
      <c r="I18" s="8">
        <v>2</v>
      </c>
      <c r="J18" s="30">
        <v>2</v>
      </c>
      <c r="K18" s="40">
        <v>1</v>
      </c>
      <c r="L18" s="47">
        <v>5</v>
      </c>
      <c r="M18" s="47">
        <v>9</v>
      </c>
      <c r="N18" s="4">
        <v>10</v>
      </c>
      <c r="O18" s="54">
        <f t="shared" si="1"/>
        <v>25</v>
      </c>
      <c r="P18" s="119" t="s">
        <v>123</v>
      </c>
      <c r="Q18" s="63"/>
    </row>
    <row r="19" spans="1:17" ht="102" x14ac:dyDescent="0.2">
      <c r="A19" s="2" t="s">
        <v>73</v>
      </c>
      <c r="B19" s="10" t="s">
        <v>74</v>
      </c>
      <c r="C19" s="8" t="s">
        <v>20</v>
      </c>
      <c r="D19" s="8" t="s">
        <v>27</v>
      </c>
      <c r="E19" s="8">
        <v>4</v>
      </c>
      <c r="F19" s="8">
        <v>4</v>
      </c>
      <c r="G19" s="8">
        <v>4</v>
      </c>
      <c r="H19" s="8">
        <v>4</v>
      </c>
      <c r="I19" s="8">
        <v>4</v>
      </c>
      <c r="J19" s="30">
        <v>4</v>
      </c>
      <c r="K19" s="40">
        <v>4</v>
      </c>
      <c r="L19" s="47">
        <v>0</v>
      </c>
      <c r="M19" s="47">
        <v>0</v>
      </c>
      <c r="N19" s="4">
        <v>0</v>
      </c>
      <c r="O19" s="54">
        <f t="shared" si="1"/>
        <v>4</v>
      </c>
      <c r="P19" s="62" t="s">
        <v>91</v>
      </c>
      <c r="Q19" s="63"/>
    </row>
    <row r="20" spans="1:17" ht="55.5" customHeight="1" x14ac:dyDescent="0.2">
      <c r="A20" s="126" t="s">
        <v>75</v>
      </c>
      <c r="B20" s="10" t="s">
        <v>76</v>
      </c>
      <c r="C20" s="8" t="s">
        <v>77</v>
      </c>
      <c r="D20" s="8" t="s">
        <v>27</v>
      </c>
      <c r="E20" s="11">
        <v>1</v>
      </c>
      <c r="F20" s="11">
        <v>1</v>
      </c>
      <c r="G20" s="11">
        <v>0.25</v>
      </c>
      <c r="H20" s="11">
        <v>0.25</v>
      </c>
      <c r="I20" s="11">
        <v>0.25</v>
      </c>
      <c r="J20" s="36">
        <v>0.25</v>
      </c>
      <c r="K20" s="43">
        <v>0.06</v>
      </c>
      <c r="L20" s="60">
        <v>6.5000000000000002E-2</v>
      </c>
      <c r="M20" s="71">
        <v>6.5000000000000002E-2</v>
      </c>
      <c r="N20" s="6">
        <v>0.06</v>
      </c>
      <c r="O20" s="59">
        <f t="shared" si="1"/>
        <v>0.25</v>
      </c>
      <c r="P20" s="62" t="s">
        <v>124</v>
      </c>
      <c r="Q20" s="63"/>
    </row>
    <row r="21" spans="1:17" ht="63.75" x14ac:dyDescent="0.2">
      <c r="A21" s="127"/>
      <c r="B21" s="3" t="s">
        <v>34</v>
      </c>
      <c r="C21" s="4" t="s">
        <v>77</v>
      </c>
      <c r="D21" s="8" t="s">
        <v>27</v>
      </c>
      <c r="E21" s="16">
        <v>84.2</v>
      </c>
      <c r="F21" s="11">
        <v>0.9</v>
      </c>
      <c r="G21" s="17"/>
      <c r="H21" s="17">
        <v>85</v>
      </c>
      <c r="I21" s="17">
        <v>87</v>
      </c>
      <c r="J21" s="37">
        <v>89</v>
      </c>
      <c r="K21" s="40">
        <v>0</v>
      </c>
      <c r="L21" s="50">
        <v>88.2</v>
      </c>
      <c r="M21" s="50">
        <v>0</v>
      </c>
      <c r="N21" s="17">
        <v>0</v>
      </c>
      <c r="O21" s="54">
        <f t="shared" si="1"/>
        <v>88.2</v>
      </c>
      <c r="P21" s="62" t="str">
        <f>'PLAN SECTORIAL'!U13</f>
        <v xml:space="preserve">De acuerdo a los resultados de FURAG de 2019 que se realizo en 2020 la entidad tiene un índice de desempeño de 88,2%, se realizara un plan de mejoramiento  que permita cerrar las brechas identificadas. Y para que en la evaluación de vigencia 2020 que se realizará en la vigencia 2021 logremos alcanzar 90 del Índice de desempeño institucional 
En el segundo semestre se adelanta un plan de mejoramiento teniendo en cuenta los resultados Furag y la implementación del MIPG </v>
      </c>
      <c r="Q21" s="63"/>
    </row>
    <row r="22" spans="1:17" ht="51" x14ac:dyDescent="0.2">
      <c r="A22" s="2" t="s">
        <v>78</v>
      </c>
      <c r="B22" s="10" t="s">
        <v>79</v>
      </c>
      <c r="C22" s="4" t="s">
        <v>20</v>
      </c>
      <c r="D22" s="4" t="s">
        <v>27</v>
      </c>
      <c r="E22" s="8">
        <v>1</v>
      </c>
      <c r="F22" s="8">
        <v>4</v>
      </c>
      <c r="G22" s="8">
        <v>1</v>
      </c>
      <c r="H22" s="8">
        <v>1</v>
      </c>
      <c r="I22" s="8">
        <v>1</v>
      </c>
      <c r="J22" s="38">
        <v>1</v>
      </c>
      <c r="K22" s="57">
        <v>0.23</v>
      </c>
      <c r="L22" s="51">
        <v>0.28100000000000003</v>
      </c>
      <c r="M22" s="51">
        <v>0.32</v>
      </c>
      <c r="N22" s="42">
        <v>0.17</v>
      </c>
      <c r="O22" s="59">
        <f>K22+L22+M22+N22</f>
        <v>1.0009999999999999</v>
      </c>
      <c r="P22" s="62" t="s">
        <v>125</v>
      </c>
      <c r="Q22" s="63"/>
    </row>
    <row r="23" spans="1:17" ht="76.5" x14ac:dyDescent="0.2">
      <c r="A23" s="2" t="s">
        <v>80</v>
      </c>
      <c r="B23" s="10" t="s">
        <v>81</v>
      </c>
      <c r="C23" s="4" t="s">
        <v>20</v>
      </c>
      <c r="D23" s="4" t="s">
        <v>27</v>
      </c>
      <c r="E23" s="5" t="s">
        <v>48</v>
      </c>
      <c r="F23" s="8">
        <v>1</v>
      </c>
      <c r="G23" s="19"/>
      <c r="H23" s="8">
        <v>1</v>
      </c>
      <c r="I23" s="8"/>
      <c r="J23" s="38"/>
      <c r="K23" s="40">
        <v>0</v>
      </c>
      <c r="L23" s="52">
        <v>0</v>
      </c>
      <c r="M23" s="52">
        <v>1</v>
      </c>
      <c r="N23" s="18">
        <v>0</v>
      </c>
      <c r="O23" s="59">
        <f>K23+L23+M23+N23</f>
        <v>1</v>
      </c>
      <c r="P23" s="62" t="s">
        <v>126</v>
      </c>
      <c r="Q23" s="63"/>
    </row>
    <row r="24" spans="1:17" ht="249" customHeight="1" x14ac:dyDescent="0.2">
      <c r="A24" s="2" t="s">
        <v>82</v>
      </c>
      <c r="B24" s="10" t="s">
        <v>83</v>
      </c>
      <c r="C24" s="4" t="s">
        <v>77</v>
      </c>
      <c r="D24" s="4" t="s">
        <v>27</v>
      </c>
      <c r="E24" s="5" t="s">
        <v>48</v>
      </c>
      <c r="F24" s="11">
        <v>1</v>
      </c>
      <c r="G24" s="11">
        <v>0.5</v>
      </c>
      <c r="H24" s="11">
        <v>0.5</v>
      </c>
      <c r="I24" s="8"/>
      <c r="J24" s="38"/>
      <c r="K24" s="57">
        <v>0.25</v>
      </c>
      <c r="L24" s="52">
        <f>[1]MISIONAL!T27+[1]MISIONAL!X27+[1]MISIONAL!AB27</f>
        <v>0</v>
      </c>
      <c r="M24" s="72">
        <v>0.1</v>
      </c>
      <c r="N24" s="15">
        <v>0.15</v>
      </c>
      <c r="O24" s="59">
        <v>0.25</v>
      </c>
      <c r="P24" s="62" t="s">
        <v>127</v>
      </c>
      <c r="Q24" s="63"/>
    </row>
    <row r="25" spans="1:17" ht="127.5" x14ac:dyDescent="0.2">
      <c r="A25" s="2" t="s">
        <v>84</v>
      </c>
      <c r="B25" s="10" t="s">
        <v>31</v>
      </c>
      <c r="C25" s="8" t="s">
        <v>32</v>
      </c>
      <c r="D25" s="8" t="s">
        <v>33</v>
      </c>
      <c r="E25" s="11">
        <v>1</v>
      </c>
      <c r="F25" s="11">
        <v>1</v>
      </c>
      <c r="G25" s="11">
        <v>0.25</v>
      </c>
      <c r="H25" s="11">
        <v>0.25</v>
      </c>
      <c r="I25" s="11">
        <v>0.25</v>
      </c>
      <c r="J25" s="36">
        <v>0.25</v>
      </c>
      <c r="K25" s="40">
        <v>0</v>
      </c>
      <c r="L25" s="53">
        <f>'PLAN SECTORIAL'!Q11</f>
        <v>0.125</v>
      </c>
      <c r="M25" s="53">
        <f>'PLAN SECTORIAL'!R11</f>
        <v>6.2E-2</v>
      </c>
      <c r="N25" s="11">
        <v>0.06</v>
      </c>
      <c r="O25" s="59">
        <f>K25+L25+M25+N25</f>
        <v>0.247</v>
      </c>
      <c r="P25" s="118" t="str">
        <f>'PLAN SECTORIAL'!W11</f>
        <v xml:space="preserve">Durante la vigencia 2020 se creó la Comisión Intersectorial de la Economía Solidaria, iniciativa del presidente de la República, Iván Duque, y liderada por la Vicepresidente Martha Lucia Ramirez que fue creada para impulsar el sector cooperativo en Colombia como componente fundamental de la reactivación económica. La UAEOS ha  participando activamente  en las mesas de trabajo para desarrollar la política pública del sector solidario, de la mano de la Vicepresidencia, Ministerio del Trabajo, la Superintendencia de la Economía Solidaria, el Fondo de Garantías de Entidades Cooperativas (Fogacoop) y el Ministerio de Comercio, Industria y Turismo.
La Unidad ha trabajado en:
Aportes documento en construcción, Política Pública para vendedores ambulantes 
Aportes al costeo de la política pública de Victimas para el Sector Solidario  
Aportes  a los procesos de Sistema de Información de población Victima
</v>
      </c>
      <c r="Q25" s="63"/>
    </row>
    <row r="26" spans="1:17" ht="114.75" x14ac:dyDescent="0.2">
      <c r="A26" s="2" t="s">
        <v>85</v>
      </c>
      <c r="B26" s="10" t="s">
        <v>86</v>
      </c>
      <c r="C26" s="8" t="s">
        <v>32</v>
      </c>
      <c r="D26" s="8" t="s">
        <v>33</v>
      </c>
      <c r="E26" s="11">
        <v>1</v>
      </c>
      <c r="F26" s="11">
        <v>1</v>
      </c>
      <c r="G26" s="11">
        <v>0.25</v>
      </c>
      <c r="H26" s="11">
        <v>0.25</v>
      </c>
      <c r="I26" s="11">
        <v>0.25</v>
      </c>
      <c r="J26" s="36">
        <v>0.25</v>
      </c>
      <c r="K26" s="40">
        <v>0</v>
      </c>
      <c r="L26" s="53">
        <v>0.125</v>
      </c>
      <c r="M26" s="53">
        <v>0.06</v>
      </c>
      <c r="N26" s="11">
        <f>'[1]PLAN SECTORIAL'!S10</f>
        <v>0</v>
      </c>
      <c r="O26" s="59">
        <f t="shared" si="1"/>
        <v>0.185</v>
      </c>
      <c r="P26" s="62" t="str">
        <f>'PLAN SECTORIAL'!W12</f>
        <v xml:space="preserve">La Entidad cuenta con un plan estadística  Institucional actualizado e implementado,  una operación estadística certificada por el DANE " Registro de ESALES", en la vigencia 2020, se dio inicio al diseño del SIOS,    Sistema de Información Socioeconómico de las Organizaciones Solidarias, sistema de información que busca identificar y organizar información relacionada con las organizaciones solidarias con el fin de apoyar su desarrollo socioeconómico a través de oportunidades de mejores ingresos y el desarrollo de la economía local. El sistema contará con: sistema de georreferenciación, catalogo electrónico, salas comerciales, estadísticas y permitirá avanzar en la interoperabilidad de la información con otras entidades. 
</v>
      </c>
      <c r="Q26" s="63"/>
    </row>
  </sheetData>
  <mergeCells count="4">
    <mergeCell ref="A5:A6"/>
    <mergeCell ref="A12:A13"/>
    <mergeCell ref="A20:A21"/>
    <mergeCell ref="B1:P1"/>
  </mergeCells>
  <phoneticPr fontId="13" type="noConversion"/>
  <pageMargins left="0.7" right="0.7" top="0.75" bottom="0.75" header="0.3" footer="0.3"/>
  <pageSetup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SECTORIAL</vt:lpstr>
      <vt:lpstr>PLAN ESTRATEGICO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CHAVEZ</dc:creator>
  <cp:lastModifiedBy>Marisol Viveros</cp:lastModifiedBy>
  <dcterms:created xsi:type="dcterms:W3CDTF">2020-04-16T16:02:15Z</dcterms:created>
  <dcterms:modified xsi:type="dcterms:W3CDTF">2021-02-11T23:03:35Z</dcterms:modified>
</cp:coreProperties>
</file>