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defaultThemeVersion="166925"/>
  <mc:AlternateContent xmlns:mc="http://schemas.openxmlformats.org/markup-compatibility/2006">
    <mc:Choice Requires="x15">
      <x15ac:absPath xmlns:x15ac="http://schemas.microsoft.com/office/spreadsheetml/2010/11/ac" url="C:\Users\marisol.viveros\Desktop\Trabajo en casa\1. Marisol Viveros\18, I,noforme Planeación táctica\3 informe\"/>
    </mc:Choice>
  </mc:AlternateContent>
  <xr:revisionPtr revIDLastSave="0" documentId="13_ncr:1_{85AD2518-312A-4512-84ED-940A4F312A72}" xr6:coauthVersionLast="36" xr6:coauthVersionMax="36" xr10:uidLastSave="{00000000-0000-0000-0000-000000000000}"/>
  <bookViews>
    <workbookView xWindow="0" yWindow="0" windowWidth="18000" windowHeight="4395" xr2:uid="{00000000-000D-0000-FFFF-FFFF00000000}"/>
  </bookViews>
  <sheets>
    <sheet name="PLAN SECTORIAL" sheetId="2" r:id="rId1"/>
    <sheet name="PLAN ESTRATEGICO" sheetId="3" r:id="rId2"/>
  </sheets>
  <externalReferences>
    <externalReference r:id="rId3"/>
  </externalReferences>
  <definedNames>
    <definedName name="ActualBeyond" localSheetId="1">PeriodInActual*(#REF!&gt;0)</definedName>
    <definedName name="ActualBeyond">PeriodInActual*(#REF!&gt;0)</definedName>
    <definedName name="PercentCompleteBeyond">(#REF!=MEDIAN(#REF!,#REF!,#REF!+#REF!)*(#REF!&gt;0))*((#REF!&lt;(INT(#REF!+#REF!*#REF!)))+(#REF!=#REF!))*(#REF!&gt;0)</definedName>
    <definedName name="period_selected">#REF!</definedName>
    <definedName name="PeriodInActual">#REF!=MEDIAN(#REF!,#REF!,#REF!+#REF!-1)</definedName>
    <definedName name="PeriodInPlan">#REF!=MEDIAN(#REF!,#REF!,#REF!+#REF!-1)</definedName>
    <definedName name="Plan" localSheetId="1">PeriodInPlan*(#REF!&gt;0)</definedName>
    <definedName name="Plan">PeriodInPlan*(#REF!&gt;0)</definedName>
    <definedName name="PorcentajeCompletado" localSheetId="1">PercentCompleteBeyond*PeriodInPlan</definedName>
    <definedName name="PorcentajeCompletado">PercentCompleteBeyond*PeriodInPlan</definedName>
    <definedName name="Real" localSheetId="1">(PeriodInActual*(#REF!&gt;0))*PeriodInPlan</definedName>
    <definedName name="Real">(PeriodInActual*(#REF!&gt;0))*PeriodInPlan</definedName>
    <definedName name="TitleRegion..BO60">#REF!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3" i="3" l="1"/>
  <c r="L13" i="3"/>
  <c r="Q6" i="2"/>
  <c r="M25" i="3" l="1"/>
  <c r="L25" i="3"/>
  <c r="T10" i="2" l="1"/>
  <c r="P26" i="3" l="1"/>
  <c r="P24" i="3" l="1"/>
  <c r="O23" i="3"/>
  <c r="P21" i="3"/>
  <c r="P13" i="3"/>
  <c r="P12" i="3"/>
  <c r="P6" i="3" l="1"/>
  <c r="O4" i="3"/>
  <c r="P3" i="3" l="1"/>
  <c r="T12" i="2" l="1"/>
  <c r="O5" i="3" l="1"/>
  <c r="O22" i="3"/>
  <c r="K13" i="3"/>
  <c r="L12" i="3"/>
  <c r="K12" i="3"/>
  <c r="O11" i="3"/>
  <c r="O8" i="3"/>
  <c r="O7" i="3"/>
  <c r="O9" i="3"/>
  <c r="O14" i="3"/>
  <c r="O15" i="3"/>
  <c r="O16" i="3"/>
  <c r="O18" i="3"/>
  <c r="O19" i="3"/>
  <c r="O20" i="3"/>
  <c r="O21" i="3"/>
  <c r="L3" i="3" l="1"/>
  <c r="K3" i="3"/>
  <c r="N26" i="3" l="1"/>
  <c r="O26" i="3"/>
  <c r="N25" i="3"/>
  <c r="O25" i="3" s="1"/>
  <c r="N24" i="3"/>
  <c r="L24" i="3"/>
  <c r="O24" i="3" s="1"/>
  <c r="F18" i="3"/>
  <c r="N17" i="3"/>
  <c r="O17" i="3" s="1"/>
  <c r="J13" i="3"/>
  <c r="I13" i="3"/>
  <c r="H13" i="3"/>
  <c r="G13" i="3"/>
  <c r="F11" i="3"/>
  <c r="N10" i="3"/>
  <c r="F6" i="3"/>
  <c r="F5" i="3"/>
  <c r="F3" i="3"/>
  <c r="T13" i="2"/>
  <c r="S11" i="2"/>
  <c r="N11" i="2"/>
  <c r="S9" i="2"/>
  <c r="N6" i="3" s="1"/>
  <c r="M6" i="3"/>
  <c r="Q9" i="2"/>
  <c r="L6" i="3" s="1"/>
  <c r="P9" i="2"/>
  <c r="K6" i="3" s="1"/>
  <c r="N9" i="2"/>
  <c r="S8" i="2"/>
  <c r="M3" i="3"/>
  <c r="O3" i="3" s="1"/>
  <c r="N8" i="2"/>
  <c r="S7" i="2"/>
  <c r="Q7" i="2"/>
  <c r="P7" i="2"/>
  <c r="N7" i="2"/>
  <c r="S6" i="2"/>
  <c r="N6" i="2"/>
  <c r="S5" i="2"/>
  <c r="N12" i="3" s="1"/>
  <c r="M12" i="3"/>
  <c r="N5" i="2"/>
  <c r="O6" i="3" l="1"/>
  <c r="O12" i="3"/>
  <c r="N13" i="3"/>
  <c r="O13" i="3" s="1"/>
  <c r="T6" i="2"/>
  <c r="O10" i="3"/>
  <c r="F13" i="3"/>
  <c r="T8" i="2"/>
  <c r="T9" i="2"/>
  <c r="T7" i="2"/>
  <c r="T11" i="2"/>
  <c r="T5" i="2"/>
</calcChain>
</file>

<file path=xl/sharedStrings.xml><?xml version="1.0" encoding="utf-8"?>
<sst xmlns="http://schemas.openxmlformats.org/spreadsheetml/2006/main" count="195" uniqueCount="119">
  <si>
    <t>INDICADORES</t>
  </si>
  <si>
    <t>TIPO DE INDICADOR</t>
  </si>
  <si>
    <t>Frecuencia  Medición</t>
  </si>
  <si>
    <t>LINEA DE BASE 31 /12/2018</t>
  </si>
  <si>
    <t>META CUATRIENIO</t>
  </si>
  <si>
    <t>META 2019</t>
  </si>
  <si>
    <t>Meta 1 trimestre</t>
  </si>
  <si>
    <t>Meta 2 trimestre</t>
  </si>
  <si>
    <t>Acumulado a 3 trimestre</t>
  </si>
  <si>
    <t>Meta 4 trimestre</t>
  </si>
  <si>
    <t>Avance cuarto trimestre</t>
  </si>
  <si>
    <t>Cuplimiento 2019</t>
  </si>
  <si>
    <t>Meta 2020</t>
  </si>
  <si>
    <t>Primer Trimestre</t>
  </si>
  <si>
    <t>Segundo Trimestre</t>
  </si>
  <si>
    <t>Tercer Trimestre</t>
  </si>
  <si>
    <t>Cuarto Trimestre</t>
  </si>
  <si>
    <t>Total 2020</t>
  </si>
  <si>
    <t>Valor</t>
  </si>
  <si>
    <t>%</t>
  </si>
  <si>
    <t xml:space="preserve">Emprendimientos solidarios dinamizados </t>
  </si>
  <si>
    <t xml:space="preserve">Producto </t>
  </si>
  <si>
    <t xml:space="preserve">Semestral </t>
  </si>
  <si>
    <t xml:space="preserve">Número de personas  beneficiadas a través de procesos de fomento  de asociatividad solidaria </t>
  </si>
  <si>
    <t>Producto</t>
  </si>
  <si>
    <t>Semestral</t>
  </si>
  <si>
    <t>Redes o cadenas productivas promovidas o dinamizadas</t>
  </si>
  <si>
    <t>Programas de formación diseñados o actualizados.</t>
  </si>
  <si>
    <t xml:space="preserve">Anual </t>
  </si>
  <si>
    <t>_</t>
  </si>
  <si>
    <t xml:space="preserve">Municipios en donde se implementa el Programa Formar Para Emprender </t>
  </si>
  <si>
    <t xml:space="preserve">Personas capacitadas en curso básico de economía solidaria </t>
  </si>
  <si>
    <t>Documento de análisis y propuestas gestionadas.</t>
  </si>
  <si>
    <t>Gestión</t>
  </si>
  <si>
    <t xml:space="preserve">semestral </t>
  </si>
  <si>
    <t xml:space="preserve"> Plan Estadistico Actualizado </t>
  </si>
  <si>
    <t>Indice de desempeño institucional Solidarias</t>
  </si>
  <si>
    <t>Anual</t>
  </si>
  <si>
    <t>-</t>
  </si>
  <si>
    <t>Acciones</t>
  </si>
  <si>
    <t>Indicadores</t>
  </si>
  <si>
    <t>Tipo de Indicador</t>
  </si>
  <si>
    <t>Periodicidad</t>
  </si>
  <si>
    <t>Línea Base 2018</t>
  </si>
  <si>
    <t>Metas Cuatrienio</t>
  </si>
  <si>
    <t>Total</t>
  </si>
  <si>
    <t>Desarrollar  programas  que posicionen la cultura asociativa solidaria para el reconocimiento de las potencialidades del sector solidario como una alternativa para el desarrollo humano, utilizando, entre otras estrategias, las herramientas TIC.</t>
  </si>
  <si>
    <t xml:space="preserve">Programas desarrollados </t>
  </si>
  <si>
    <t xml:space="preserve">Diseñar una  agenda para el fortalecimiento de comités de educación y otros entes de educación de las organizaciones solidarias para que sean dinamizadores del mejoramiento de vida y el desarrollo territorial 
</t>
  </si>
  <si>
    <t>Agenda diseñada e implementada</t>
  </si>
  <si>
    <t>N/A</t>
  </si>
  <si>
    <t xml:space="preserve">Implementar el programa formar para emprender en asociatividad solidaria en instituciones educativas 
</t>
  </si>
  <si>
    <t>Promocionar en secretarias de educación los diferentes programas educativos diseñados por la Unidad.</t>
  </si>
  <si>
    <t>Documentar experiencias  significativas  de asociatividad solidaria en las regiones para difundirlas a través de  medios de comunicación públicos, privados y solidarios.</t>
  </si>
  <si>
    <t xml:space="preserve">Experiencias significativas documentadas </t>
  </si>
  <si>
    <t xml:space="preserve">Implementar acciones para el fortalecimiento de la  imagen corporativa de las organizaciones solidarias que le permita su visibilización en el entorno socio-empresarial </t>
  </si>
  <si>
    <t>Organizaciones solidarias apoyadas con imagen corporativa realizadas</t>
  </si>
  <si>
    <t xml:space="preserve">Difundir los principios, fines, valores y características del sector solidario </t>
  </si>
  <si>
    <t xml:space="preserve">Campañas desarrolladas </t>
  </si>
  <si>
    <t>Desarrollar  estrategias de auto-sostenibilidad en las dimensiones social, económica, ambiental, cultural y política de los emprendimientos solidarios.</t>
  </si>
  <si>
    <t xml:space="preserve">% Emprendimientos solidarios implementando estrategias de autosostenibilidad  </t>
  </si>
  <si>
    <t xml:space="preserve">Adelantar estudios e investigaciones aplicadas para la sostenibilidad social, económica, ambiental, cultural y política de las organizaciones solidarias </t>
  </si>
  <si>
    <t xml:space="preserve">Estudios o investigaciones desarrolladas </t>
  </si>
  <si>
    <t xml:space="preserve">Implementar el Programa Integral de Intervención para dinamizar emprendimientos asociativos solidarios </t>
  </si>
  <si>
    <t xml:space="preserve">Personas beneficiadas </t>
  </si>
  <si>
    <r>
      <t xml:space="preserve">Formular e implementar una estrategia para  incorporar de la economía solidaria en los planes de desarrollo local con el fin de constituir territorios solidarios
</t>
    </r>
    <r>
      <rPr>
        <b/>
        <sz val="12"/>
        <color theme="0"/>
        <rFont val="Arial Narrow"/>
        <family val="2"/>
      </rPr>
      <t/>
    </r>
  </si>
  <si>
    <t xml:space="preserve">Estrategia implementada </t>
  </si>
  <si>
    <t>Fortalecer la integración gremial del sector solidario para la consolidación de su identidad sectorial, la representación, la participación en políticas públicas, el intercambio de buenas prácticas y la gestión de proyectos para el beneficio de sus agremiados.</t>
  </si>
  <si>
    <t xml:space="preserve">Gremios del sector solidario  fortalecidos </t>
  </si>
  <si>
    <t>Diseñar e implementar un programa  para  el fortalecimiento del Voluntariado  que permita la asistencia en la sostenibilidad de los emprendimientos solidarios  y la inclusión del Sistema Nacional de Voluntariado en el acompañamiento en las estrategias diseñadas.</t>
  </si>
  <si>
    <t xml:space="preserve">Programa de voluntariado implementada </t>
  </si>
  <si>
    <t xml:space="preserve">Diseñar e implementar  el  programa de sinergias interinstitucionales, articulando las agendas sectoriales nacionales o regionales, generando estrategias de formalización y protección social  para aportar al  desarrollo integral de las organizaciones solidarias.  </t>
  </si>
  <si>
    <t xml:space="preserve">Programa de sinergias implementado </t>
  </si>
  <si>
    <r>
      <t xml:space="preserve">Realizar programas de formación y asistencia técnica en ambientes virtuales y presenciales para la cualificación de servidores públicos y operadores  en asociatividad solidaria y cooperativismo 
</t>
    </r>
    <r>
      <rPr>
        <b/>
        <sz val="10"/>
        <rFont val="Arial Narrow"/>
        <family val="2"/>
      </rPr>
      <t xml:space="preserve">
</t>
    </r>
  </si>
  <si>
    <t xml:space="preserve">Procesos de capacitación realizados  </t>
  </si>
  <si>
    <t>Generar  mínimo 4 alianzas con las entidades encargadas de los servicios de apoyo a la formalización  y fomento de organizaciones solidarias para  el aumento de la cobertura en zonas rurales y para el mejoramiento de esquemas de inspección, vigilancia y control   (Superintendencias, Confecamaras, DIAN, INVIMA)</t>
  </si>
  <si>
    <t xml:space="preserve">Número de alianzas generadas </t>
  </si>
  <si>
    <t xml:space="preserve">Implementar  las dimensiones y  políticas que conforman el MIPG para lograr una  mayor apropiación y cumplimiento adecuado de las funciones, garantizando  la satisfacción y participación ciudadana </t>
  </si>
  <si>
    <t xml:space="preserve">MIGP  implementado </t>
  </si>
  <si>
    <t xml:space="preserve">Gestión </t>
  </si>
  <si>
    <t xml:space="preserve">Adelantar una  estrategia  de comunicaciones y prensa  que permita visibilizar  la gestión institucional y su contribución al desarrollo del País. </t>
  </si>
  <si>
    <t>Estrategia de comunicación implementada</t>
  </si>
  <si>
    <t>Elaborar un estudio técnico que permita evaluar la capacidad institucional, operativa y financiera de la Unidad Administrativa Especial de Organizaciones Solidarias como insumo para que las entidades competentes  revisen las acciones para fortalecer la institucionalidad.</t>
  </si>
  <si>
    <t xml:space="preserve">Estudio Técnico elaborado y presentado </t>
  </si>
  <si>
    <t xml:space="preserve">Evaluar y diseñar instrumentos de política pública necesarios para potencializar las acciones de las organizaciones del sector solidario como dinamizadoras de desarrollo territorial
</t>
  </si>
  <si>
    <t xml:space="preserve">Instrumentos de política pública diseñados </t>
  </si>
  <si>
    <t xml:space="preserve">Presentar propuestas  normativas  que permitan fortalecer la regulación de las formas de economía solidaria para su desarrollo autónomo como alternativa de trabajo decente e inclusión productiva. para el fomento, desarrollo y protección del sector solidario,  que incluyan la disminución de obstáculos, trámites  y  costos para el desarrollo de las organizaciones solidarias. </t>
  </si>
  <si>
    <t>Actualizar el Plan Estadístico Institucional y articulación con superintendencias y Confecamaras para mejorar la calidad  de la información que se registra en el RUES sobre los  esquemas asociativos.</t>
  </si>
  <si>
    <t xml:space="preserve"> Plan Estadístico Actualizado </t>
  </si>
  <si>
    <t>Avance Caulitativo</t>
  </si>
  <si>
    <t>Avance Cualitativo</t>
  </si>
  <si>
    <t xml:space="preserve">Para la vigencia 2020 la Entidad tiene la meta de dinamizar 400 emprendimientos asociativos solidarios. 
A 30 de septiembre se reportan 300 emprendimientos solidarios dinamizados en 27 departamentos y 112 municipios. En los emprendimientos se contemplan 100 organizaciones beneficiadas de la estrategia de compras públicas locales, estrategia que fortalece los canales de comercialización y generación de ingresos de productos y servicios de los pequeños productores.
La  implementación del Programa Integral de Intervención en las organizaciones fomentadas durante la presente vigencia continúa ejecutándose de manera satisfactoria, de manera virtual, haciendo uso de las herramientas disponibles gracias a las tecnologías de la información y las telecomucaciones, se han realizado jornadas de capacitación en las cinco dimensiones (cultural, ambiental política, económica y social) </t>
  </si>
  <si>
    <t>Se reportan 15,747 personas capacitadas en el curso básico de economía solidaria por entidades acreditadas con corte de 30 de septiembre del 2020</t>
  </si>
  <si>
    <r>
      <rPr>
        <b/>
        <sz val="11"/>
        <rFont val="Arial Narrow"/>
        <family val="2"/>
      </rPr>
      <t>Actividad Cumplida</t>
    </r>
    <r>
      <rPr>
        <sz val="11"/>
        <rFont val="Arial Narrow"/>
        <family val="2"/>
      </rPr>
      <t xml:space="preserve">
 Programas actualizados vigencia 2020 
Economía Solidaria: Institucionalidad y Territorio (Servidores Públicos) 
Curso básico de economía solidaria mediado por las TIC (Comunidad) </t>
    </r>
  </si>
  <si>
    <r>
      <rPr>
        <b/>
        <sz val="11"/>
        <rFont val="Arial Narrow"/>
        <family val="2"/>
      </rPr>
      <t>Actividad Cumplida</t>
    </r>
    <r>
      <rPr>
        <sz val="11"/>
        <rFont val="Arial Narrow"/>
        <family val="2"/>
      </rPr>
      <t xml:space="preserve">
La dirección Técnica de Desarrollo presento a la coordinación de Planeación y Estadistica en el mes de agosto el documento de los Municipios en donde se viene  implementando el Programa Formar Para Emprender.
Los municipios priorizados para la implementación del Programa Formar para Emprender son :  Caucasia , Cáceres, Nechí, Taraza y Valdivia en las siguientes Instituciones Educativas : 
Marco A Rojo sede Palomas Valdivia
Institución Educativa Valdivia
Antonio Roldan
Rural Montenegro
Manizales
Caspar de Roda
Divino Niño
Liceo Caucasia
Jorge Eliecer Gaitán
Las Conchas</t>
    </r>
  </si>
  <si>
    <t>Para la vigencia 2020 la Entidad tiene la meta de beneficiar a 6000 personas 
A 30 de septiembre se reportan 300 emprendimientos solidarios dinamizados en 27 departamentos y 112 municipios., 40 de estos emprendimientos están conformados por personas víctimas de la violencia y 2 por personas Reincorporadas.  brindando la asesoría y acompañamiento técnico para el desarrollo de las organizaciones solidarias, impulsando los emprendimientos asociativos solidarios que contribuyen a la generación de ingresos, a la reducción de la pobreza, a mejorar los procesos de distribución y comercialización de los productos, A 30 Septiembre se han beneficiado 4952 perosnas en las cuales encontramos 562 indigenas, 1282 afros y 820 victimas</t>
  </si>
  <si>
    <t>Se creo la Comisión Intersectorial de la Economía Solidaria, iniciativa del presidente de la República, Iván Duque, y liderada por la Vicepresidente Martha Lucia Ramirez que fue creada para impulsar el sector cooperativo en Colombia como componente fundamental de la reactivación económica.
La iniciativa creada por el Decreto 1340 del 8 de octubre de 2020 y suobjetivo es tener para fin de año aprobada la "política pública que promueva más cooperativas que aporten al crecimiento y empleo, tanto rural como urbano, y esa es la verdadera repotenciación que la economía necesita”.
La Comisión, se encargará de coordinar y orientar la ejecución de políticas, planes, programas y acciones necesarias para la implementación transversal e integral de la política pública de la economía solidaria a nivel nacional, estará también integrada por los ministerios de Trabajo, Hacienda, Agricultura, Salud, Comercio.</t>
  </si>
  <si>
    <t xml:space="preserve">Se cuenta con una operación estadistica certificada y se esta realizando el proceso de actualizacion del plan estadistico.
</t>
  </si>
  <si>
    <t xml:space="preserve">De acuerdo a los resultados de FURAG de 2019 que se relizo en 2020 la entidad tiene un indice de desempeño de 88,2%, se realizara un plan de mejoramiento  que permita cerrar las brechas identificadas. Y para que en la evaluación de vigencia 2020 que se realizará en la vigencia 2021 logremos alcanzar 90 del Índice de desempeño institucional 
En el segundo semestre se adelanta un plan de mejoramiento teniendo en cuenta los resultados Furag y la implementacion del MIPG </t>
  </si>
  <si>
    <t xml:space="preserve">Durante el tercer trimestre  se desarrolló la quinta  fase de la estrategia de compras públicas locales en la cual se identificó los departamentos en donde se implemento  dicha  estrategia: Tolima, Putumayo, Nariño, Arauca,Sucre, Meta, Norte Santander, Bolivar, Boyaca ,Risaralda ,Caldas, Quindio Con corte a septiembre se han consolidado los siguientes resultados: 24.231 mercados entregados a domicilio, más de $3.178.987.041 comercializados beneficiando a 7851 familias y 194 jornadas realizadas con 283 organizaciones de la economía solidaria.
</t>
  </si>
  <si>
    <t xml:space="preserve">La dirección Técnica de Desarrollo de las Organizaciones Solidarias adelanta la promoción en las siguientes secretarias de educación a corte de septiembre. :
1. Secretaria de Educación de la alcaldia de Buenaventura.
2. Secretaria de Educación de Ibagué.
3. Secretaria de Educación del municipio de Caucasia
4. Secretaria de Educación del municipio de Caceres 
5. Secretaria de Educación del municipio de Nechí
6. Secretaria de Educación del municipio de Tarazá 
7. Secretaria de Educación del municipio de Valdivia
para una meta de 7  promociones en Secretarias de Educación hasta la fecha . </t>
  </si>
  <si>
    <t>A la fecha se han documentado 44 experiencias de Colombia si es solidaria</t>
  </si>
  <si>
    <t>En el mes de septiembre se realizo el apoyo de la imagen corporativa a tres organizaciones. 
COOPERATIVA MUL TIACTIVA DE ARTESANOS WAYUU O'ULIWOU sigla COOPO'ULIWOU
Contacto:  SANDRA AGUILAR GRANADILLO
COOPERATIVA MULTIACTIVA DE ARTESANOS DE LA AVENIDA PRIMERA NUCHOIN MALEIWA DE LA CIUDAD DE RIOHACHA, con sigla:  COOPÜLASHIIKAY
Contacto:  ISMENIA SEGUNDA VANGRIEKEN 
ASOCIACION DE MUJERES VICTIMAS DEL CONFLICTO ARMADO, CALZADO Y ARTESANIAS NAZARET sigla ASMUVICAN
Contacto: LINEY MARIA CONTRERAS RODELO</t>
  </si>
  <si>
    <t>Se han relizado 31 campañas 
#EnEl2020 
Trámite de Acreditación 
#Planfes 
#SomosUAEOS 
#ComprasPúblicasLocales 
#Coronavirus 
#PrevenciónYAcción 
#QuédateEnCasa 
#AislamientoObligatorio 
#SoyUAEOS 
#ReporteritosSolidarios 
#YoSoySolidario
#YoMeQuedoEnCasa
#YoTeCuidoTúMeCuidas
#ConsulteLaNorma
#MesDeLasMadres
#ForosConexiónSolidaria
#MercadosCampesinosMóviles
Decretos Covid 19
#MesDelCampesino
#SinTrabajoInfantil
#MesDeLasCooperativas
#HablemosDeInclusión
#MásCercaDeLaPaz
#LigaContraElCoronavirus
#AhoraMásQueSiempre
#ComprasPúblicasLocales
#MercadosCampesinosSolidarios
#Participaz
#ConstruyendoTerritoriosSolidarios
#PuntosSolidarios</t>
  </si>
  <si>
    <t>Se reporta el 30% de Emprendimientos solidarios implementando estrategias de autosostenibilidad para el tercer trimestre del 2020.</t>
  </si>
  <si>
    <t xml:space="preserve">Con la Universidad UniAgustiniana hemos trabajado en el proyecto aprobado por parte de la universidad denominado "Análisis, desarrollo, fomento y gestión del talento humano en el municipio de Aracataca, Magdalena desde la economía solidaria. (Operarios de la palma de aceite). (2020-2022)"
De igual forma, se elaboró un artículo para publicación en revista indexada denominado "Breve estudio bibliométrico sobre economía solidaria". De acuerdo con el cronograma, la publicación estará lista en noviembre de 2020. </t>
  </si>
  <si>
    <t>De acuerdo con las  jornadas de promoción para la consolidación de la identidad sectorial , a la fecha  el convenio suscrito con Qualitas No. 06-2020,  presenta un avance  técnico del  88,5 %y financiero  del 50,5% a 30 de  septiembre. Se han desarrollaron  las siguientes jornadas de interés del sector de la economía solidaria en aspectos como capacitación, orientación y acompañamiento presencial o vía digital con los siguientes gremios : 
Confecooop llanos
Confecoop Quindío
Confecoop Tolima 
Confecoop Oriente
 Confecoop Boyacá 
Confecoop Eje Cafetero 
Confecoop Valle
Analfe
 Ascoop Huila 
Confenagroc
Confecoop Nacional 
Fedemutuales
Confecoop Santander 
Confecoop Caribe 
Confecoop Antioquia
Confecoop Cauca 
Confecoop Risaralda 
Confecoop Caldas</t>
  </si>
  <si>
    <t>Se reporta documento de seguimiento a la estrategia para incorporar la Economía Solidaria en los planes de Desarrollo Local a los municipios y gobernaciones que incluyeron la economia solidaria en sus planes de desarrollo. 
a la fecha 30 de septiembre estos fueron los municipios y ciudades  que incluyeron el artículo:
Antioquia: 8 municipios  Andes,  El Bagre, Puerto Triunfo, San Luis, Briceño, Barbosa, Sopetrán, Gómez Plata.  
Atlántico : 4 municipios Juan de Acosta, Piojó, Sabanalarga, Polonuevo.
Bolívar : 5 municipios Calamar, Turbaná, San Cristóbal, Arroyohondo, Talaigua Nuevo
Boyacá : 12 municipios Tota, Toca, Sora, Aquitania, Monguí, Oicatá, Chivatá, Iza, Rondón, Pesca, Soraca, Firavitoba
Caldas: 2 municipios Manizales y  San José, 
Cauca: 1 municipio Florencia 
Caquetá: 1 municipio El Doncello
Cesar: 1 municipio Manaure
Córdoba: 5 municipios Montelibano, Valencia, San Pelayo, Tuchín, Santa Cruz de Lórica, 
Cundinamarca: 4 municipios Tabio, Bogota D.C, Chipaque y San Antonio del Tequendama. 
Chocó: 1 municipio Nuquí 
Huila: 2 municipios Neiva y Algeciras 
Magdalena: 1 municipio Santa Marta
Meta: 1 municipio Acacias
Nariño: 6 municipios Olaya Herrera, Pasto, Providencia, Tangua, La Cruz , El Tablón de Gómez. 
Norte de Santander: 2 municipios Ocaña y Teorama
Quindío: 2 municipios Quimbaya y Pijao
San Andrés : 1 municipio Providencia
Santander: 5 municipios Aratoca, Jordán, Los Santos, Oiba, Suaita. 
Sucre: 1 municipio Sincelejo
Tolima: Ibague y Chaparral.
Valle del Cauca : 4 municipios  Cali, El Dovio, Riofrio y Tuluá</t>
  </si>
  <si>
    <t>desde la implementacion del fortalecimiento del programa de Voluntariado las siguientes actividades en el mes de septiembre: 
 Ajuste de la agenda de Voluntariado
Se dio inicio al curso  de voluntariado  para la Solidaridad con  COOSALUD. Se adelantaron 2 sesiones de las 4 programadas. Con participacion de 25 asistentes
Asistencia técnica al programa de voluntariado al subdirector del Centro de formación de Talento Humano en Salud, regional distrito capital SENA 
Participación curso virtual del voluntariado en el marco del Covid – 19 para las voluntarias y voluntarios jóvenes miembros de la Alianza del Pacifico.</t>
  </si>
  <si>
    <t xml:space="preserve">Sinergias por gestión 
Universidad ECCI : articulación con el Centro de Desarrollo Empresarial para el apoyo al “Primer encuentro internacional para la formalización del sector automotriz” 
Fundación Alpina: Estructuración actividad virtual “Conmemoración Día Internacional de la Mujer Rural” 
Colombia Estereo Emisora del Ejercito Nacional 93. 4 F.M. : Plan de trabajo para acceder a las emisoras en todos los formatos que tienen: Pautas, entrevistas, cápsulas, entre otros, se presentó la propuesta desde la ECPL para hacer uso de las emisoras y dar a conocer la estrategia y reunión con el coronel Alfredo González para la estructuración de la estrategia. 
Articulación con el Ministerio de Comercio para formalización de la Unidad de Satelites de Costura ( Unisatel) </t>
  </si>
  <si>
    <t>En el tercer trimestre se realizaron las siguientes capacitaciones:
1.Capacitación a servidores  públicos, Ricaurte Nariño Pilar 6 PDET, 15 personas
2. Capacitación a servidores públicos de Cauca Pilar 6 PDET. 20 personas
3.Capacitación a servidores públicos Caquetá. Pilar 6 PDET, 10 personas                                                                                        
 4.Capacitación a servidores publicos PDET GUAVIARE    12 personas                                                                                                        
5.Capacitación a servidores publicos PDET VALLE 10 Personas
6.Jornada de sensibilización a funcionarios publicos en asociatividad y su importancia; implementación de la estrategía de compras públicas locales (UAEOS; ADR; MEN; ICBF; FAO MADR) y mercados campesinos Chocó.
7. Capacitación a servidores público de Mincultura . 18 participantes
8.Capacitación a servidores publicos PDET Arauca 20 participantes 
9.20 funcionarios de las alcaldías de los municipios PDET del sur de bolivar ;  Cantagallo, Morales, Simití, Yondo, San Pablo, Arenal y Santa rosa</t>
  </si>
  <si>
    <t xml:space="preserve">Estado de las Alianzas: 
DIAN: en virtud de la articulación entre la DIAN y la UAEOS se realizó charla  de Régimen Tributario Especial a una cooperativa creada en acompañamiento con la Agencia de Renovación del Territorio ART, cooperativa de reinsertados, Conversatorio sobre temas tributarios alrededor de las Organizaciones del Sector Solidario.   
SUPERINTENDENCIA: Seguimiento al documento Convenio marco interadministrativo con la Superintedencia de Puertos y Transporte , esta en proceso de ajustes y  verificación el documento.
CONFECAMARAS : Seguimiento a la Mesa Técnica con  Confecámaras  para coordinar sistema de información RUES con la cédula rural de la Mesa técnica Nacional de Asociatividad Rural </t>
  </si>
  <si>
    <t xml:space="preserve">Se ha implementado un 19% de 25% del Modelo Integrado de Gestión y Planeación en la UAEOS </t>
  </si>
  <si>
    <t xml:space="preserve">la estrategia de comunicaciones presenta en el primer trimestre del 2020 el 83,6% de avance </t>
  </si>
  <si>
    <t>Se ha  realizado reuniones virtuales para la elaboración del documento de análisis normativo para el fomento, desarrollo y protección del sector solidario, unos de los temas tratados en las diferentes reuniones se encuentran relacionado con un proyecto de Ley de emprendimiento, el cual fue enviado a la UAEOS, para que la entidad se pronuncie y realice las observaciones pertinentes, unas de las observaciones más relevantes está relacionada con que incluyan el tema del Sector Solidario y a la Entidad como tal en dicho proyecto de Ley .Durante el mes de julio de 2020 se realizó una mesa de trabajo con algunos funcionarios del área misional y del área de la Oficina Asesora Jurídica, en compañía de funcionarios de vicepresidencia donde se trataron temas relacionados con la asociatividad rural buscando establecer canales de articulación la mesa y los lineamientos, así mismo, se definió un plan de trabajo para resolver los comentarios realizados por Vicepresidencia al documento de lineamientos, en relación a comercialización y financiamiento, durante el mes de agosto se han agotado las diferentes mesas de trabajo para discutir temas de las compras públicas locales. Durante el de septiembre de 2020, se revisó el proyecto de Ley número 064 de 2020, con el fin de conocer la inclusión en procesos de insolvencia por personas naturales no comerciantes y la inclusión de entidades de economía solidaria para que estas se constituyan en procesos de insolvencia de personas naturales no comerciantes.</t>
  </si>
  <si>
    <t>Se reporta un avance de 60% del 25% de la meta del 2020 en la construccion del documento. La dirección Técnica de Desarrollo de las Organizaciones Solidarias reporta la socialización a través del convenio 005 suscrito con la Fundación Catatumbo las herramientas para PESEM y Balance Social a la coordinación del Grupo de Educación e Investigación y profesionales del Grupo.</t>
  </si>
  <si>
    <t xml:space="preserve">Se elaboraró el estudio técnico que permita evaluar la capacidad institucional, operativa y financiera de la Unidad Administrativa Especial de Organizaciones Solidarias </t>
  </si>
  <si>
    <t>Seguimiento a Plan Sectorial- Indicadores UAEOS  2020</t>
  </si>
  <si>
    <t>Seguimiento al Plan Estratégico Institucional  2020 " Construyendo Territorios Solidarios"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</si>
</sst>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Red]#,##0.00"/>
    <numFmt numFmtId="165" formatCode="[$-10C0A]#,##0"/>
    <numFmt numFmtId="166" formatCode="[$-10C0A]#,##0.00"/>
    <numFmt numFmtId="167" formatCode="0.0%"/>
    <numFmt numFmtId="168" formatCode="0.0"/>
  </numFmts>
  <fonts count="26" x14ac:knownFonts="1">
    <font>
      <sz val="11"/>
      <color theme="1"/>
      <name val="Calibri"/>
      <family val="2"/>
      <scheme val="minor"/>
    </font>
    <font>
      <sz val="11"/>
      <color theme="1"/>
      <name val="Calibri"/>
      <family val="2"/>
      <scheme val="minor"/>
    </font>
    <font>
      <sz val="10"/>
      <name val="Arial"/>
      <family val="2"/>
    </font>
    <font>
      <sz val="10"/>
      <name val="Arial"/>
      <family val="2"/>
    </font>
    <font>
      <sz val="10"/>
      <name val="Arial Narrow"/>
      <family val="2"/>
    </font>
    <font>
      <sz val="10"/>
      <color theme="1"/>
      <name val="Arial Narrow"/>
      <family val="2"/>
    </font>
    <font>
      <b/>
      <sz val="12"/>
      <color theme="0"/>
      <name val="Arial Narrow"/>
      <family val="2"/>
    </font>
    <font>
      <b/>
      <sz val="10"/>
      <name val="Arial Narrow"/>
      <family val="2"/>
    </font>
    <font>
      <sz val="12"/>
      <color theme="1"/>
      <name val="Arial"/>
      <family val="2"/>
    </font>
    <font>
      <b/>
      <sz val="9"/>
      <color theme="0"/>
      <name val="Arial Narrow"/>
      <family val="2"/>
    </font>
    <font>
      <sz val="9"/>
      <name val="Arial"/>
      <family val="2"/>
    </font>
    <font>
      <sz val="9"/>
      <name val="Arial Narrow"/>
      <family val="2"/>
    </font>
    <font>
      <sz val="9"/>
      <color theme="1"/>
      <name val="Arial Narrow"/>
      <family val="2"/>
    </font>
    <font>
      <sz val="8"/>
      <name val="Calibri"/>
      <family val="2"/>
      <scheme val="minor"/>
    </font>
    <font>
      <sz val="8"/>
      <color theme="1"/>
      <name val="Arial Narrow"/>
      <family val="2"/>
    </font>
    <font>
      <sz val="8"/>
      <color rgb="FF000000"/>
      <name val="Arial Narrow"/>
      <family val="2"/>
    </font>
    <font>
      <sz val="11"/>
      <name val="Arial Narrow"/>
      <family val="2"/>
    </font>
    <font>
      <sz val="9"/>
      <color rgb="FFFF0000"/>
      <name val="Arial"/>
      <family val="2"/>
    </font>
    <font>
      <b/>
      <sz val="11"/>
      <name val="Arial Narrow"/>
      <family val="2"/>
    </font>
    <font>
      <sz val="9"/>
      <color theme="0"/>
      <name val="Arial Narrow"/>
      <family val="2"/>
    </font>
    <font>
      <b/>
      <sz val="14"/>
      <name val="Arial"/>
      <family val="2"/>
    </font>
    <font>
      <b/>
      <sz val="16"/>
      <name val="Arial"/>
      <family val="2"/>
    </font>
    <font>
      <b/>
      <sz val="10"/>
      <color theme="0"/>
      <name val="Arial Narrow"/>
      <family val="2"/>
    </font>
    <font>
      <sz val="12"/>
      <name val="Arial Narrow"/>
      <family val="2"/>
    </font>
    <font>
      <sz val="12"/>
      <color theme="1"/>
      <name val="Arial Narrow"/>
      <family val="2"/>
    </font>
    <font>
      <b/>
      <sz val="12"/>
      <name val="Arial Narrow"/>
      <family val="2"/>
    </font>
  </fonts>
  <fills count="11">
    <fill>
      <patternFill patternType="none"/>
    </fill>
    <fill>
      <patternFill patternType="gray125"/>
    </fill>
    <fill>
      <patternFill patternType="solid">
        <fgColor rgb="FF353588"/>
        <bgColor indexed="64"/>
      </patternFill>
    </fill>
    <fill>
      <patternFill patternType="solid">
        <fgColor theme="3" tint="0.79998168889431442"/>
        <bgColor indexed="64"/>
      </patternFill>
    </fill>
    <fill>
      <patternFill patternType="solid">
        <fgColor rgb="FF92D050"/>
        <bgColor indexed="64"/>
      </patternFill>
    </fill>
    <fill>
      <patternFill patternType="solid">
        <fgColor theme="9"/>
        <bgColor indexed="64"/>
      </patternFill>
    </fill>
    <fill>
      <patternFill patternType="solid">
        <fgColor theme="4"/>
        <bgColor indexed="64"/>
      </patternFill>
    </fill>
    <fill>
      <patternFill patternType="solid">
        <fgColor theme="0"/>
        <bgColor indexed="64"/>
      </patternFill>
    </fill>
    <fill>
      <patternFill patternType="solid">
        <fgColor theme="4" tint="0.59999389629810485"/>
        <bgColor indexed="64"/>
      </patternFill>
    </fill>
    <fill>
      <patternFill patternType="solid">
        <fgColor rgb="FF00B050"/>
        <bgColor indexed="64"/>
      </patternFill>
    </fill>
    <fill>
      <patternFill patternType="solid">
        <fgColor theme="4"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5">
    <xf numFmtId="0" fontId="0" fillId="0" borderId="0"/>
    <xf numFmtId="9" fontId="1" fillId="0" borderId="0" applyFont="0" applyFill="0" applyBorder="0" applyAlignment="0" applyProtection="0"/>
    <xf numFmtId="0" fontId="2" fillId="0" borderId="0"/>
    <xf numFmtId="9" fontId="3" fillId="0" borderId="0" applyFont="0" applyFill="0" applyBorder="0" applyAlignment="0" applyProtection="0"/>
    <xf numFmtId="0" fontId="3" fillId="0" borderId="0"/>
  </cellStyleXfs>
  <cellXfs count="133">
    <xf numFmtId="0" fontId="0" fillId="0" borderId="0" xfId="0"/>
    <xf numFmtId="0" fontId="2" fillId="0" borderId="0" xfId="2"/>
    <xf numFmtId="0" fontId="4" fillId="7" borderId="1" xfId="2" applyFont="1" applyFill="1" applyBorder="1" applyAlignment="1">
      <alignment horizontal="justify" vertical="top" wrapText="1"/>
    </xf>
    <xf numFmtId="0" fontId="4" fillId="7" borderId="1" xfId="2" applyFont="1" applyFill="1" applyBorder="1" applyAlignment="1">
      <alignment horizontal="justify" vertical="center" wrapText="1"/>
    </xf>
    <xf numFmtId="0" fontId="4" fillId="7" borderId="1" xfId="2" applyFont="1" applyFill="1" applyBorder="1" applyAlignment="1">
      <alignment horizontal="center" vertical="center" wrapText="1"/>
    </xf>
    <xf numFmtId="0" fontId="4" fillId="0" borderId="1" xfId="2" applyFont="1" applyBorder="1" applyAlignment="1">
      <alignment horizontal="center" vertical="center" wrapText="1"/>
    </xf>
    <xf numFmtId="9" fontId="4" fillId="7" borderId="1" xfId="2" applyNumberFormat="1" applyFont="1" applyFill="1" applyBorder="1" applyAlignment="1">
      <alignment horizontal="center" vertical="center" wrapText="1"/>
    </xf>
    <xf numFmtId="9" fontId="4" fillId="0" borderId="1" xfId="3" applyFont="1" applyBorder="1" applyAlignment="1">
      <alignment horizontal="center" vertical="center" wrapText="1"/>
    </xf>
    <xf numFmtId="0" fontId="5" fillId="7" borderId="1" xfId="2" applyFont="1" applyFill="1" applyBorder="1" applyAlignment="1">
      <alignment horizontal="center" vertical="center" wrapText="1"/>
    </xf>
    <xf numFmtId="0" fontId="4" fillId="0" borderId="1" xfId="2" applyFont="1" applyBorder="1" applyAlignment="1">
      <alignment horizontal="justify" vertical="center" wrapText="1"/>
    </xf>
    <xf numFmtId="0" fontId="5" fillId="7" borderId="1" xfId="2" applyFont="1" applyFill="1" applyBorder="1" applyAlignment="1">
      <alignment horizontal="justify" vertical="center" wrapText="1"/>
    </xf>
    <xf numFmtId="9" fontId="5" fillId="7" borderId="1" xfId="2" applyNumberFormat="1" applyFont="1" applyFill="1" applyBorder="1" applyAlignment="1">
      <alignment horizontal="center" vertical="center" wrapText="1"/>
    </xf>
    <xf numFmtId="9" fontId="5" fillId="0" borderId="1" xfId="2" applyNumberFormat="1" applyFont="1" applyBorder="1" applyAlignment="1">
      <alignment horizontal="center" vertical="center" wrapText="1"/>
    </xf>
    <xf numFmtId="0" fontId="5" fillId="0" borderId="1" xfId="2" applyFont="1" applyBorder="1" applyAlignment="1">
      <alignment horizontal="center" vertical="center" wrapText="1"/>
    </xf>
    <xf numFmtId="3" fontId="5" fillId="7" borderId="1" xfId="2" applyNumberFormat="1" applyFont="1" applyFill="1" applyBorder="1" applyAlignment="1">
      <alignment horizontal="center" vertical="center"/>
    </xf>
    <xf numFmtId="9" fontId="5" fillId="7" borderId="1" xfId="2" applyNumberFormat="1" applyFont="1" applyFill="1" applyBorder="1" applyAlignment="1">
      <alignment horizontal="center" vertical="center"/>
    </xf>
    <xf numFmtId="168" fontId="5" fillId="7" borderId="1" xfId="2" applyNumberFormat="1" applyFont="1" applyFill="1" applyBorder="1" applyAlignment="1">
      <alignment horizontal="center" vertical="center" wrapText="1"/>
    </xf>
    <xf numFmtId="1" fontId="5" fillId="7" borderId="1" xfId="2" applyNumberFormat="1" applyFont="1" applyFill="1" applyBorder="1" applyAlignment="1">
      <alignment horizontal="center" vertical="center" wrapText="1"/>
    </xf>
    <xf numFmtId="0" fontId="5" fillId="7" borderId="1" xfId="2" applyFont="1" applyFill="1" applyBorder="1" applyAlignment="1">
      <alignment horizontal="center" vertical="center"/>
    </xf>
    <xf numFmtId="0" fontId="8" fillId="7" borderId="1" xfId="2" applyFont="1" applyFill="1" applyBorder="1" applyAlignment="1">
      <alignment horizontal="center" vertical="center"/>
    </xf>
    <xf numFmtId="3" fontId="9" fillId="2" borderId="1" xfId="2" applyNumberFormat="1" applyFont="1" applyFill="1" applyBorder="1" applyAlignment="1">
      <alignment horizontal="center" vertical="center" wrapText="1"/>
    </xf>
    <xf numFmtId="0" fontId="10" fillId="0" borderId="0" xfId="2" applyFont="1"/>
    <xf numFmtId="3" fontId="11" fillId="3" borderId="1" xfId="2" applyNumberFormat="1" applyFont="1" applyFill="1" applyBorder="1" applyAlignment="1">
      <alignment horizontal="center" vertical="center" wrapText="1"/>
    </xf>
    <xf numFmtId="3" fontId="11" fillId="6" borderId="1" xfId="2" applyNumberFormat="1" applyFont="1" applyFill="1" applyBorder="1" applyAlignment="1">
      <alignment horizontal="center" vertical="center" wrapText="1"/>
    </xf>
    <xf numFmtId="3" fontId="11" fillId="7" borderId="1" xfId="2" applyNumberFormat="1" applyFont="1" applyFill="1" applyBorder="1" applyAlignment="1">
      <alignment horizontal="center" vertical="center" wrapText="1"/>
    </xf>
    <xf numFmtId="164" fontId="11" fillId="7" borderId="1" xfId="2" applyNumberFormat="1" applyFont="1" applyFill="1" applyBorder="1" applyAlignment="1">
      <alignment horizontal="center" vertical="center" wrapText="1"/>
    </xf>
    <xf numFmtId="1" fontId="11" fillId="3" borderId="1" xfId="2" applyNumberFormat="1" applyFont="1" applyFill="1" applyBorder="1" applyAlignment="1">
      <alignment horizontal="center" vertical="center" wrapText="1"/>
    </xf>
    <xf numFmtId="1" fontId="12" fillId="3" borderId="1" xfId="2" applyNumberFormat="1" applyFont="1" applyFill="1" applyBorder="1" applyAlignment="1">
      <alignment horizontal="center" vertical="center" wrapText="1"/>
    </xf>
    <xf numFmtId="167" fontId="12" fillId="3" borderId="1" xfId="2" applyNumberFormat="1" applyFont="1" applyFill="1" applyBorder="1" applyAlignment="1">
      <alignment horizontal="center" vertical="center" wrapText="1"/>
    </xf>
    <xf numFmtId="167" fontId="12" fillId="6" borderId="1" xfId="2" applyNumberFormat="1" applyFont="1" applyFill="1" applyBorder="1" applyAlignment="1">
      <alignment horizontal="center" vertical="center" wrapText="1"/>
    </xf>
    <xf numFmtId="164" fontId="11" fillId="6" borderId="1" xfId="2" applyNumberFormat="1" applyFont="1" applyFill="1" applyBorder="1" applyAlignment="1">
      <alignment horizontal="center" vertical="center" wrapText="1"/>
    </xf>
    <xf numFmtId="3" fontId="10" fillId="0" borderId="0" xfId="2" applyNumberFormat="1" applyFont="1"/>
    <xf numFmtId="9" fontId="11" fillId="3" borderId="1" xfId="1" applyFont="1" applyFill="1" applyBorder="1" applyAlignment="1">
      <alignment horizontal="center" vertical="center" wrapText="1"/>
    </xf>
    <xf numFmtId="0" fontId="4" fillId="0" borderId="4" xfId="2" applyFont="1" applyBorder="1" applyAlignment="1">
      <alignment horizontal="center" vertical="center" wrapText="1"/>
    </xf>
    <xf numFmtId="9" fontId="4" fillId="0" borderId="4" xfId="3" applyFont="1" applyBorder="1" applyAlignment="1">
      <alignment horizontal="center" vertical="center" wrapText="1"/>
    </xf>
    <xf numFmtId="0" fontId="5" fillId="7" borderId="4" xfId="2" applyFont="1" applyFill="1" applyBorder="1" applyAlignment="1">
      <alignment horizontal="center" vertical="center" wrapText="1"/>
    </xf>
    <xf numFmtId="0" fontId="4" fillId="7" borderId="4" xfId="2" applyFont="1" applyFill="1" applyBorder="1" applyAlignment="1">
      <alignment horizontal="center" vertical="center" wrapText="1"/>
    </xf>
    <xf numFmtId="9" fontId="5" fillId="0" borderId="4" xfId="2" applyNumberFormat="1" applyFont="1" applyBorder="1" applyAlignment="1">
      <alignment horizontal="center" vertical="center" wrapText="1"/>
    </xf>
    <xf numFmtId="0" fontId="5" fillId="0" borderId="4" xfId="2" applyFont="1" applyBorder="1" applyAlignment="1">
      <alignment horizontal="center" vertical="center" wrapText="1"/>
    </xf>
    <xf numFmtId="3" fontId="5" fillId="7" borderId="4" xfId="2" applyNumberFormat="1" applyFont="1" applyFill="1" applyBorder="1" applyAlignment="1">
      <alignment horizontal="center" vertical="center"/>
    </xf>
    <xf numFmtId="9" fontId="5" fillId="7" borderId="4" xfId="2" applyNumberFormat="1" applyFont="1" applyFill="1" applyBorder="1" applyAlignment="1">
      <alignment horizontal="center" vertical="center"/>
    </xf>
    <xf numFmtId="9" fontId="5" fillId="7" borderId="4" xfId="2" applyNumberFormat="1" applyFont="1" applyFill="1" applyBorder="1" applyAlignment="1">
      <alignment horizontal="center" vertical="center" wrapText="1"/>
    </xf>
    <xf numFmtId="1" fontId="5" fillId="7" borderId="4" xfId="2" applyNumberFormat="1" applyFont="1" applyFill="1" applyBorder="1" applyAlignment="1">
      <alignment horizontal="center" vertical="center" wrapText="1"/>
    </xf>
    <xf numFmtId="0" fontId="5" fillId="7" borderId="4" xfId="2" applyFont="1" applyFill="1" applyBorder="1" applyAlignment="1">
      <alignment horizontal="center" vertical="center"/>
    </xf>
    <xf numFmtId="0" fontId="14" fillId="7"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1" fontId="4" fillId="7" borderId="1" xfId="2" applyNumberFormat="1" applyFont="1" applyFill="1" applyBorder="1" applyAlignment="1">
      <alignment horizontal="center" vertical="center" wrapText="1"/>
    </xf>
    <xf numFmtId="9" fontId="5" fillId="7" borderId="1" xfId="3" applyFont="1" applyFill="1" applyBorder="1" applyAlignment="1">
      <alignment horizontal="center" vertical="center"/>
    </xf>
    <xf numFmtId="9" fontId="14" fillId="7" borderId="1" xfId="0" applyNumberFormat="1" applyFont="1" applyFill="1" applyBorder="1" applyAlignment="1">
      <alignment horizontal="center" vertical="center" wrapText="1"/>
    </xf>
    <xf numFmtId="10" fontId="15" fillId="7" borderId="1" xfId="0" applyNumberFormat="1" applyFont="1" applyFill="1" applyBorder="1" applyAlignment="1">
      <alignment horizontal="center" vertical="center" wrapText="1"/>
    </xf>
    <xf numFmtId="9" fontId="14" fillId="8" borderId="1" xfId="0" applyNumberFormat="1" applyFont="1" applyFill="1" applyBorder="1" applyAlignment="1">
      <alignment horizontal="center" vertical="center" wrapText="1"/>
    </xf>
    <xf numFmtId="10" fontId="4" fillId="8" borderId="1" xfId="3" applyNumberFormat="1" applyFont="1" applyFill="1" applyBorder="1" applyAlignment="1">
      <alignment horizontal="center" vertical="center" wrapText="1"/>
    </xf>
    <xf numFmtId="0" fontId="4" fillId="8" borderId="1" xfId="2" applyFont="1" applyFill="1" applyBorder="1" applyAlignment="1">
      <alignment horizontal="center" vertical="center" wrapText="1"/>
    </xf>
    <xf numFmtId="1" fontId="4" fillId="8" borderId="1" xfId="2" applyNumberFormat="1" applyFont="1" applyFill="1" applyBorder="1" applyAlignment="1">
      <alignment horizontal="center" vertical="center" wrapText="1"/>
    </xf>
    <xf numFmtId="0" fontId="5" fillId="8" borderId="1" xfId="2" applyFont="1" applyFill="1" applyBorder="1" applyAlignment="1">
      <alignment horizontal="center" vertical="center" wrapText="1"/>
    </xf>
    <xf numFmtId="1" fontId="5" fillId="8" borderId="1" xfId="2" applyNumberFormat="1" applyFont="1" applyFill="1" applyBorder="1" applyAlignment="1">
      <alignment horizontal="center" vertical="center" wrapText="1"/>
    </xf>
    <xf numFmtId="9" fontId="5" fillId="8" borderId="1" xfId="3" applyFont="1" applyFill="1" applyBorder="1" applyAlignment="1">
      <alignment horizontal="center" vertical="center"/>
    </xf>
    <xf numFmtId="0" fontId="5" fillId="8" borderId="1" xfId="2" applyFont="1" applyFill="1" applyBorder="1" applyAlignment="1">
      <alignment horizontal="center" vertical="center"/>
    </xf>
    <xf numFmtId="9" fontId="5" fillId="8" borderId="1" xfId="2" applyNumberFormat="1" applyFont="1" applyFill="1" applyBorder="1" applyAlignment="1">
      <alignment horizontal="center" vertical="center" wrapText="1"/>
    </xf>
    <xf numFmtId="2" fontId="14" fillId="8" borderId="1" xfId="0" applyNumberFormat="1" applyFont="1" applyFill="1" applyBorder="1" applyAlignment="1">
      <alignment horizontal="center" vertical="center" wrapText="1"/>
    </xf>
    <xf numFmtId="3" fontId="15" fillId="7" borderId="1" xfId="0" applyNumberFormat="1" applyFont="1" applyFill="1" applyBorder="1" applyAlignment="1">
      <alignment horizontal="center" vertical="center" wrapText="1"/>
    </xf>
    <xf numFmtId="3" fontId="15" fillId="8" borderId="1" xfId="0" applyNumberFormat="1" applyFont="1" applyFill="1" applyBorder="1" applyAlignment="1">
      <alignment horizontal="center" vertical="center" wrapText="1"/>
    </xf>
    <xf numFmtId="9" fontId="15" fillId="7" borderId="1" xfId="0" applyNumberFormat="1" applyFont="1" applyFill="1" applyBorder="1" applyAlignment="1">
      <alignment horizontal="center" vertical="center" wrapText="1"/>
    </xf>
    <xf numFmtId="9" fontId="4" fillId="8" borderId="1" xfId="2" applyNumberFormat="1" applyFont="1" applyFill="1" applyBorder="1" applyAlignment="1">
      <alignment horizontal="center" vertical="center" wrapText="1"/>
    </xf>
    <xf numFmtId="9" fontId="14" fillId="8" borderId="1" xfId="1" applyFont="1" applyFill="1" applyBorder="1" applyAlignment="1">
      <alignment horizontal="center" vertical="center" wrapText="1"/>
    </xf>
    <xf numFmtId="10" fontId="4" fillId="8" borderId="1" xfId="2" applyNumberFormat="1" applyFont="1" applyFill="1" applyBorder="1" applyAlignment="1">
      <alignment horizontal="center" vertical="center" wrapText="1"/>
    </xf>
    <xf numFmtId="3" fontId="16" fillId="3" borderId="1" xfId="2" applyNumberFormat="1" applyFont="1" applyFill="1" applyBorder="1" applyAlignment="1">
      <alignment horizontal="justify" vertical="center" wrapText="1"/>
    </xf>
    <xf numFmtId="3" fontId="4" fillId="7" borderId="1" xfId="2" applyNumberFormat="1" applyFont="1" applyFill="1" applyBorder="1" applyAlignment="1">
      <alignment horizontal="justify" vertical="center" wrapText="1"/>
    </xf>
    <xf numFmtId="0" fontId="10" fillId="9" borderId="0" xfId="2" applyFont="1" applyFill="1" applyAlignment="1">
      <alignment wrapText="1"/>
    </xf>
    <xf numFmtId="0" fontId="10" fillId="9" borderId="0" xfId="2" applyFont="1" applyFill="1"/>
    <xf numFmtId="0" fontId="17" fillId="9" borderId="0" xfId="2" applyFont="1" applyFill="1"/>
    <xf numFmtId="0" fontId="2" fillId="9" borderId="0" xfId="2" applyFill="1"/>
    <xf numFmtId="167" fontId="14" fillId="8" borderId="1" xfId="0" applyNumberFormat="1" applyFont="1" applyFill="1" applyBorder="1" applyAlignment="1">
      <alignment horizontal="center" vertical="center" wrapText="1"/>
    </xf>
    <xf numFmtId="1" fontId="4" fillId="8" borderId="1" xfId="1" applyNumberFormat="1" applyFont="1" applyFill="1" applyBorder="1" applyAlignment="1">
      <alignment horizontal="center" vertical="center" wrapText="1"/>
    </xf>
    <xf numFmtId="1" fontId="14" fillId="8" borderId="1" xfId="1" applyNumberFormat="1" applyFont="1" applyFill="1" applyBorder="1" applyAlignment="1">
      <alignment horizontal="center" vertical="center" wrapText="1"/>
    </xf>
    <xf numFmtId="1" fontId="11" fillId="3" borderId="1" xfId="1" applyNumberFormat="1" applyFont="1" applyFill="1" applyBorder="1" applyAlignment="1">
      <alignment horizontal="center" vertical="center" wrapText="1"/>
    </xf>
    <xf numFmtId="1" fontId="14" fillId="7" borderId="1" xfId="0" applyNumberFormat="1" applyFont="1" applyFill="1" applyBorder="1" applyAlignment="1">
      <alignment horizontal="center" vertical="center" wrapText="1"/>
    </xf>
    <xf numFmtId="9" fontId="4" fillId="7" borderId="1" xfId="1" applyFont="1" applyFill="1" applyBorder="1" applyAlignment="1">
      <alignment horizontal="center" vertical="center" wrapText="1"/>
    </xf>
    <xf numFmtId="1" fontId="14" fillId="8" borderId="1" xfId="0" applyNumberFormat="1" applyFont="1" applyFill="1" applyBorder="1" applyAlignment="1">
      <alignment horizontal="center" vertical="center" wrapText="1"/>
    </xf>
    <xf numFmtId="9" fontId="4" fillId="8" borderId="1" xfId="1" applyFont="1" applyFill="1" applyBorder="1" applyAlignment="1">
      <alignment horizontal="center" vertical="center" wrapText="1"/>
    </xf>
    <xf numFmtId="9" fontId="5" fillId="8" borderId="1" xfId="2" applyNumberFormat="1" applyFont="1" applyFill="1" applyBorder="1" applyAlignment="1">
      <alignment horizontal="center" vertical="center"/>
    </xf>
    <xf numFmtId="3" fontId="9" fillId="2" borderId="1" xfId="2" applyNumberFormat="1" applyFont="1" applyFill="1" applyBorder="1" applyAlignment="1">
      <alignment horizontal="center" vertical="center" wrapText="1"/>
    </xf>
    <xf numFmtId="164" fontId="9" fillId="2" borderId="1" xfId="2" applyNumberFormat="1" applyFont="1" applyFill="1" applyBorder="1" applyAlignment="1">
      <alignment horizontal="center" vertical="center" wrapText="1"/>
    </xf>
    <xf numFmtId="0" fontId="4" fillId="7" borderId="1" xfId="2" applyFont="1" applyFill="1" applyBorder="1" applyAlignment="1">
      <alignment horizontal="justify" vertical="center" wrapText="1"/>
    </xf>
    <xf numFmtId="0" fontId="4" fillId="7" borderId="1" xfId="2" applyFont="1" applyFill="1" applyBorder="1" applyAlignment="1">
      <alignment horizontal="justify" vertical="top" wrapText="1"/>
    </xf>
    <xf numFmtId="0" fontId="4" fillId="7" borderId="2" xfId="2" applyFont="1" applyFill="1" applyBorder="1" applyAlignment="1">
      <alignment vertical="center" wrapText="1"/>
    </xf>
    <xf numFmtId="0" fontId="4" fillId="7" borderId="3" xfId="2" applyFont="1" applyFill="1" applyBorder="1" applyAlignment="1">
      <alignment vertical="center" wrapText="1"/>
    </xf>
    <xf numFmtId="3" fontId="19" fillId="10" borderId="1" xfId="2" applyNumberFormat="1" applyFont="1" applyFill="1" applyBorder="1" applyAlignment="1">
      <alignment horizontal="center" vertical="center" wrapText="1"/>
    </xf>
    <xf numFmtId="1" fontId="19" fillId="10" borderId="1" xfId="1" applyNumberFormat="1" applyFont="1" applyFill="1" applyBorder="1" applyAlignment="1">
      <alignment horizontal="center" vertical="center" wrapText="1"/>
    </xf>
    <xf numFmtId="167" fontId="19" fillId="10" borderId="1" xfId="2" applyNumberFormat="1" applyFont="1" applyFill="1" applyBorder="1" applyAlignment="1">
      <alignment horizontal="center" vertical="center" wrapText="1"/>
    </xf>
    <xf numFmtId="9" fontId="19" fillId="10" borderId="1" xfId="1" applyFont="1" applyFill="1" applyBorder="1" applyAlignment="1">
      <alignment horizontal="center" vertical="center" wrapText="1"/>
    </xf>
    <xf numFmtId="0" fontId="20" fillId="0" borderId="5" xfId="2" applyFont="1" applyBorder="1" applyAlignment="1">
      <alignment horizontal="center" vertical="center"/>
    </xf>
    <xf numFmtId="0" fontId="21" fillId="0" borderId="0" xfId="2" applyFont="1" applyAlignment="1">
      <alignment horizontal="center" vertical="center"/>
    </xf>
    <xf numFmtId="0" fontId="21" fillId="0" borderId="5" xfId="2" applyFont="1" applyBorder="1" applyAlignment="1">
      <alignment horizontal="center" vertical="center"/>
    </xf>
    <xf numFmtId="0" fontId="22" fillId="10" borderId="1" xfId="2" applyFont="1" applyFill="1" applyBorder="1" applyAlignment="1">
      <alignment horizontal="center" vertical="center"/>
    </xf>
    <xf numFmtId="0" fontId="22" fillId="10" borderId="1" xfId="2" applyFont="1" applyFill="1" applyBorder="1" applyAlignment="1">
      <alignment horizontal="center" vertical="center" wrapText="1"/>
    </xf>
    <xf numFmtId="0" fontId="4" fillId="0" borderId="0" xfId="0" applyFont="1" applyAlignment="1">
      <alignment vertical="center" wrapText="1"/>
    </xf>
    <xf numFmtId="0" fontId="23" fillId="3" borderId="1" xfId="2" applyFont="1" applyFill="1" applyBorder="1" applyAlignment="1">
      <alignment horizontal="left" vertical="center" wrapText="1"/>
    </xf>
    <xf numFmtId="0" fontId="23" fillId="3" borderId="1" xfId="2" applyFont="1" applyFill="1" applyBorder="1" applyAlignment="1">
      <alignment horizontal="center" vertical="center" wrapText="1"/>
    </xf>
    <xf numFmtId="165" fontId="23" fillId="3" borderId="1" xfId="2" applyNumberFormat="1" applyFont="1" applyFill="1" applyBorder="1" applyAlignment="1" applyProtection="1">
      <alignment horizontal="center" vertical="center" wrapText="1"/>
      <protection locked="0"/>
    </xf>
    <xf numFmtId="0" fontId="23" fillId="4" borderId="1" xfId="2" applyFont="1" applyFill="1" applyBorder="1" applyAlignment="1">
      <alignment horizontal="center" vertical="center" wrapText="1"/>
    </xf>
    <xf numFmtId="0" fontId="23" fillId="5" borderId="1" xfId="2" applyFont="1" applyFill="1" applyBorder="1" applyAlignment="1">
      <alignment horizontal="center" vertical="center" wrapText="1"/>
    </xf>
    <xf numFmtId="9" fontId="23" fillId="3" borderId="1" xfId="2" applyNumberFormat="1" applyFont="1" applyFill="1" applyBorder="1" applyAlignment="1">
      <alignment horizontal="center" vertical="center" wrapText="1"/>
    </xf>
    <xf numFmtId="3" fontId="23" fillId="3" borderId="1" xfId="2" applyNumberFormat="1" applyFont="1" applyFill="1" applyBorder="1" applyAlignment="1">
      <alignment horizontal="center" vertical="center" wrapText="1"/>
    </xf>
    <xf numFmtId="164" fontId="23" fillId="7" borderId="1" xfId="2" applyNumberFormat="1" applyFont="1" applyFill="1" applyBorder="1" applyAlignment="1">
      <alignment horizontal="justify" vertical="center" wrapText="1"/>
    </xf>
    <xf numFmtId="3" fontId="23" fillId="7" borderId="1" xfId="2" applyNumberFormat="1" applyFont="1" applyFill="1" applyBorder="1" applyAlignment="1">
      <alignment horizontal="center" vertical="center" wrapText="1"/>
    </xf>
    <xf numFmtId="164" fontId="23" fillId="7" borderId="1" xfId="2" applyNumberFormat="1" applyFont="1" applyFill="1" applyBorder="1" applyAlignment="1">
      <alignment horizontal="center" vertical="center" wrapText="1"/>
    </xf>
    <xf numFmtId="1" fontId="23" fillId="4" borderId="1" xfId="2" applyNumberFormat="1" applyFont="1" applyFill="1" applyBorder="1" applyAlignment="1">
      <alignment horizontal="center" vertical="center" wrapText="1"/>
    </xf>
    <xf numFmtId="1" fontId="23" fillId="7" borderId="1" xfId="2" applyNumberFormat="1" applyFont="1" applyFill="1" applyBorder="1" applyAlignment="1">
      <alignment horizontal="center" vertical="center" wrapText="1"/>
    </xf>
    <xf numFmtId="9" fontId="23" fillId="7" borderId="1" xfId="3" applyFont="1" applyFill="1" applyBorder="1" applyAlignment="1">
      <alignment horizontal="center" vertical="center" wrapText="1"/>
    </xf>
    <xf numFmtId="166" fontId="24" fillId="3" borderId="1" xfId="4" applyNumberFormat="1" applyFont="1" applyFill="1" applyBorder="1" applyAlignment="1" applyProtection="1">
      <alignment horizontal="center" vertical="center" wrapText="1"/>
      <protection locked="0"/>
    </xf>
    <xf numFmtId="1" fontId="24" fillId="3" borderId="1" xfId="4" applyNumberFormat="1" applyFont="1" applyFill="1" applyBorder="1" applyAlignment="1">
      <alignment horizontal="center" vertical="center" wrapText="1"/>
    </xf>
    <xf numFmtId="1" fontId="23" fillId="3" borderId="1" xfId="2" applyNumberFormat="1" applyFont="1" applyFill="1" applyBorder="1" applyAlignment="1">
      <alignment horizontal="center" vertical="center" wrapText="1"/>
    </xf>
    <xf numFmtId="1" fontId="24" fillId="4" borderId="1" xfId="2" applyNumberFormat="1" applyFont="1" applyFill="1" applyBorder="1" applyAlignment="1">
      <alignment horizontal="center" vertical="center" wrapText="1"/>
    </xf>
    <xf numFmtId="1" fontId="24" fillId="5" borderId="1" xfId="2" applyNumberFormat="1" applyFont="1" applyFill="1" applyBorder="1" applyAlignment="1">
      <alignment horizontal="center" vertical="center" wrapText="1"/>
    </xf>
    <xf numFmtId="1" fontId="24" fillId="3" borderId="1" xfId="2" applyNumberFormat="1" applyFont="1" applyFill="1" applyBorder="1" applyAlignment="1">
      <alignment horizontal="center" vertical="center" wrapText="1"/>
    </xf>
    <xf numFmtId="9" fontId="24" fillId="3" borderId="1" xfId="3" applyFont="1" applyFill="1" applyBorder="1" applyAlignment="1" applyProtection="1">
      <alignment horizontal="center" vertical="center" wrapText="1"/>
    </xf>
    <xf numFmtId="3" fontId="25" fillId="4" borderId="1" xfId="2" applyNumberFormat="1" applyFont="1" applyFill="1" applyBorder="1" applyAlignment="1">
      <alignment horizontal="center" vertical="center" wrapText="1"/>
    </xf>
    <xf numFmtId="3" fontId="25" fillId="7" borderId="1" xfId="2" applyNumberFormat="1" applyFont="1" applyFill="1" applyBorder="1" applyAlignment="1">
      <alignment horizontal="center" vertical="center" wrapText="1"/>
    </xf>
    <xf numFmtId="0" fontId="23" fillId="3" borderId="1" xfId="2" applyFont="1" applyFill="1" applyBorder="1" applyAlignment="1">
      <alignment vertical="center" wrapText="1"/>
    </xf>
    <xf numFmtId="0" fontId="24" fillId="3" borderId="1" xfId="2" applyFont="1" applyFill="1" applyBorder="1" applyAlignment="1">
      <alignment horizontal="center" vertical="center" wrapText="1"/>
    </xf>
    <xf numFmtId="9" fontId="24" fillId="3" borderId="1" xfId="2" applyNumberFormat="1" applyFont="1" applyFill="1" applyBorder="1" applyAlignment="1">
      <alignment horizontal="center" vertical="center" wrapText="1"/>
    </xf>
    <xf numFmtId="9" fontId="23" fillId="3" borderId="1" xfId="3" applyFont="1" applyFill="1" applyBorder="1" applyAlignment="1" applyProtection="1">
      <alignment horizontal="center" vertical="center" wrapText="1"/>
    </xf>
    <xf numFmtId="3" fontId="23" fillId="4" borderId="1" xfId="2" applyNumberFormat="1" applyFont="1" applyFill="1" applyBorder="1" applyAlignment="1">
      <alignment horizontal="center" vertical="center" wrapText="1"/>
    </xf>
    <xf numFmtId="3" fontId="23" fillId="5" borderId="1" xfId="2" applyNumberFormat="1" applyFont="1" applyFill="1" applyBorder="1" applyAlignment="1">
      <alignment horizontal="center" vertical="center" wrapText="1"/>
    </xf>
    <xf numFmtId="9" fontId="23" fillId="3" borderId="1" xfId="2" applyNumberFormat="1" applyFont="1" applyFill="1" applyBorder="1" applyAlignment="1">
      <alignment horizontal="left" vertical="center" wrapText="1"/>
    </xf>
    <xf numFmtId="9" fontId="23" fillId="3" borderId="1" xfId="3" applyFont="1" applyFill="1" applyBorder="1" applyAlignment="1" applyProtection="1">
      <alignment horizontal="center" vertical="center" wrapText="1"/>
      <protection locked="0"/>
    </xf>
    <xf numFmtId="167" fontId="24" fillId="3" borderId="1" xfId="2" applyNumberFormat="1" applyFont="1" applyFill="1" applyBorder="1" applyAlignment="1">
      <alignment horizontal="center" vertical="center" wrapText="1"/>
    </xf>
    <xf numFmtId="167" fontId="24" fillId="4" borderId="1" xfId="2" applyNumberFormat="1" applyFont="1" applyFill="1" applyBorder="1" applyAlignment="1">
      <alignment horizontal="center" vertical="center" wrapText="1"/>
    </xf>
    <xf numFmtId="167" fontId="24" fillId="7" borderId="1" xfId="2" applyNumberFormat="1" applyFont="1" applyFill="1" applyBorder="1" applyAlignment="1">
      <alignment horizontal="center" vertical="center" wrapText="1"/>
    </xf>
    <xf numFmtId="167" fontId="23" fillId="3" borderId="1" xfId="2" applyNumberFormat="1" applyFont="1" applyFill="1" applyBorder="1" applyAlignment="1">
      <alignment horizontal="center" vertical="center" wrapText="1"/>
    </xf>
    <xf numFmtId="9" fontId="23" fillId="7" borderId="1" xfId="1" applyFont="1" applyFill="1" applyBorder="1" applyAlignment="1">
      <alignment horizontal="center" vertical="center" wrapText="1"/>
    </xf>
    <xf numFmtId="164" fontId="23" fillId="4" borderId="1" xfId="2" applyNumberFormat="1" applyFont="1" applyFill="1" applyBorder="1" applyAlignment="1">
      <alignment horizontal="center" vertical="center" wrapText="1"/>
    </xf>
  </cellXfs>
  <cellStyles count="5">
    <cellStyle name="Normal" xfId="0" builtinId="0"/>
    <cellStyle name="Normal 2" xfId="2" xr:uid="{00000000-0005-0000-0000-000001000000}"/>
    <cellStyle name="Normal 2 2" xfId="4" xr:uid="{00000000-0005-0000-0000-000002000000}"/>
    <cellStyle name="Porcentaje" xfId="1" builtinId="5"/>
    <cellStyle name="Porcentaje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178594</xdr:colOff>
      <xdr:row>0</xdr:row>
      <xdr:rowOff>59531</xdr:rowOff>
    </xdr:from>
    <xdr:to>
      <xdr:col>1</xdr:col>
      <xdr:colOff>477996</xdr:colOff>
      <xdr:row>1</xdr:row>
      <xdr:rowOff>402590</xdr:rowOff>
    </xdr:to>
    <xdr:pic>
      <xdr:nvPicPr>
        <xdr:cNvPr id="2" name="Imagen 1">
          <a:extLst>
            <a:ext uri="{FF2B5EF4-FFF2-40B4-BE49-F238E27FC236}">
              <a16:creationId xmlns:a16="http://schemas.microsoft.com/office/drawing/2014/main" id="{E8722F17-428B-4611-853A-72761734ABD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594" y="59531"/>
          <a:ext cx="2371090" cy="497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63500</xdr:colOff>
      <xdr:row>0</xdr:row>
      <xdr:rowOff>31750</xdr:rowOff>
    </xdr:from>
    <xdr:to>
      <xdr:col>1</xdr:col>
      <xdr:colOff>254423</xdr:colOff>
      <xdr:row>0</xdr:row>
      <xdr:rowOff>529590</xdr:rowOff>
    </xdr:to>
    <xdr:pic>
      <xdr:nvPicPr>
        <xdr:cNvPr id="2" name="Imagen 1">
          <a:extLst>
            <a:ext uri="{FF2B5EF4-FFF2-40B4-BE49-F238E27FC236}">
              <a16:creationId xmlns:a16="http://schemas.microsoft.com/office/drawing/2014/main" id="{A3DA276D-0F2F-4629-A6B8-405A3CF2D34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00" y="31750"/>
          <a:ext cx="2371090" cy="4978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20CHAVEZ/Desktop/Teletrabajo/Segumiento%20Matrices%20PES%20y%20P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INSTITUCIONAL "/>
      <sheetName val="MISIONAL"/>
      <sheetName val="GGA"/>
      <sheetName val="GGF"/>
      <sheetName val="GGH"/>
      <sheetName val="OAJ"/>
      <sheetName val="OCI"/>
      <sheetName val="GCyP "/>
      <sheetName val="GEel"/>
      <sheetName val="GPyE"/>
      <sheetName val="GTICS "/>
      <sheetName val="TOTAL ACTIVIDADES"/>
      <sheetName val="TOTAL"/>
      <sheetName val="PLAN SECTORIAL"/>
      <sheetName val="PLAN ESTRATEGICO"/>
      <sheetName val="Hoja1"/>
    </sheetNames>
    <sheetDataSet>
      <sheetData sheetId="0" refreshError="1"/>
      <sheetData sheetId="1" refreshError="1">
        <row r="6">
          <cell r="T6">
            <v>0</v>
          </cell>
        </row>
        <row r="7">
          <cell r="H7">
            <v>0</v>
          </cell>
          <cell r="L7">
            <v>0</v>
          </cell>
          <cell r="P7">
            <v>0</v>
          </cell>
          <cell r="T7">
            <v>0</v>
          </cell>
          <cell r="X7">
            <v>0</v>
          </cell>
          <cell r="AB7">
            <v>0</v>
          </cell>
          <cell r="AR7">
            <v>0</v>
          </cell>
          <cell r="AV7">
            <v>0</v>
          </cell>
          <cell r="AZ7">
            <v>0</v>
          </cell>
        </row>
        <row r="11">
          <cell r="AR11">
            <v>0</v>
          </cell>
          <cell r="AV11">
            <v>0</v>
          </cell>
          <cell r="AZ11">
            <v>0</v>
          </cell>
        </row>
        <row r="12">
          <cell r="AR12">
            <v>0</v>
          </cell>
          <cell r="AV12">
            <v>0</v>
          </cell>
          <cell r="AZ12">
            <v>0</v>
          </cell>
        </row>
        <row r="14">
          <cell r="AR14">
            <v>0</v>
          </cell>
          <cell r="AV14">
            <v>0</v>
          </cell>
          <cell r="AZ14">
            <v>0</v>
          </cell>
        </row>
        <row r="15">
          <cell r="H15">
            <v>0</v>
          </cell>
          <cell r="L15">
            <v>0</v>
          </cell>
          <cell r="P15">
            <v>0</v>
          </cell>
          <cell r="T15">
            <v>0</v>
          </cell>
          <cell r="X15">
            <v>0</v>
          </cell>
          <cell r="AB15">
            <v>0</v>
          </cell>
          <cell r="AR15">
            <v>0</v>
          </cell>
          <cell r="AV15">
            <v>0</v>
          </cell>
          <cell r="AZ15">
            <v>0</v>
          </cell>
        </row>
        <row r="21">
          <cell r="AR21">
            <v>0</v>
          </cell>
          <cell r="AV21">
            <v>0</v>
          </cell>
          <cell r="AZ21">
            <v>0</v>
          </cell>
        </row>
        <row r="27">
          <cell r="T27">
            <v>0</v>
          </cell>
          <cell r="X27">
            <v>0</v>
          </cell>
          <cell r="AB27">
            <v>0</v>
          </cell>
          <cell r="AR27">
            <v>0</v>
          </cell>
          <cell r="AV27">
            <v>0</v>
          </cell>
          <cell r="AZ27">
            <v>0</v>
          </cell>
        </row>
      </sheetData>
      <sheetData sheetId="2" refreshError="1"/>
      <sheetData sheetId="3" refreshError="1"/>
      <sheetData sheetId="4" refreshError="1"/>
      <sheetData sheetId="5" refreshError="1">
        <row r="16">
          <cell r="H16">
            <v>0</v>
          </cell>
          <cell r="AR16">
            <v>0</v>
          </cell>
          <cell r="AV16">
            <v>0</v>
          </cell>
          <cell r="AZ16">
            <v>0</v>
          </cell>
        </row>
      </sheetData>
      <sheetData sheetId="6" refreshError="1"/>
      <sheetData sheetId="7" refreshError="1"/>
      <sheetData sheetId="8" refreshError="1">
        <row r="5">
          <cell r="H5">
            <v>0</v>
          </cell>
          <cell r="AR5">
            <v>0</v>
          </cell>
          <cell r="AV5">
            <v>0</v>
          </cell>
          <cell r="AZ5">
            <v>0</v>
          </cell>
        </row>
        <row r="7">
          <cell r="AR7">
            <v>0</v>
          </cell>
          <cell r="AV7">
            <v>0</v>
          </cell>
          <cell r="AZ7">
            <v>0</v>
          </cell>
        </row>
      </sheetData>
      <sheetData sheetId="9" refreshError="1"/>
      <sheetData sheetId="10" refreshError="1"/>
      <sheetData sheetId="11" refreshError="1"/>
      <sheetData sheetId="12" refreshError="1"/>
      <sheetData sheetId="13" refreshError="1">
        <row r="3">
          <cell r="P3">
            <v>0</v>
          </cell>
        </row>
        <row r="9">
          <cell r="S9">
            <v>0</v>
          </cell>
        </row>
        <row r="10">
          <cell r="S10">
            <v>0</v>
          </cell>
        </row>
      </sheetData>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3"/>
  <sheetViews>
    <sheetView tabSelected="1" zoomScale="80" zoomScaleNormal="80" workbookViewId="0">
      <selection activeCell="X6" sqref="X6"/>
    </sheetView>
  </sheetViews>
  <sheetFormatPr baseColWidth="10" defaultColWidth="11.42578125" defaultRowHeight="12" x14ac:dyDescent="0.2"/>
  <cols>
    <col min="1" max="1" width="31" style="21" customWidth="1"/>
    <col min="2" max="2" width="17" style="21" customWidth="1"/>
    <col min="3" max="3" width="17.7109375" style="21" customWidth="1"/>
    <col min="4" max="4" width="19.140625" style="21" customWidth="1"/>
    <col min="5" max="5" width="18.5703125" style="21" customWidth="1"/>
    <col min="6" max="6" width="16.85546875" style="21" customWidth="1"/>
    <col min="7" max="13" width="11.42578125" style="21" hidden="1" customWidth="1"/>
    <col min="14" max="14" width="18.42578125" style="21" customWidth="1"/>
    <col min="15" max="15" width="21.140625" style="21" customWidth="1"/>
    <col min="16" max="16" width="11.42578125" style="31"/>
    <col min="17" max="18" width="11.42578125" style="21" customWidth="1"/>
    <col min="19" max="19" width="11.42578125" style="21" hidden="1" customWidth="1"/>
    <col min="20" max="20" width="11.42578125" style="21"/>
    <col min="21" max="21" width="0" style="21" hidden="1" customWidth="1"/>
    <col min="22" max="22" width="82" style="21" customWidth="1"/>
    <col min="23" max="23" width="36.140625" style="21" hidden="1" customWidth="1"/>
    <col min="24" max="16384" width="11.42578125" style="21"/>
  </cols>
  <sheetData>
    <row r="1" spans="1:23" x14ac:dyDescent="0.2">
      <c r="A1" s="92" t="s">
        <v>117</v>
      </c>
      <c r="B1" s="92"/>
      <c r="C1" s="92"/>
      <c r="D1" s="92"/>
      <c r="E1" s="92"/>
      <c r="F1" s="92"/>
      <c r="G1" s="92"/>
      <c r="H1" s="92"/>
      <c r="I1" s="92"/>
      <c r="J1" s="92"/>
      <c r="K1" s="92"/>
      <c r="L1" s="92"/>
      <c r="M1" s="92"/>
      <c r="N1" s="92"/>
      <c r="O1" s="92"/>
      <c r="P1" s="92"/>
      <c r="Q1" s="92"/>
      <c r="R1" s="92"/>
      <c r="S1" s="92"/>
      <c r="T1" s="92"/>
      <c r="U1" s="92"/>
      <c r="V1" s="92"/>
    </row>
    <row r="2" spans="1:23" ht="38.25" customHeight="1" x14ac:dyDescent="0.2">
      <c r="A2" s="93"/>
      <c r="B2" s="93"/>
      <c r="C2" s="93"/>
      <c r="D2" s="93"/>
      <c r="E2" s="93"/>
      <c r="F2" s="93"/>
      <c r="G2" s="93"/>
      <c r="H2" s="93"/>
      <c r="I2" s="93"/>
      <c r="J2" s="93"/>
      <c r="K2" s="93"/>
      <c r="L2" s="93"/>
      <c r="M2" s="93"/>
      <c r="N2" s="93"/>
      <c r="O2" s="93"/>
      <c r="P2" s="93"/>
      <c r="Q2" s="93"/>
      <c r="R2" s="93"/>
      <c r="S2" s="93"/>
      <c r="T2" s="93"/>
      <c r="U2" s="93"/>
      <c r="V2" s="93"/>
    </row>
    <row r="3" spans="1:23" ht="16.5" customHeight="1" x14ac:dyDescent="0.2">
      <c r="A3" s="82" t="s">
        <v>0</v>
      </c>
      <c r="B3" s="81" t="s">
        <v>1</v>
      </c>
      <c r="C3" s="81" t="s">
        <v>2</v>
      </c>
      <c r="D3" s="81" t="s">
        <v>3</v>
      </c>
      <c r="E3" s="82" t="s">
        <v>4</v>
      </c>
      <c r="F3" s="81" t="s">
        <v>5</v>
      </c>
      <c r="G3" s="81" t="s">
        <v>6</v>
      </c>
      <c r="H3" s="81" t="s">
        <v>7</v>
      </c>
      <c r="I3" s="81" t="s">
        <v>8</v>
      </c>
      <c r="J3" s="20"/>
      <c r="K3" s="81" t="s">
        <v>9</v>
      </c>
      <c r="L3" s="81" t="s">
        <v>10</v>
      </c>
      <c r="M3" s="81"/>
      <c r="N3" s="81" t="s">
        <v>11</v>
      </c>
      <c r="O3" s="81" t="s">
        <v>12</v>
      </c>
      <c r="P3" s="81" t="s">
        <v>13</v>
      </c>
      <c r="Q3" s="81" t="s">
        <v>14</v>
      </c>
      <c r="R3" s="81" t="s">
        <v>15</v>
      </c>
      <c r="S3" s="81" t="s">
        <v>16</v>
      </c>
      <c r="T3" s="81" t="s">
        <v>17</v>
      </c>
      <c r="U3" s="81" t="s">
        <v>16</v>
      </c>
      <c r="V3" s="81" t="s">
        <v>89</v>
      </c>
    </row>
    <row r="4" spans="1:23" ht="13.5" x14ac:dyDescent="0.2">
      <c r="A4" s="82"/>
      <c r="B4" s="81"/>
      <c r="C4" s="81"/>
      <c r="D4" s="81"/>
      <c r="E4" s="82"/>
      <c r="F4" s="81"/>
      <c r="G4" s="81"/>
      <c r="H4" s="81"/>
      <c r="I4" s="81"/>
      <c r="J4" s="20"/>
      <c r="K4" s="81"/>
      <c r="L4" s="20" t="s">
        <v>18</v>
      </c>
      <c r="M4" s="20" t="s">
        <v>19</v>
      </c>
      <c r="N4" s="81"/>
      <c r="O4" s="81"/>
      <c r="P4" s="81"/>
      <c r="Q4" s="81"/>
      <c r="R4" s="81"/>
      <c r="S4" s="81"/>
      <c r="T4" s="81"/>
      <c r="U4" s="81"/>
      <c r="V4" s="81"/>
    </row>
    <row r="5" spans="1:23" ht="242.25" customHeight="1" x14ac:dyDescent="0.2">
      <c r="A5" s="97" t="s">
        <v>20</v>
      </c>
      <c r="B5" s="98" t="s">
        <v>21</v>
      </c>
      <c r="C5" s="98" t="s">
        <v>22</v>
      </c>
      <c r="D5" s="99">
        <v>1179</v>
      </c>
      <c r="E5" s="99">
        <v>1600</v>
      </c>
      <c r="F5" s="98">
        <v>400</v>
      </c>
      <c r="G5" s="98">
        <v>0</v>
      </c>
      <c r="H5" s="98">
        <v>200</v>
      </c>
      <c r="I5" s="100">
        <v>400</v>
      </c>
      <c r="J5" s="101">
        <v>300</v>
      </c>
      <c r="K5" s="98">
        <v>200</v>
      </c>
      <c r="L5" s="98">
        <v>100</v>
      </c>
      <c r="M5" s="102">
        <v>1</v>
      </c>
      <c r="N5" s="103">
        <f>J5+L5</f>
        <v>400</v>
      </c>
      <c r="O5" s="103">
        <v>400</v>
      </c>
      <c r="P5" s="87">
        <v>100</v>
      </c>
      <c r="Q5" s="87">
        <v>127</v>
      </c>
      <c r="R5" s="87">
        <v>73</v>
      </c>
      <c r="S5" s="23">
        <f>[1]MISIONAL!AR12+[1]MISIONAL!AV12+[1]MISIONAL!AZ12</f>
        <v>0</v>
      </c>
      <c r="T5" s="22">
        <f>P5+Q5+R5+S5</f>
        <v>300</v>
      </c>
      <c r="U5" s="22"/>
      <c r="V5" s="66" t="s">
        <v>91</v>
      </c>
      <c r="W5" s="68"/>
    </row>
    <row r="6" spans="1:23" ht="169.5" customHeight="1" x14ac:dyDescent="0.2">
      <c r="A6" s="104" t="s">
        <v>23</v>
      </c>
      <c r="B6" s="105" t="s">
        <v>24</v>
      </c>
      <c r="C6" s="105" t="s">
        <v>25</v>
      </c>
      <c r="D6" s="106">
        <v>8011</v>
      </c>
      <c r="E6" s="106">
        <v>0</v>
      </c>
      <c r="F6" s="105">
        <v>6000</v>
      </c>
      <c r="G6" s="105">
        <v>0</v>
      </c>
      <c r="H6" s="105">
        <v>3000</v>
      </c>
      <c r="I6" s="107">
        <v>4500</v>
      </c>
      <c r="J6" s="108"/>
      <c r="K6" s="105">
        <v>3000</v>
      </c>
      <c r="L6" s="105">
        <v>1624</v>
      </c>
      <c r="M6" s="109">
        <v>1</v>
      </c>
      <c r="N6" s="105">
        <f>I6+L6</f>
        <v>6124</v>
      </c>
      <c r="O6" s="105">
        <v>6000</v>
      </c>
      <c r="P6" s="87">
        <v>1500</v>
      </c>
      <c r="Q6" s="87">
        <f>3452+606+1313</f>
        <v>5371</v>
      </c>
      <c r="R6" s="87">
        <v>0</v>
      </c>
      <c r="S6" s="23">
        <f>[1]MISIONAL!AR14+[1]MISIONAL!AV14+[1]MISIONAL!AZ14</f>
        <v>0</v>
      </c>
      <c r="T6" s="22">
        <f>P6+Q6+R6+S6</f>
        <v>6871</v>
      </c>
      <c r="U6" s="24"/>
      <c r="V6" s="66" t="s">
        <v>95</v>
      </c>
      <c r="W6" s="69"/>
    </row>
    <row r="7" spans="1:23" ht="133.5" customHeight="1" x14ac:dyDescent="0.2">
      <c r="A7" s="97" t="s">
        <v>26</v>
      </c>
      <c r="B7" s="98" t="s">
        <v>21</v>
      </c>
      <c r="C7" s="110" t="s">
        <v>25</v>
      </c>
      <c r="D7" s="111">
        <v>8</v>
      </c>
      <c r="E7" s="112">
        <v>20</v>
      </c>
      <c r="F7" s="112">
        <v>10</v>
      </c>
      <c r="G7" s="112">
        <v>0</v>
      </c>
      <c r="H7" s="112">
        <v>5</v>
      </c>
      <c r="I7" s="113">
        <v>22</v>
      </c>
      <c r="J7" s="114">
        <v>10</v>
      </c>
      <c r="K7" s="115">
        <v>5</v>
      </c>
      <c r="L7" s="115">
        <v>3</v>
      </c>
      <c r="M7" s="116">
        <v>1</v>
      </c>
      <c r="N7" s="115">
        <f>J7+L7</f>
        <v>13</v>
      </c>
      <c r="O7" s="112">
        <v>10</v>
      </c>
      <c r="P7" s="87">
        <f>[1]MISIONAL!H15+[1]MISIONAL!L15+[1]MISIONAL!P15</f>
        <v>0</v>
      </c>
      <c r="Q7" s="87">
        <f>[1]MISIONAL!T15+[1]MISIONAL!X15+[1]MISIONAL!AB15</f>
        <v>0</v>
      </c>
      <c r="R7" s="87">
        <v>12</v>
      </c>
      <c r="S7" s="23">
        <f>[1]MISIONAL!AR15+[1]MISIONAL!AV15+[1]MISIONAL!AZ15</f>
        <v>0</v>
      </c>
      <c r="T7" s="22">
        <f t="shared" ref="T7:T13" si="0">P7+Q7+R7+S7</f>
        <v>12</v>
      </c>
      <c r="U7" s="27"/>
      <c r="V7" s="66" t="s">
        <v>99</v>
      </c>
      <c r="W7" s="69"/>
    </row>
    <row r="8" spans="1:23" ht="126.75" customHeight="1" x14ac:dyDescent="0.2">
      <c r="A8" s="104" t="s">
        <v>27</v>
      </c>
      <c r="B8" s="105" t="s">
        <v>21</v>
      </c>
      <c r="C8" s="105" t="s">
        <v>28</v>
      </c>
      <c r="D8" s="106">
        <v>3</v>
      </c>
      <c r="E8" s="106">
        <v>8</v>
      </c>
      <c r="F8" s="105">
        <v>2</v>
      </c>
      <c r="G8" s="105">
        <v>0</v>
      </c>
      <c r="H8" s="105">
        <v>0</v>
      </c>
      <c r="I8" s="117" t="s">
        <v>29</v>
      </c>
      <c r="J8" s="118"/>
      <c r="K8" s="105">
        <v>2</v>
      </c>
      <c r="L8" s="105">
        <v>2</v>
      </c>
      <c r="M8" s="109">
        <v>1</v>
      </c>
      <c r="N8" s="105">
        <f>L8</f>
        <v>2</v>
      </c>
      <c r="O8" s="105">
        <v>2</v>
      </c>
      <c r="P8" s="88">
        <v>0</v>
      </c>
      <c r="Q8" s="88">
        <v>0</v>
      </c>
      <c r="R8" s="88">
        <v>2</v>
      </c>
      <c r="S8" s="23">
        <f>(([1]GEel!AR5+[1]GEel!AV5+[1]GEel!AZ5)+([1]GEel!AR7+[1]GEel!AV7+[1]GEel!AZ7))/2</f>
        <v>0</v>
      </c>
      <c r="T8" s="75">
        <f t="shared" si="0"/>
        <v>2</v>
      </c>
      <c r="U8" s="24"/>
      <c r="V8" s="66" t="s">
        <v>93</v>
      </c>
      <c r="W8" s="69"/>
    </row>
    <row r="9" spans="1:23" ht="293.25" customHeight="1" x14ac:dyDescent="0.2">
      <c r="A9" s="119" t="s">
        <v>30</v>
      </c>
      <c r="B9" s="120" t="s">
        <v>21</v>
      </c>
      <c r="C9" s="121" t="s">
        <v>28</v>
      </c>
      <c r="D9" s="115">
        <v>4</v>
      </c>
      <c r="E9" s="112">
        <v>12</v>
      </c>
      <c r="F9" s="112">
        <v>3</v>
      </c>
      <c r="G9" s="112">
        <v>0</v>
      </c>
      <c r="H9" s="112">
        <v>0</v>
      </c>
      <c r="I9" s="107">
        <v>3</v>
      </c>
      <c r="J9" s="108"/>
      <c r="K9" s="112">
        <v>3</v>
      </c>
      <c r="L9" s="112">
        <v>3</v>
      </c>
      <c r="M9" s="122">
        <v>1</v>
      </c>
      <c r="N9" s="112">
        <f>L9</f>
        <v>3</v>
      </c>
      <c r="O9" s="112">
        <v>3</v>
      </c>
      <c r="P9" s="87">
        <f>[1]MISIONAL!H7+[1]MISIONAL!L7+[1]MISIONAL!P7</f>
        <v>0</v>
      </c>
      <c r="Q9" s="87">
        <f>[1]MISIONAL!T7+[1]MISIONAL!X7+[1]MISIONAL!AB7</f>
        <v>0</v>
      </c>
      <c r="R9" s="87">
        <v>5</v>
      </c>
      <c r="S9" s="23">
        <f>[1]MISIONAL!AR7+[1]MISIONAL!AV7+[1]MISIONAL!AZ7</f>
        <v>0</v>
      </c>
      <c r="T9" s="22">
        <f t="shared" si="0"/>
        <v>5</v>
      </c>
      <c r="U9" s="26"/>
      <c r="V9" s="66" t="s">
        <v>94</v>
      </c>
      <c r="W9" s="70"/>
    </row>
    <row r="10" spans="1:23" ht="67.5" customHeight="1" x14ac:dyDescent="0.2">
      <c r="A10" s="104" t="s">
        <v>31</v>
      </c>
      <c r="B10" s="105" t="s">
        <v>24</v>
      </c>
      <c r="C10" s="105" t="s">
        <v>25</v>
      </c>
      <c r="D10" s="106">
        <v>22000</v>
      </c>
      <c r="E10" s="106">
        <v>88000</v>
      </c>
      <c r="F10" s="105">
        <v>22000</v>
      </c>
      <c r="G10" s="105">
        <v>0</v>
      </c>
      <c r="H10" s="105">
        <v>10000</v>
      </c>
      <c r="I10" s="123">
        <v>19260</v>
      </c>
      <c r="J10" s="124">
        <v>11110</v>
      </c>
      <c r="K10" s="105">
        <v>12000</v>
      </c>
      <c r="L10" s="105"/>
      <c r="M10" s="105"/>
      <c r="N10" s="105">
        <v>22911</v>
      </c>
      <c r="O10" s="105">
        <v>22000</v>
      </c>
      <c r="P10" s="87">
        <v>6000</v>
      </c>
      <c r="Q10" s="87">
        <v>587</v>
      </c>
      <c r="R10" s="87">
        <v>9160</v>
      </c>
      <c r="S10" s="23"/>
      <c r="T10" s="22">
        <f>P10+Q10+R10+S10</f>
        <v>15747</v>
      </c>
      <c r="U10" s="24"/>
      <c r="V10" s="66" t="s">
        <v>92</v>
      </c>
      <c r="W10" s="69"/>
    </row>
    <row r="11" spans="1:23" ht="198" customHeight="1" x14ac:dyDescent="0.2">
      <c r="A11" s="125" t="s">
        <v>32</v>
      </c>
      <c r="B11" s="120" t="s">
        <v>33</v>
      </c>
      <c r="C11" s="121" t="s">
        <v>34</v>
      </c>
      <c r="D11" s="121">
        <v>0</v>
      </c>
      <c r="E11" s="126">
        <v>1</v>
      </c>
      <c r="F11" s="102">
        <v>0.25</v>
      </c>
      <c r="G11" s="102">
        <v>0</v>
      </c>
      <c r="H11" s="127">
        <v>0.125</v>
      </c>
      <c r="I11" s="128">
        <v>0.125</v>
      </c>
      <c r="J11" s="129"/>
      <c r="K11" s="127">
        <v>0.125</v>
      </c>
      <c r="L11" s="127">
        <v>0.125</v>
      </c>
      <c r="M11" s="127">
        <v>1</v>
      </c>
      <c r="N11" s="127">
        <f>I11+K11</f>
        <v>0.25</v>
      </c>
      <c r="O11" s="130">
        <v>0.25</v>
      </c>
      <c r="P11" s="87">
        <v>0</v>
      </c>
      <c r="Q11" s="89">
        <v>0.125</v>
      </c>
      <c r="R11" s="89">
        <v>6.2E-2</v>
      </c>
      <c r="S11" s="29">
        <f>([1]OAJ!AR16+[1]OAJ!AV16+[1]OAJ!AZ16)/4</f>
        <v>0</v>
      </c>
      <c r="T11" s="32">
        <f t="shared" si="0"/>
        <v>0.187</v>
      </c>
      <c r="U11" s="28"/>
      <c r="V11" s="66" t="s">
        <v>96</v>
      </c>
      <c r="W11" s="69"/>
    </row>
    <row r="12" spans="1:23" ht="68.25" customHeight="1" x14ac:dyDescent="0.2">
      <c r="A12" s="104" t="s">
        <v>35</v>
      </c>
      <c r="B12" s="105" t="s">
        <v>24</v>
      </c>
      <c r="C12" s="105" t="s">
        <v>34</v>
      </c>
      <c r="D12" s="106">
        <v>0</v>
      </c>
      <c r="E12" s="106">
        <v>100</v>
      </c>
      <c r="F12" s="131">
        <v>0.25</v>
      </c>
      <c r="G12" s="105">
        <v>0</v>
      </c>
      <c r="H12" s="106">
        <v>12.5</v>
      </c>
      <c r="I12" s="132">
        <v>12.5</v>
      </c>
      <c r="J12" s="106"/>
      <c r="K12" s="106">
        <v>12.5</v>
      </c>
      <c r="L12" s="129">
        <v>0.125</v>
      </c>
      <c r="M12" s="109">
        <v>1</v>
      </c>
      <c r="N12" s="131">
        <v>0.25</v>
      </c>
      <c r="O12" s="106">
        <v>25</v>
      </c>
      <c r="P12" s="87">
        <v>0</v>
      </c>
      <c r="Q12" s="90">
        <v>0.125</v>
      </c>
      <c r="R12" s="90">
        <v>6.5000000000000002E-2</v>
      </c>
      <c r="S12" s="30"/>
      <c r="T12" s="32">
        <f>P12+Q12+R12+S12</f>
        <v>0.19</v>
      </c>
      <c r="U12" s="25"/>
      <c r="V12" s="66" t="s">
        <v>97</v>
      </c>
      <c r="W12" s="69"/>
    </row>
    <row r="13" spans="1:23" ht="119.25" customHeight="1" x14ac:dyDescent="0.2">
      <c r="A13" s="104" t="s">
        <v>36</v>
      </c>
      <c r="B13" s="105" t="s">
        <v>33</v>
      </c>
      <c r="C13" s="105" t="s">
        <v>37</v>
      </c>
      <c r="D13" s="106">
        <v>84.2</v>
      </c>
      <c r="E13" s="106">
        <v>85</v>
      </c>
      <c r="F13" s="105">
        <v>81</v>
      </c>
      <c r="G13" s="105">
        <v>0</v>
      </c>
      <c r="H13" s="105">
        <v>81</v>
      </c>
      <c r="I13" s="123" t="s">
        <v>29</v>
      </c>
      <c r="J13" s="105"/>
      <c r="K13" s="105">
        <v>81</v>
      </c>
      <c r="L13" s="105"/>
      <c r="M13" s="105"/>
      <c r="N13" s="105" t="s">
        <v>38</v>
      </c>
      <c r="O13" s="105">
        <v>84</v>
      </c>
      <c r="P13" s="87">
        <v>0</v>
      </c>
      <c r="Q13" s="87">
        <v>88.2</v>
      </c>
      <c r="R13" s="87">
        <v>0</v>
      </c>
      <c r="S13" s="23"/>
      <c r="T13" s="22">
        <f t="shared" si="0"/>
        <v>88.2</v>
      </c>
      <c r="U13" s="24"/>
      <c r="V13" s="66" t="s">
        <v>98</v>
      </c>
      <c r="W13" s="69"/>
    </row>
  </sheetData>
  <mergeCells count="21">
    <mergeCell ref="A1:V2"/>
    <mergeCell ref="U3:U4"/>
    <mergeCell ref="V3:V4"/>
    <mergeCell ref="O3:O4"/>
    <mergeCell ref="P3:P4"/>
    <mergeCell ref="Q3:Q4"/>
    <mergeCell ref="R3:R4"/>
    <mergeCell ref="S3:S4"/>
    <mergeCell ref="T3:T4"/>
    <mergeCell ref="N3:N4"/>
    <mergeCell ref="A3:A4"/>
    <mergeCell ref="B3:B4"/>
    <mergeCell ref="C3:C4"/>
    <mergeCell ref="D3:D4"/>
    <mergeCell ref="E3:E4"/>
    <mergeCell ref="F3:F4"/>
    <mergeCell ref="G3:G4"/>
    <mergeCell ref="H3:H4"/>
    <mergeCell ref="I3:I4"/>
    <mergeCell ref="K3:K4"/>
    <mergeCell ref="L3:M3"/>
  </mergeCells>
  <pageMargins left="0.7" right="0.7" top="0.75" bottom="0.75" header="0.3" footer="0.3"/>
  <pageSetup orientation="portrait" r:id="rId1"/>
  <ignoredErrors>
    <ignoredError sqref="N6"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6"/>
  <sheetViews>
    <sheetView zoomScale="90" zoomScaleNormal="90" workbookViewId="0">
      <selection activeCell="A3" sqref="A3"/>
    </sheetView>
  </sheetViews>
  <sheetFormatPr baseColWidth="10" defaultColWidth="43.28515625" defaultRowHeight="12.75" x14ac:dyDescent="0.2"/>
  <cols>
    <col min="1" max="1" width="32.7109375" style="1" customWidth="1"/>
    <col min="2" max="2" width="19.7109375" style="1" customWidth="1"/>
    <col min="3" max="5" width="15.5703125" style="1" hidden="1" customWidth="1"/>
    <col min="6" max="8" width="15.5703125" style="1" customWidth="1"/>
    <col min="9" max="10" width="15.5703125" style="1" hidden="1" customWidth="1"/>
    <col min="11" max="11" width="15.5703125" style="1" customWidth="1"/>
    <col min="12" max="12" width="20.28515625" style="1" customWidth="1"/>
    <col min="13" max="13" width="17.85546875" style="1" customWidth="1"/>
    <col min="14" max="15" width="15.5703125" style="1" customWidth="1"/>
    <col min="16" max="16" width="74.5703125" style="1" customWidth="1"/>
    <col min="17" max="17" width="15.5703125" style="1" hidden="1" customWidth="1"/>
    <col min="18" max="86" width="15.5703125" style="1" customWidth="1"/>
    <col min="87" max="16384" width="43.28515625" style="1"/>
  </cols>
  <sheetData>
    <row r="1" spans="1:17" ht="51.75" customHeight="1" x14ac:dyDescent="0.2">
      <c r="B1" s="91" t="s">
        <v>118</v>
      </c>
      <c r="C1" s="91"/>
      <c r="D1" s="91"/>
      <c r="E1" s="91"/>
      <c r="F1" s="91"/>
      <c r="G1" s="91"/>
      <c r="H1" s="91"/>
      <c r="I1" s="91"/>
      <c r="J1" s="91"/>
      <c r="K1" s="91"/>
      <c r="L1" s="91"/>
      <c r="M1" s="91"/>
      <c r="N1" s="91"/>
      <c r="O1" s="91"/>
      <c r="P1" s="91"/>
    </row>
    <row r="2" spans="1:17" ht="36.75" customHeight="1" x14ac:dyDescent="0.2">
      <c r="A2" s="94" t="s">
        <v>39</v>
      </c>
      <c r="B2" s="94" t="s">
        <v>40</v>
      </c>
      <c r="C2" s="94" t="s">
        <v>41</v>
      </c>
      <c r="D2" s="94" t="s">
        <v>42</v>
      </c>
      <c r="E2" s="95" t="s">
        <v>43</v>
      </c>
      <c r="F2" s="95" t="s">
        <v>44</v>
      </c>
      <c r="G2" s="94">
        <v>2019</v>
      </c>
      <c r="H2" s="94">
        <v>2020</v>
      </c>
      <c r="I2" s="94">
        <v>2021</v>
      </c>
      <c r="J2" s="94">
        <v>2022</v>
      </c>
      <c r="K2" s="94" t="s">
        <v>13</v>
      </c>
      <c r="L2" s="94" t="s">
        <v>14</v>
      </c>
      <c r="M2" s="94" t="s">
        <v>15</v>
      </c>
      <c r="N2" s="94" t="s">
        <v>16</v>
      </c>
      <c r="O2" s="94" t="s">
        <v>45</v>
      </c>
      <c r="P2" s="94" t="s">
        <v>90</v>
      </c>
    </row>
    <row r="3" spans="1:17" ht="111" customHeight="1" x14ac:dyDescent="0.2">
      <c r="A3" s="2" t="s">
        <v>46</v>
      </c>
      <c r="B3" s="3" t="s">
        <v>47</v>
      </c>
      <c r="C3" s="4" t="s">
        <v>21</v>
      </c>
      <c r="D3" s="4" t="s">
        <v>28</v>
      </c>
      <c r="E3" s="5">
        <v>3</v>
      </c>
      <c r="F3" s="5">
        <f>G3+H3+I3+J3</f>
        <v>8</v>
      </c>
      <c r="G3" s="5">
        <v>2</v>
      </c>
      <c r="H3" s="5">
        <v>2</v>
      </c>
      <c r="I3" s="5">
        <v>2</v>
      </c>
      <c r="J3" s="33">
        <v>2</v>
      </c>
      <c r="K3" s="76">
        <f>'PLAN SECTORIAL'!P8</f>
        <v>0</v>
      </c>
      <c r="L3" s="78">
        <f>'PLAN SECTORIAL'!Q8</f>
        <v>0</v>
      </c>
      <c r="M3" s="78">
        <f>'PLAN SECTORIAL'!R8</f>
        <v>2</v>
      </c>
      <c r="N3" s="76">
        <v>0</v>
      </c>
      <c r="O3" s="78">
        <f>K3+L3+M3+N3</f>
        <v>2</v>
      </c>
      <c r="P3" s="67" t="str">
        <f>'PLAN SECTORIAL'!V8</f>
        <v xml:space="preserve">Actividad Cumplida
 Programas actualizados vigencia 2020 
Economía Solidaria: Institucionalidad y Territorio (Servidores Públicos) 
Curso básico de economía solidaria mediado por las TIC (Comunidad) </v>
      </c>
      <c r="Q3" s="71"/>
    </row>
    <row r="4" spans="1:17" ht="76.5" x14ac:dyDescent="0.2">
      <c r="A4" s="2" t="s">
        <v>48</v>
      </c>
      <c r="B4" s="3" t="s">
        <v>49</v>
      </c>
      <c r="C4" s="4" t="s">
        <v>21</v>
      </c>
      <c r="D4" s="4" t="s">
        <v>28</v>
      </c>
      <c r="E4" s="4" t="s">
        <v>50</v>
      </c>
      <c r="F4" s="6">
        <v>1</v>
      </c>
      <c r="G4" s="5">
        <v>0</v>
      </c>
      <c r="H4" s="7">
        <v>0.25</v>
      </c>
      <c r="I4" s="7">
        <v>0.5</v>
      </c>
      <c r="J4" s="34">
        <v>1</v>
      </c>
      <c r="K4" s="49">
        <v>2.75E-2</v>
      </c>
      <c r="L4" s="51">
        <v>0.1</v>
      </c>
      <c r="M4" s="50">
        <v>2.2499999999999999E-2</v>
      </c>
      <c r="N4" s="48">
        <v>0</v>
      </c>
      <c r="O4" s="72">
        <f>K4+L4+M4+N4</f>
        <v>0.15</v>
      </c>
      <c r="P4" s="67" t="s">
        <v>115</v>
      </c>
      <c r="Q4" s="71"/>
    </row>
    <row r="5" spans="1:17" ht="127.5" x14ac:dyDescent="0.2">
      <c r="A5" s="83" t="s">
        <v>51</v>
      </c>
      <c r="B5" s="3" t="s">
        <v>52</v>
      </c>
      <c r="C5" s="4" t="s">
        <v>24</v>
      </c>
      <c r="D5" s="4" t="s">
        <v>25</v>
      </c>
      <c r="E5" s="5" t="s">
        <v>50</v>
      </c>
      <c r="F5" s="4">
        <f>G5+H5+I5+J5</f>
        <v>32</v>
      </c>
      <c r="G5" s="5">
        <v>8</v>
      </c>
      <c r="H5" s="5">
        <v>8</v>
      </c>
      <c r="I5" s="5">
        <v>8</v>
      </c>
      <c r="J5" s="33">
        <v>8</v>
      </c>
      <c r="K5" s="45">
        <v>0</v>
      </c>
      <c r="L5" s="52">
        <v>6</v>
      </c>
      <c r="M5" s="52">
        <v>1</v>
      </c>
      <c r="N5" s="4">
        <v>0</v>
      </c>
      <c r="O5" s="59">
        <f>K5+L5+M5+N5</f>
        <v>7</v>
      </c>
      <c r="P5" s="67" t="s">
        <v>100</v>
      </c>
      <c r="Q5" s="71"/>
    </row>
    <row r="6" spans="1:17" ht="204" x14ac:dyDescent="0.2">
      <c r="A6" s="83"/>
      <c r="B6" s="3" t="s">
        <v>30</v>
      </c>
      <c r="C6" s="4" t="s">
        <v>21</v>
      </c>
      <c r="D6" s="4" t="s">
        <v>28</v>
      </c>
      <c r="E6" s="4">
        <v>4</v>
      </c>
      <c r="F6" s="5">
        <f t="shared" ref="F6" si="0">SUM(G6:K6)</f>
        <v>18</v>
      </c>
      <c r="G6" s="5">
        <v>3</v>
      </c>
      <c r="H6" s="5">
        <v>5</v>
      </c>
      <c r="I6" s="5">
        <v>5</v>
      </c>
      <c r="J6" s="35">
        <v>5</v>
      </c>
      <c r="K6" s="60">
        <f>'PLAN SECTORIAL'!P9</f>
        <v>0</v>
      </c>
      <c r="L6" s="61">
        <f>'PLAN SECTORIAL'!Q9</f>
        <v>0</v>
      </c>
      <c r="M6" s="61">
        <f>'PLAN SECTORIAL'!R9</f>
        <v>5</v>
      </c>
      <c r="N6" s="60">
        <f>'PLAN SECTORIAL'!S9</f>
        <v>0</v>
      </c>
      <c r="O6" s="59">
        <f>K6+L6+M6+N6</f>
        <v>5</v>
      </c>
      <c r="P6" s="67" t="str">
        <f>'PLAN SECTORIAL'!V9</f>
        <v>Actividad Cumplida
La dirección Técnica de Desarrollo presento a la coordinación de Planeación y Estadistica en el mes de agosto el documento de los Municipios en donde se viene  implementando el Programa Formar Para Emprender.
Los municipios priorizados para la implementación del Programa Formar para Emprender son :  Caucasia , Cáceres, Nechí, Taraza y Valdivia en las siguientes Instituciones Educativas : 
Marco A Rojo sede Palomas Valdivia
Institución Educativa Valdivia
Antonio Roldan
Rural Montenegro
Manizales
Caspar de Roda
Divino Niño
Liceo Caucasia
Jorge Eliecer Gaitán
Las Conchas</v>
      </c>
      <c r="Q6" s="71"/>
    </row>
    <row r="7" spans="1:17" ht="51" x14ac:dyDescent="0.2">
      <c r="A7" s="2" t="s">
        <v>53</v>
      </c>
      <c r="B7" s="9" t="s">
        <v>54</v>
      </c>
      <c r="C7" s="5" t="s">
        <v>24</v>
      </c>
      <c r="D7" s="5" t="s">
        <v>25</v>
      </c>
      <c r="E7" s="4">
        <v>24</v>
      </c>
      <c r="F7" s="5">
        <v>200</v>
      </c>
      <c r="G7" s="5">
        <v>50</v>
      </c>
      <c r="H7" s="5">
        <v>50</v>
      </c>
      <c r="I7" s="8">
        <v>50</v>
      </c>
      <c r="J7" s="36">
        <v>50</v>
      </c>
      <c r="K7" s="45">
        <v>0</v>
      </c>
      <c r="L7" s="53">
        <v>12</v>
      </c>
      <c r="M7" s="53">
        <v>32</v>
      </c>
      <c r="N7" s="46">
        <v>0</v>
      </c>
      <c r="O7" s="59">
        <f t="shared" ref="O7:O26" si="1">K7+L7+M7+N7</f>
        <v>44</v>
      </c>
      <c r="P7" s="67" t="s">
        <v>101</v>
      </c>
      <c r="Q7" s="71"/>
    </row>
    <row r="8" spans="1:17" ht="114.75" x14ac:dyDescent="0.2">
      <c r="A8" s="2" t="s">
        <v>55</v>
      </c>
      <c r="B8" s="9" t="s">
        <v>56</v>
      </c>
      <c r="C8" s="5" t="s">
        <v>21</v>
      </c>
      <c r="D8" s="5" t="s">
        <v>28</v>
      </c>
      <c r="E8" s="5" t="s">
        <v>50</v>
      </c>
      <c r="F8" s="5">
        <v>40</v>
      </c>
      <c r="G8" s="5">
        <v>10</v>
      </c>
      <c r="H8" s="5">
        <v>10</v>
      </c>
      <c r="I8" s="8">
        <v>10</v>
      </c>
      <c r="J8" s="36">
        <v>10</v>
      </c>
      <c r="K8" s="45">
        <v>0</v>
      </c>
      <c r="L8" s="53">
        <v>0</v>
      </c>
      <c r="M8" s="53">
        <v>3</v>
      </c>
      <c r="N8" s="46">
        <v>0</v>
      </c>
      <c r="O8" s="59">
        <f t="shared" si="1"/>
        <v>3</v>
      </c>
      <c r="P8" s="67" t="s">
        <v>102</v>
      </c>
      <c r="Q8" s="71"/>
    </row>
    <row r="9" spans="1:17" ht="408" x14ac:dyDescent="0.2">
      <c r="A9" s="9" t="s">
        <v>57</v>
      </c>
      <c r="B9" s="9" t="s">
        <v>58</v>
      </c>
      <c r="C9" s="5" t="s">
        <v>21</v>
      </c>
      <c r="D9" s="5" t="s">
        <v>22</v>
      </c>
      <c r="E9" s="5">
        <v>12</v>
      </c>
      <c r="F9" s="5">
        <v>84</v>
      </c>
      <c r="G9" s="5">
        <v>21</v>
      </c>
      <c r="H9" s="5">
        <v>21</v>
      </c>
      <c r="I9" s="8">
        <v>21</v>
      </c>
      <c r="J9" s="36">
        <v>21</v>
      </c>
      <c r="K9" s="45">
        <v>11</v>
      </c>
      <c r="L9" s="53">
        <v>10</v>
      </c>
      <c r="M9" s="53">
        <v>10</v>
      </c>
      <c r="N9" s="46">
        <v>0</v>
      </c>
      <c r="O9" s="59">
        <f t="shared" si="1"/>
        <v>31</v>
      </c>
      <c r="P9" s="67" t="s">
        <v>103</v>
      </c>
      <c r="Q9" s="71"/>
    </row>
    <row r="10" spans="1:17" ht="51" x14ac:dyDescent="0.2">
      <c r="A10" s="2" t="s">
        <v>59</v>
      </c>
      <c r="B10" s="10" t="s">
        <v>60</v>
      </c>
      <c r="C10" s="8" t="s">
        <v>21</v>
      </c>
      <c r="D10" s="8" t="s">
        <v>28</v>
      </c>
      <c r="E10" s="11">
        <v>0.5</v>
      </c>
      <c r="F10" s="12">
        <v>0.8</v>
      </c>
      <c r="G10" s="12">
        <v>0.8</v>
      </c>
      <c r="H10" s="12">
        <v>0.8</v>
      </c>
      <c r="I10" s="12">
        <v>0.8</v>
      </c>
      <c r="J10" s="37">
        <v>0.8</v>
      </c>
      <c r="K10" s="44">
        <v>0</v>
      </c>
      <c r="L10" s="52">
        <v>0</v>
      </c>
      <c r="M10" s="63">
        <v>0.3</v>
      </c>
      <c r="N10" s="4">
        <f>[1]MISIONAL!AR11+[1]MISIONAL!AV11+[1]MISIONAL!AZ11</f>
        <v>0</v>
      </c>
      <c r="O10" s="64">
        <f t="shared" si="1"/>
        <v>0.3</v>
      </c>
      <c r="P10" s="67" t="s">
        <v>104</v>
      </c>
      <c r="Q10" s="71"/>
    </row>
    <row r="11" spans="1:17" ht="89.25" x14ac:dyDescent="0.2">
      <c r="A11" s="2" t="s">
        <v>61</v>
      </c>
      <c r="B11" s="10" t="s">
        <v>62</v>
      </c>
      <c r="C11" s="8" t="s">
        <v>21</v>
      </c>
      <c r="D11" s="8" t="s">
        <v>28</v>
      </c>
      <c r="E11" s="8">
        <v>2</v>
      </c>
      <c r="F11" s="13">
        <f>SUM(G11:K11)</f>
        <v>4</v>
      </c>
      <c r="G11" s="13">
        <v>1</v>
      </c>
      <c r="H11" s="13">
        <v>1</v>
      </c>
      <c r="I11" s="13">
        <v>1</v>
      </c>
      <c r="J11" s="38">
        <v>1</v>
      </c>
      <c r="K11" s="45">
        <v>0</v>
      </c>
      <c r="L11" s="54">
        <v>0</v>
      </c>
      <c r="M11" s="54">
        <v>0</v>
      </c>
      <c r="N11" s="8">
        <v>0</v>
      </c>
      <c r="O11" s="59">
        <f t="shared" si="1"/>
        <v>0</v>
      </c>
      <c r="P11" s="67" t="s">
        <v>105</v>
      </c>
      <c r="Q11" s="71"/>
    </row>
    <row r="12" spans="1:17" ht="127.5" x14ac:dyDescent="0.2">
      <c r="A12" s="84" t="s">
        <v>63</v>
      </c>
      <c r="B12" s="10" t="s">
        <v>20</v>
      </c>
      <c r="C12" s="8" t="s">
        <v>21</v>
      </c>
      <c r="D12" s="8" t="s">
        <v>22</v>
      </c>
      <c r="E12" s="8">
        <v>306</v>
      </c>
      <c r="F12" s="8">
        <v>1600</v>
      </c>
      <c r="G12" s="8">
        <v>400</v>
      </c>
      <c r="H12" s="8">
        <v>400</v>
      </c>
      <c r="I12" s="8">
        <v>400</v>
      </c>
      <c r="J12" s="35">
        <v>400</v>
      </c>
      <c r="K12" s="60">
        <f>'PLAN SECTORIAL'!P5</f>
        <v>100</v>
      </c>
      <c r="L12" s="61">
        <f>'PLAN SECTORIAL'!Q5</f>
        <v>127</v>
      </c>
      <c r="M12" s="61">
        <f>'PLAN SECTORIAL'!R5</f>
        <v>73</v>
      </c>
      <c r="N12" s="60">
        <f>'PLAN SECTORIAL'!S5</f>
        <v>0</v>
      </c>
      <c r="O12" s="59">
        <f t="shared" si="1"/>
        <v>300</v>
      </c>
      <c r="P12" s="67" t="str">
        <f>'PLAN SECTORIAL'!V5</f>
        <v xml:space="preserve">Para la vigencia 2020 la Entidad tiene la meta de dinamizar 400 emprendimientos asociativos solidarios. 
A 30 de septiembre se reportan 300 emprendimientos solidarios dinamizados en 27 departamentos y 112 municipios. En los emprendimientos se contemplan 100 organizaciones beneficiadas de la estrategia de compras públicas locales, estrategia que fortalece los canales de comercialización y generación de ingresos de productos y servicios de los pequeños productores.
La  implementación del Programa Integral de Intervención en las organizaciones fomentadas durante la presente vigencia continúa ejecutándose de manera satisfactoria, de manera virtual, haciendo uso de las herramientas disponibles gracias a las tecnologías de la información y las telecomucaciones, se han realizado jornadas de capacitación en las cinco dimensiones (cultural, ambiental política, económica y social) </v>
      </c>
      <c r="Q12" s="71"/>
    </row>
    <row r="13" spans="1:17" ht="102" x14ac:dyDescent="0.2">
      <c r="A13" s="84"/>
      <c r="B13" s="10" t="s">
        <v>64</v>
      </c>
      <c r="C13" s="8" t="s">
        <v>24</v>
      </c>
      <c r="D13" s="8" t="s">
        <v>25</v>
      </c>
      <c r="E13" s="8">
        <v>8011</v>
      </c>
      <c r="F13" s="14">
        <f>SUM(G13:K13)</f>
        <v>25500</v>
      </c>
      <c r="G13" s="14">
        <f>G12*15</f>
        <v>6000</v>
      </c>
      <c r="H13" s="14">
        <f t="shared" ref="H13:J13" si="2">H12*15</f>
        <v>6000</v>
      </c>
      <c r="I13" s="14">
        <f t="shared" si="2"/>
        <v>6000</v>
      </c>
      <c r="J13" s="39">
        <f t="shared" si="2"/>
        <v>6000</v>
      </c>
      <c r="K13" s="60">
        <f>'PLAN SECTORIAL'!P6</f>
        <v>1500</v>
      </c>
      <c r="L13" s="61">
        <f>'PLAN SECTORIAL'!P6</f>
        <v>1500</v>
      </c>
      <c r="M13" s="61">
        <f>'PLAN SECTORIAL'!Q6</f>
        <v>5371</v>
      </c>
      <c r="N13" s="60">
        <f>'PLAN SECTORIAL'!S6</f>
        <v>0</v>
      </c>
      <c r="O13" s="59">
        <f t="shared" si="1"/>
        <v>8371</v>
      </c>
      <c r="P13" s="67" t="str">
        <f>'PLAN SECTORIAL'!V6</f>
        <v>Para la vigencia 2020 la Entidad tiene la meta de beneficiar a 6000 personas 
A 30 de septiembre se reportan 300 emprendimientos solidarios dinamizados en 27 departamentos y 112 municipios., 40 de estos emprendimientos están conformados por personas víctimas de la violencia y 2 por personas Reincorporadas.  brindando la asesoría y acompañamiento técnico para el desarrollo de las organizaciones solidarias, impulsando los emprendimientos asociativos solidarios que contribuyen a la generación de ingresos, a la reducción de la pobreza, a mejorar los procesos de distribución y comercialización de los productos, A 30 Septiembre se han beneficiado 4952 perosnas en las cuales encontramos 562 indigenas, 1282 afros y 820 victimas</v>
      </c>
      <c r="Q13" s="71"/>
    </row>
    <row r="14" spans="1:17" ht="202.5" customHeight="1" x14ac:dyDescent="0.2">
      <c r="A14" s="2" t="s">
        <v>65</v>
      </c>
      <c r="B14" s="10" t="s">
        <v>66</v>
      </c>
      <c r="C14" s="8" t="s">
        <v>21</v>
      </c>
      <c r="D14" s="8" t="s">
        <v>28</v>
      </c>
      <c r="E14" s="5" t="s">
        <v>50</v>
      </c>
      <c r="F14" s="15">
        <v>1</v>
      </c>
      <c r="G14" s="15">
        <v>0.5</v>
      </c>
      <c r="H14" s="14"/>
      <c r="I14" s="14"/>
      <c r="J14" s="40">
        <v>0.5</v>
      </c>
      <c r="K14" s="62">
        <v>0.17</v>
      </c>
      <c r="L14" s="63">
        <v>0.1</v>
      </c>
      <c r="M14" s="61">
        <v>0.08</v>
      </c>
      <c r="N14" s="4">
        <v>0</v>
      </c>
      <c r="O14" s="64">
        <f t="shared" si="1"/>
        <v>0.35000000000000003</v>
      </c>
      <c r="P14" s="67" t="s">
        <v>107</v>
      </c>
      <c r="Q14" s="71"/>
    </row>
    <row r="15" spans="1:17" ht="293.25" x14ac:dyDescent="0.2">
      <c r="A15" s="2" t="s">
        <v>67</v>
      </c>
      <c r="B15" s="10" t="s">
        <v>68</v>
      </c>
      <c r="C15" s="8" t="s">
        <v>21</v>
      </c>
      <c r="D15" s="8" t="s">
        <v>28</v>
      </c>
      <c r="E15" s="5" t="s">
        <v>50</v>
      </c>
      <c r="F15" s="8">
        <v>5</v>
      </c>
      <c r="G15" s="8">
        <v>5</v>
      </c>
      <c r="H15" s="8">
        <v>5</v>
      </c>
      <c r="I15" s="8">
        <v>5</v>
      </c>
      <c r="J15" s="35">
        <v>5</v>
      </c>
      <c r="K15" s="45">
        <v>0</v>
      </c>
      <c r="L15" s="73">
        <v>0</v>
      </c>
      <c r="M15" s="52">
        <v>18</v>
      </c>
      <c r="N15" s="4">
        <v>0</v>
      </c>
      <c r="O15" s="74">
        <f t="shared" si="1"/>
        <v>18</v>
      </c>
      <c r="P15" s="67" t="s">
        <v>106</v>
      </c>
      <c r="Q15" s="71"/>
    </row>
    <row r="16" spans="1:17" ht="114.75" x14ac:dyDescent="0.2">
      <c r="A16" s="2" t="s">
        <v>69</v>
      </c>
      <c r="B16" s="10" t="s">
        <v>70</v>
      </c>
      <c r="C16" s="8" t="s">
        <v>21</v>
      </c>
      <c r="D16" s="8" t="s">
        <v>28</v>
      </c>
      <c r="E16" s="5" t="s">
        <v>50</v>
      </c>
      <c r="F16" s="11">
        <v>1</v>
      </c>
      <c r="G16" s="11">
        <v>0.25</v>
      </c>
      <c r="H16" s="11">
        <v>0.25</v>
      </c>
      <c r="I16" s="11">
        <v>0.25</v>
      </c>
      <c r="J16" s="41">
        <v>0.25</v>
      </c>
      <c r="K16" s="45">
        <v>0</v>
      </c>
      <c r="L16" s="52">
        <v>0</v>
      </c>
      <c r="M16" s="52">
        <v>0</v>
      </c>
      <c r="N16" s="77">
        <v>0.05</v>
      </c>
      <c r="O16" s="64">
        <f t="shared" si="1"/>
        <v>0.05</v>
      </c>
      <c r="P16" s="67" t="s">
        <v>108</v>
      </c>
      <c r="Q16" s="71"/>
    </row>
    <row r="17" spans="1:17" ht="166.5" customHeight="1" x14ac:dyDescent="0.2">
      <c r="A17" s="2" t="s">
        <v>71</v>
      </c>
      <c r="B17" s="10" t="s">
        <v>72</v>
      </c>
      <c r="C17" s="8" t="s">
        <v>21</v>
      </c>
      <c r="D17" s="8" t="s">
        <v>25</v>
      </c>
      <c r="E17" s="5" t="s">
        <v>50</v>
      </c>
      <c r="F17" s="11">
        <v>1</v>
      </c>
      <c r="G17" s="11">
        <v>0.25</v>
      </c>
      <c r="H17" s="11">
        <v>0.25</v>
      </c>
      <c r="I17" s="11">
        <v>0.25</v>
      </c>
      <c r="J17" s="41">
        <v>0.25</v>
      </c>
      <c r="K17" s="62">
        <v>0.06</v>
      </c>
      <c r="L17" s="63">
        <v>0.09</v>
      </c>
      <c r="M17" s="63">
        <v>0.05</v>
      </c>
      <c r="N17" s="4">
        <f>[1]MISIONAL!AR21+[1]MISIONAL!AV21+[1]MISIONAL!AZ21</f>
        <v>0</v>
      </c>
      <c r="O17" s="64">
        <f t="shared" si="1"/>
        <v>0.2</v>
      </c>
      <c r="P17" s="67" t="s">
        <v>109</v>
      </c>
      <c r="Q17" s="71"/>
    </row>
    <row r="18" spans="1:17" ht="195.75" customHeight="1" x14ac:dyDescent="0.2">
      <c r="A18" s="2" t="s">
        <v>73</v>
      </c>
      <c r="B18" s="10" t="s">
        <v>74</v>
      </c>
      <c r="C18" s="8" t="s">
        <v>24</v>
      </c>
      <c r="D18" s="8" t="s">
        <v>25</v>
      </c>
      <c r="E18" s="5" t="s">
        <v>50</v>
      </c>
      <c r="F18" s="8">
        <f>SUM(G18:K18)</f>
        <v>9</v>
      </c>
      <c r="G18" s="8">
        <v>2</v>
      </c>
      <c r="H18" s="8">
        <v>2</v>
      </c>
      <c r="I18" s="8">
        <v>2</v>
      </c>
      <c r="J18" s="35">
        <v>2</v>
      </c>
      <c r="K18" s="45">
        <v>1</v>
      </c>
      <c r="L18" s="52">
        <v>5</v>
      </c>
      <c r="M18" s="52">
        <v>9</v>
      </c>
      <c r="N18" s="4">
        <v>0</v>
      </c>
      <c r="O18" s="59">
        <f t="shared" si="1"/>
        <v>15</v>
      </c>
      <c r="P18" s="67" t="s">
        <v>110</v>
      </c>
      <c r="Q18" s="71"/>
    </row>
    <row r="19" spans="1:17" ht="114.75" x14ac:dyDescent="0.2">
      <c r="A19" s="2" t="s">
        <v>75</v>
      </c>
      <c r="B19" s="10" t="s">
        <v>76</v>
      </c>
      <c r="C19" s="8" t="s">
        <v>21</v>
      </c>
      <c r="D19" s="8" t="s">
        <v>28</v>
      </c>
      <c r="E19" s="8">
        <v>4</v>
      </c>
      <c r="F19" s="8">
        <v>4</v>
      </c>
      <c r="G19" s="8">
        <v>4</v>
      </c>
      <c r="H19" s="8">
        <v>4</v>
      </c>
      <c r="I19" s="8">
        <v>4</v>
      </c>
      <c r="J19" s="35">
        <v>4</v>
      </c>
      <c r="K19" s="45">
        <v>4</v>
      </c>
      <c r="L19" s="52">
        <v>0</v>
      </c>
      <c r="M19" s="52">
        <v>0</v>
      </c>
      <c r="N19" s="4">
        <v>0</v>
      </c>
      <c r="O19" s="59">
        <f t="shared" si="1"/>
        <v>4</v>
      </c>
      <c r="P19" s="67" t="s">
        <v>111</v>
      </c>
      <c r="Q19" s="71"/>
    </row>
    <row r="20" spans="1:17" x14ac:dyDescent="0.2">
      <c r="A20" s="85" t="s">
        <v>77</v>
      </c>
      <c r="B20" s="10" t="s">
        <v>78</v>
      </c>
      <c r="C20" s="8" t="s">
        <v>79</v>
      </c>
      <c r="D20" s="8" t="s">
        <v>28</v>
      </c>
      <c r="E20" s="11">
        <v>1</v>
      </c>
      <c r="F20" s="11">
        <v>1</v>
      </c>
      <c r="G20" s="11">
        <v>0.25</v>
      </c>
      <c r="H20" s="11">
        <v>0.25</v>
      </c>
      <c r="I20" s="11">
        <v>0.25</v>
      </c>
      <c r="J20" s="41">
        <v>0.25</v>
      </c>
      <c r="K20" s="48">
        <v>0.06</v>
      </c>
      <c r="L20" s="65">
        <v>6.5000000000000002E-2</v>
      </c>
      <c r="M20" s="79">
        <v>6.5000000000000002E-2</v>
      </c>
      <c r="N20" s="4">
        <v>0</v>
      </c>
      <c r="O20" s="64">
        <f t="shared" si="1"/>
        <v>0.19</v>
      </c>
      <c r="P20" s="67" t="s">
        <v>112</v>
      </c>
      <c r="Q20" s="71"/>
    </row>
    <row r="21" spans="1:17" ht="89.25" x14ac:dyDescent="0.2">
      <c r="A21" s="86"/>
      <c r="B21" s="3" t="s">
        <v>36</v>
      </c>
      <c r="C21" s="4" t="s">
        <v>79</v>
      </c>
      <c r="D21" s="8" t="s">
        <v>28</v>
      </c>
      <c r="E21" s="16">
        <v>84.2</v>
      </c>
      <c r="F21" s="11">
        <v>0.9</v>
      </c>
      <c r="G21" s="17"/>
      <c r="H21" s="17">
        <v>85</v>
      </c>
      <c r="I21" s="17">
        <v>87</v>
      </c>
      <c r="J21" s="42">
        <v>89</v>
      </c>
      <c r="K21" s="45">
        <v>0</v>
      </c>
      <c r="L21" s="55">
        <v>88.2</v>
      </c>
      <c r="M21" s="55">
        <v>0</v>
      </c>
      <c r="N21" s="17">
        <v>0</v>
      </c>
      <c r="O21" s="59">
        <f t="shared" si="1"/>
        <v>88.2</v>
      </c>
      <c r="P21" s="67" t="str">
        <f>'PLAN SECTORIAL'!V13</f>
        <v xml:space="preserve">De acuerdo a los resultados de FURAG de 2019 que se relizo en 2020 la entidad tiene un indice de desempeño de 88,2%, se realizara un plan de mejoramiento  que permita cerrar las brechas identificadas. Y para que en la evaluación de vigencia 2020 que se realizará en la vigencia 2021 logremos alcanzar 90 del Índice de desempeño institucional 
En el segundo semestre se adelanta un plan de mejoramiento teniendo en cuenta los resultados Furag y la implementacion del MIPG </v>
      </c>
      <c r="Q21" s="71"/>
    </row>
    <row r="22" spans="1:17" ht="51" x14ac:dyDescent="0.2">
      <c r="A22" s="2" t="s">
        <v>80</v>
      </c>
      <c r="B22" s="10" t="s">
        <v>81</v>
      </c>
      <c r="C22" s="4" t="s">
        <v>21</v>
      </c>
      <c r="D22" s="4" t="s">
        <v>28</v>
      </c>
      <c r="E22" s="8">
        <v>1</v>
      </c>
      <c r="F22" s="8">
        <v>4</v>
      </c>
      <c r="G22" s="8">
        <v>1</v>
      </c>
      <c r="H22" s="8">
        <v>1</v>
      </c>
      <c r="I22" s="8">
        <v>1</v>
      </c>
      <c r="J22" s="43">
        <v>1</v>
      </c>
      <c r="K22" s="62">
        <v>0.23</v>
      </c>
      <c r="L22" s="56">
        <v>0.28100000000000003</v>
      </c>
      <c r="M22" s="56">
        <v>0.32</v>
      </c>
      <c r="N22" s="47">
        <v>0</v>
      </c>
      <c r="O22" s="64">
        <f>K22+L22+M22+N22</f>
        <v>0.83099999999999996</v>
      </c>
      <c r="P22" s="67" t="s">
        <v>113</v>
      </c>
      <c r="Q22" s="71"/>
    </row>
    <row r="23" spans="1:17" ht="76.5" x14ac:dyDescent="0.2">
      <c r="A23" s="2" t="s">
        <v>82</v>
      </c>
      <c r="B23" s="10" t="s">
        <v>83</v>
      </c>
      <c r="C23" s="4" t="s">
        <v>21</v>
      </c>
      <c r="D23" s="4" t="s">
        <v>28</v>
      </c>
      <c r="E23" s="5" t="s">
        <v>50</v>
      </c>
      <c r="F23" s="8">
        <v>1</v>
      </c>
      <c r="G23" s="19"/>
      <c r="H23" s="8">
        <v>1</v>
      </c>
      <c r="I23" s="8"/>
      <c r="J23" s="43"/>
      <c r="K23" s="45">
        <v>0</v>
      </c>
      <c r="L23" s="57">
        <v>0</v>
      </c>
      <c r="M23" s="57">
        <v>1</v>
      </c>
      <c r="N23" s="18">
        <v>0</v>
      </c>
      <c r="O23" s="64">
        <f>K23+L23+M23+N23</f>
        <v>1</v>
      </c>
      <c r="P23" s="67" t="s">
        <v>116</v>
      </c>
      <c r="Q23" s="71"/>
    </row>
    <row r="24" spans="1:17" ht="141.75" customHeight="1" x14ac:dyDescent="0.2">
      <c r="A24" s="2" t="s">
        <v>84</v>
      </c>
      <c r="B24" s="10" t="s">
        <v>85</v>
      </c>
      <c r="C24" s="4" t="s">
        <v>79</v>
      </c>
      <c r="D24" s="4" t="s">
        <v>28</v>
      </c>
      <c r="E24" s="5" t="s">
        <v>50</v>
      </c>
      <c r="F24" s="11">
        <v>1</v>
      </c>
      <c r="G24" s="11">
        <v>0.5</v>
      </c>
      <c r="H24" s="11">
        <v>0.5</v>
      </c>
      <c r="I24" s="8"/>
      <c r="J24" s="43"/>
      <c r="K24" s="62">
        <v>0.25</v>
      </c>
      <c r="L24" s="57">
        <f>[1]MISIONAL!T27+[1]MISIONAL!X27+[1]MISIONAL!AB27</f>
        <v>0</v>
      </c>
      <c r="M24" s="80">
        <v>0.1</v>
      </c>
      <c r="N24" s="18">
        <f>[1]MISIONAL!AR27+[1]MISIONAL!AV27+[1]MISIONAL!AZ27</f>
        <v>0</v>
      </c>
      <c r="O24" s="64">
        <f t="shared" si="1"/>
        <v>0.35</v>
      </c>
      <c r="P24" s="67" t="str">
        <f>'PLAN SECTORIAL'!V11</f>
        <v>Se creo la Comisión Intersectorial de la Economía Solidaria, iniciativa del presidente de la República, Iván Duque, y liderada por la Vicepresidente Martha Lucia Ramirez que fue creada para impulsar el sector cooperativo en Colombia como componente fundamental de la reactivación económica.
La iniciativa creada por el Decreto 1340 del 8 de octubre de 2020 y suobjetivo es tener para fin de año aprobada la "política pública que promueva más cooperativas que aporten al crecimiento y empleo, tanto rural como urbano, y esa es la verdadera repotenciación que la economía necesita”.
La Comisión, se encargará de coordinar y orientar la ejecución de políticas, planes, programas y acciones necesarias para la implementación transversal e integral de la política pública de la economía solidaria a nivel nacional, estará también integrada por los ministerios de Trabajo, Hacienda, Agricultura, Salud, Comercio.</v>
      </c>
      <c r="Q24" s="71"/>
    </row>
    <row r="25" spans="1:17" ht="191.25" x14ac:dyDescent="0.2">
      <c r="A25" s="2" t="s">
        <v>86</v>
      </c>
      <c r="B25" s="10" t="s">
        <v>32</v>
      </c>
      <c r="C25" s="8" t="s">
        <v>33</v>
      </c>
      <c r="D25" s="8" t="s">
        <v>34</v>
      </c>
      <c r="E25" s="11">
        <v>1</v>
      </c>
      <c r="F25" s="11">
        <v>1</v>
      </c>
      <c r="G25" s="11">
        <v>0.25</v>
      </c>
      <c r="H25" s="11">
        <v>0.25</v>
      </c>
      <c r="I25" s="11">
        <v>0.25</v>
      </c>
      <c r="J25" s="41">
        <v>0.25</v>
      </c>
      <c r="K25" s="45">
        <v>0</v>
      </c>
      <c r="L25" s="58">
        <f>'PLAN SECTORIAL'!Q11</f>
        <v>0.125</v>
      </c>
      <c r="M25" s="58">
        <f>'PLAN SECTORIAL'!R11</f>
        <v>6.2E-2</v>
      </c>
      <c r="N25" s="11">
        <f>'[1]PLAN SECTORIAL'!S9</f>
        <v>0</v>
      </c>
      <c r="O25" s="64">
        <f>K25+L25+M25+N25</f>
        <v>0.187</v>
      </c>
      <c r="P25" s="96" t="s">
        <v>114</v>
      </c>
      <c r="Q25" s="71"/>
    </row>
    <row r="26" spans="1:17" ht="63.75" x14ac:dyDescent="0.2">
      <c r="A26" s="2" t="s">
        <v>87</v>
      </c>
      <c r="B26" s="10" t="s">
        <v>88</v>
      </c>
      <c r="C26" s="8" t="s">
        <v>33</v>
      </c>
      <c r="D26" s="8" t="s">
        <v>34</v>
      </c>
      <c r="E26" s="11">
        <v>1</v>
      </c>
      <c r="F26" s="11">
        <v>1</v>
      </c>
      <c r="G26" s="11">
        <v>0.25</v>
      </c>
      <c r="H26" s="11">
        <v>0.25</v>
      </c>
      <c r="I26" s="11">
        <v>0.25</v>
      </c>
      <c r="J26" s="41">
        <v>0.25</v>
      </c>
      <c r="K26" s="45">
        <v>0</v>
      </c>
      <c r="L26" s="58">
        <v>0.125</v>
      </c>
      <c r="M26" s="58">
        <v>0.06</v>
      </c>
      <c r="N26" s="11">
        <f>'[1]PLAN SECTORIAL'!S10</f>
        <v>0</v>
      </c>
      <c r="O26" s="64">
        <f t="shared" si="1"/>
        <v>0.185</v>
      </c>
      <c r="P26" s="67" t="str">
        <f>'PLAN SECTORIAL'!V12</f>
        <v xml:space="preserve">Se cuenta con una operación estadistica certificada y se esta realizando el proceso de actualizacion del plan estadistico.
</v>
      </c>
      <c r="Q26" s="71"/>
    </row>
  </sheetData>
  <mergeCells count="4">
    <mergeCell ref="A5:A6"/>
    <mergeCell ref="A12:A13"/>
    <mergeCell ref="A20:A21"/>
    <mergeCell ref="B1:P1"/>
  </mergeCells>
  <phoneticPr fontId="13" type="noConversion"/>
  <pageMargins left="0.7" right="0.7" top="0.75" bottom="0.75" header="0.3" footer="0.3"/>
  <pageSetup orientation="portrait"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SECTORIAL</vt:lpstr>
      <vt:lpstr>PLAN ESTRATEGICO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CHAVEZ</dc:creator>
  <cp:lastModifiedBy>Marisol Viveros</cp:lastModifiedBy>
  <dcterms:created xsi:type="dcterms:W3CDTF">2020-04-16T16:02:15Z</dcterms:created>
  <dcterms:modified xsi:type="dcterms:W3CDTF">2020-10-28T22:35:07Z</dcterms:modified>
</cp:coreProperties>
</file>