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Z:\Informes\Seguimiento Mapa de riesgos\2024\"/>
    </mc:Choice>
  </mc:AlternateContent>
  <xr:revisionPtr revIDLastSave="0" documentId="8_{242A9DD0-331E-4D6A-B800-AD63A057A2F7}" xr6:coauthVersionLast="36" xr6:coauthVersionMax="36" xr10:uidLastSave="{00000000-0000-0000-0000-000000000000}"/>
  <bookViews>
    <workbookView xWindow="0" yWindow="0" windowWidth="28800" windowHeight="12225" xr2:uid="{B3351944-8510-4D09-94F1-24C2DB05F980}"/>
  </bookViews>
  <sheets>
    <sheet name="Hoja1"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1" i="1" l="1"/>
  <c r="AA69" i="1"/>
  <c r="Y69" i="1"/>
  <c r="L69" i="1"/>
  <c r="J69" i="1"/>
  <c r="H69" i="1"/>
  <c r="AA68" i="1"/>
  <c r="Y68" i="1"/>
  <c r="L68" i="1"/>
  <c r="J68" i="1"/>
  <c r="H68" i="1"/>
  <c r="AA67" i="1"/>
  <c r="Y67" i="1"/>
  <c r="L67" i="1"/>
  <c r="J67" i="1"/>
  <c r="H67" i="1"/>
  <c r="J66" i="1"/>
  <c r="H66" i="1"/>
  <c r="J65" i="1"/>
  <c r="J63" i="1"/>
  <c r="AA62" i="1"/>
  <c r="L62" i="1"/>
  <c r="J62" i="1"/>
  <c r="AA61" i="1"/>
  <c r="L61" i="1"/>
  <c r="J61" i="1"/>
  <c r="AA60" i="1"/>
  <c r="L60" i="1"/>
  <c r="J60" i="1"/>
  <c r="AA59" i="1"/>
  <c r="L59" i="1"/>
  <c r="J59" i="1"/>
  <c r="AA57" i="1"/>
  <c r="L57" i="1"/>
  <c r="J57" i="1"/>
  <c r="AA56" i="1"/>
  <c r="L56" i="1"/>
  <c r="J56" i="1"/>
  <c r="AA54" i="1"/>
  <c r="L54" i="1"/>
  <c r="J54" i="1"/>
  <c r="AA53" i="1"/>
  <c r="L53" i="1"/>
  <c r="J53" i="1"/>
  <c r="H53" i="1"/>
  <c r="AA52" i="1"/>
  <c r="L52" i="1"/>
  <c r="J52" i="1"/>
  <c r="AA51" i="1"/>
  <c r="L51" i="1"/>
  <c r="J51" i="1"/>
  <c r="H51" i="1"/>
  <c r="AA50" i="1"/>
  <c r="L50" i="1"/>
  <c r="J50" i="1"/>
  <c r="AA49" i="1"/>
  <c r="L49" i="1"/>
  <c r="J49" i="1"/>
  <c r="AA48" i="1"/>
  <c r="L48" i="1"/>
  <c r="J48" i="1"/>
  <c r="AA47" i="1"/>
  <c r="L47" i="1"/>
  <c r="J47" i="1"/>
  <c r="H47" i="1"/>
  <c r="AA46" i="1"/>
  <c r="L46" i="1"/>
  <c r="J46" i="1"/>
  <c r="AA45" i="1"/>
  <c r="L45" i="1"/>
  <c r="J45" i="1"/>
  <c r="AA43" i="1"/>
  <c r="L43" i="1"/>
  <c r="J43" i="1"/>
  <c r="L42" i="1"/>
  <c r="J42" i="1"/>
  <c r="AA41" i="1"/>
  <c r="Y41" i="1"/>
  <c r="L41" i="1"/>
  <c r="J41" i="1"/>
  <c r="AA40" i="1"/>
  <c r="Y40" i="1"/>
  <c r="L40" i="1"/>
  <c r="J40" i="1"/>
  <c r="AA39" i="1"/>
  <c r="Y39" i="1"/>
  <c r="L39" i="1"/>
  <c r="J39" i="1"/>
  <c r="AA38" i="1"/>
  <c r="L38" i="1"/>
  <c r="J38" i="1"/>
  <c r="AA37" i="1"/>
  <c r="L37" i="1"/>
  <c r="J37" i="1"/>
  <c r="AA36" i="1"/>
  <c r="L36" i="1"/>
  <c r="J36" i="1"/>
  <c r="AA35" i="1"/>
  <c r="L35" i="1"/>
  <c r="J35" i="1"/>
  <c r="H35" i="1"/>
  <c r="AA34" i="1"/>
  <c r="L34" i="1"/>
  <c r="J34" i="1"/>
  <c r="H34" i="1"/>
  <c r="AA33" i="1"/>
  <c r="L33" i="1"/>
  <c r="J33" i="1"/>
  <c r="AA32" i="1"/>
  <c r="L32" i="1"/>
  <c r="J32" i="1"/>
  <c r="H32" i="1"/>
  <c r="AA31" i="1"/>
  <c r="L31" i="1"/>
  <c r="J31" i="1"/>
  <c r="AA30" i="1"/>
  <c r="L30" i="1"/>
  <c r="J30" i="1"/>
  <c r="AA29" i="1"/>
  <c r="L29" i="1"/>
  <c r="J29" i="1"/>
  <c r="AA28" i="1"/>
  <c r="L28" i="1"/>
  <c r="J28" i="1"/>
  <c r="AA27" i="1"/>
  <c r="L27" i="1"/>
  <c r="J27" i="1"/>
  <c r="AA26" i="1"/>
  <c r="L26" i="1"/>
  <c r="J26" i="1"/>
  <c r="AA25" i="1"/>
  <c r="L25" i="1"/>
  <c r="J25" i="1"/>
  <c r="AA24" i="1"/>
  <c r="L24" i="1"/>
  <c r="J24" i="1"/>
  <c r="AA23" i="1"/>
  <c r="L23" i="1"/>
  <c r="J23" i="1"/>
  <c r="AA22" i="1"/>
  <c r="L22" i="1"/>
  <c r="J22" i="1"/>
  <c r="AA21" i="1"/>
  <c r="L21" i="1"/>
  <c r="J21" i="1"/>
  <c r="AA20" i="1"/>
  <c r="L20" i="1"/>
  <c r="AA19" i="1"/>
  <c r="AA18" i="1"/>
  <c r="L18" i="1"/>
  <c r="AA17" i="1"/>
  <c r="AA16" i="1"/>
  <c r="L16" i="1"/>
  <c r="AA15" i="1"/>
  <c r="T15" i="1"/>
  <c r="L15" i="1"/>
  <c r="J15" i="1"/>
  <c r="AA14" i="1"/>
  <c r="L14" i="1"/>
  <c r="J14" i="1"/>
  <c r="AA13" i="1"/>
  <c r="L13" i="1"/>
  <c r="J13" i="1"/>
  <c r="Y12" i="1"/>
  <c r="L12" i="1"/>
  <c r="J12" i="1"/>
  <c r="Y11" i="1"/>
  <c r="L11"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author>
  </authors>
  <commentList>
    <comment ref="H20" authorId="0" shapeId="0" xr:uid="{C6DA4D07-2FDC-472E-AD36-16FC4BDEFE63}">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53" authorId="0" shapeId="0" xr:uid="{2E9BB477-2F5C-4E2E-9F9B-91C895002791}">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<sst xmlns="http://schemas.openxmlformats.org/spreadsheetml/2006/main" count="1544" uniqueCount="534">
  <si>
    <t>MATRIZ MAPA DE RIESGOS</t>
  </si>
  <si>
    <t>AÑO_2.024____</t>
  </si>
  <si>
    <t>VERSIÓN 10</t>
  </si>
  <si>
    <t>CÓDIGO-FO-PDE-04</t>
  </si>
  <si>
    <t>FECHA EDICIÓN 25/10/2023</t>
  </si>
  <si>
    <t>Proceso:</t>
  </si>
  <si>
    <t>Todos los Procesos</t>
  </si>
  <si>
    <t>Objetivo:</t>
  </si>
  <si>
    <t>identificar los riesgos que se establecieron para cada uno de los procesos de la unidad, su valoración y tratamiento a través de controles, y su posterior seguimiento periodico.</t>
  </si>
  <si>
    <t>Alcance:</t>
  </si>
  <si>
    <t>Consolidar mapas de riesgos de todos los procesos de la Entidad.</t>
  </si>
  <si>
    <t>Identificación del Riesgo</t>
  </si>
  <si>
    <t>Análisis del Riesgo Inherente</t>
  </si>
  <si>
    <t>Evaluación del riesgo - Valoración de los controles</t>
  </si>
  <si>
    <t>Evaluación del riesgo - Nivel del riesgo residual</t>
  </si>
  <si>
    <t>Plan de Acción</t>
  </si>
  <si>
    <t xml:space="preserve">Referencia </t>
  </si>
  <si>
    <t>PROCESO</t>
  </si>
  <si>
    <t>Impacto</t>
  </si>
  <si>
    <t>Causa Inmediata</t>
  </si>
  <si>
    <t>Causa Raíz</t>
  </si>
  <si>
    <t>Descripción del Riesgo</t>
  </si>
  <si>
    <t>Clasificación del Riesgo</t>
  </si>
  <si>
    <t xml:space="preserve">Frecuencia (No. Veces en que se repite la actividad en un año)  </t>
  </si>
  <si>
    <t>Probabilidad Inherente</t>
  </si>
  <si>
    <t>%</t>
  </si>
  <si>
    <t>Impacto 
Inherente</t>
  </si>
  <si>
    <t>Zona de Riesgo Inherente</t>
  </si>
  <si>
    <t>No. Control</t>
  </si>
  <si>
    <t>Descripción del Control</t>
  </si>
  <si>
    <t>Afectación</t>
  </si>
  <si>
    <t>Atributos</t>
  </si>
  <si>
    <t>Probabilidad Residual Final</t>
  </si>
  <si>
    <t>Impacto Residual Final</t>
  </si>
  <si>
    <t xml:space="preserve">Zona de Riesgo </t>
  </si>
  <si>
    <t>Tratamiento</t>
  </si>
  <si>
    <t>Responsable</t>
  </si>
  <si>
    <t>Fecha Implementación</t>
  </si>
  <si>
    <t>Fecha Seguimiento</t>
  </si>
  <si>
    <t>SEGUIMIENTO OCI</t>
  </si>
  <si>
    <t>Probabilidad</t>
  </si>
  <si>
    <t>Tipo</t>
  </si>
  <si>
    <t>Implementación</t>
  </si>
  <si>
    <t>Calificación</t>
  </si>
  <si>
    <t>Documentación</t>
  </si>
  <si>
    <t>Frecuencia</t>
  </si>
  <si>
    <t>Evidencia</t>
  </si>
  <si>
    <t>PDE 01</t>
  </si>
  <si>
    <t>Posibilidad de pérdida reputacional y económica</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</si>
  <si>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</si>
  <si>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</si>
  <si>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</si>
  <si>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Ejecución y Administración de Procesos</t>
  </si>
  <si>
    <t>Muy Baja</t>
  </si>
  <si>
    <t>Catastrófico</t>
  </si>
  <si>
    <t>Extremo</t>
  </si>
  <si>
    <t>Revisión, actualización y  desarrollo del proceso de Pensamiento y Direccionamiento Estratégico, para la formulación e implementación de la Planeación Estratégica Institucional.</t>
  </si>
  <si>
    <t>X</t>
  </si>
  <si>
    <t>Preventivo</t>
  </si>
  <si>
    <t>Manual</t>
  </si>
  <si>
    <t>Documentado</t>
  </si>
  <si>
    <t>Continua</t>
  </si>
  <si>
    <t>Registro Material</t>
  </si>
  <si>
    <t>Reducir</t>
  </si>
  <si>
    <t>1. Formulación de la Planeación estratégica Institucional de acuerdo a los lineamiento del gobierno nacional y necesidades del sector solidario.
2. Monitoreo y seguimiento de los Indicadores de la Unidad Solidaria: en el plan Nacional de Desarrollo, Plan Sectorial, Plan Estratégico y Plan de acción de la entidad, y presentados al Comité de Gestión y Desempeño Institucional.</t>
  </si>
  <si>
    <t>Director Nacional
Director de Investigación y Planeación
Director de Desarrollo de las organizaciones Solidarias
Líderes de Procesos</t>
  </si>
  <si>
    <t>Enero 1 de 2024</t>
  </si>
  <si>
    <t>30 de abril de 2,024
30 de junio de 2,024
31 de agosto de 2024
31 de diciembre de 2.024</t>
  </si>
  <si>
    <t>Se evidenció que durante el primer cuatrimestre de 2024:
1. Se realizó la formulación de los planes que forman parte de la planeación estratégica, y fueron aprobados mediante resolución 019 de 2024. También se realizó seguimiento a la planeación estratégica, táctica y operativa del primer trimestre de 2024
2. Se ha realizado el seguimiento y monitoreo a indicadores del PND, PES, PEI; la medición del primer trimestre de 20204 mostró un avance en las metas institucionales del PES del 5% (un 1% más de lo esperado, que se ponderó en el 4%). 
Los resultados del seguimiento del primer trimestre fueron incluidos en la presentación preparada para Comité Directivo y remitidos desde la coordinación del grupo de planeación y estadísticas a la dirección técnica.
El Comité de Gestión y Desempeño Institucional, se tiene programado realizar en el mes de mayo de 2024; pero se tiene toda la información preparada para cuando la Alta Dirección convoque la reunión para la reunión programada.mediante agendamiento.</t>
  </si>
  <si>
    <t>PDE 02</t>
  </si>
  <si>
    <t>La identificación de riesgos y sus controles para combatirlos  no son los adecuados para reducir, evitar o compartir los riesgos.</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</si>
  <si>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</si>
  <si>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</si>
  <si>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Baja</t>
  </si>
  <si>
    <t>Moderado</t>
  </si>
  <si>
    <t>Actualizar y socializar las herramientas para la Administración de riesgos de la entidad (Política de administración de riesgos, formatos, manual y procedimientos) de acuerdo con la normatividad y lineamiento vigentes.</t>
  </si>
  <si>
    <t>Detectivo</t>
  </si>
  <si>
    <t>1.Mantener actualizada la documentación y herramientas para la gestión de riesgos. 
2. Realizar análisis a los seguimientos que reportan los líderes de procesos frente a los controles establecidos en los  Mapa de Riesgos de la entidad periódicamente.</t>
  </si>
  <si>
    <t>Líderes de Procesos (1ra. Y 2da. Línea de defensa)
Profesional Especializado Grado 17 Grupo de Planeación y Estadística</t>
  </si>
  <si>
    <t>Se evidenció publicación de matriz  de riesgos 2024 V1, asi mismo se evidenció mediante listado de aistencia el acompañmiento con cada uno de los lideres de los diferentes procesos, en cuanto a materia de gestión del riesgo.
Se evidenció ejecución en las actividades de riesgo identificado, dando de esta forma cumplimiento y verificación del control del riesgo.</t>
  </si>
  <si>
    <t>CFO 01</t>
  </si>
  <si>
    <t xml:space="preserve">Posibilidad de pérdida económica y reputacional </t>
  </si>
  <si>
    <t>Alcance de cobertura  para atender a las organizaciones solidarias, populares y comunitarias.</t>
  </si>
  <si>
    <r>
      <rPr>
        <sz val="10"/>
        <color rgb="FFFF0000"/>
        <rFont val="Arial Narrow"/>
        <family val="2"/>
      </rPr>
      <t>Debido al</t>
    </r>
    <r>
      <rPr>
        <sz val="10"/>
        <rFont val="Arial Narrow"/>
        <family val="2"/>
      </rPr>
      <t xml:space="preserve"> al  incumplimiento contractual en el marco de la agenda de asociatividad </t>
    </r>
  </si>
  <si>
    <r>
      <rPr>
        <sz val="10"/>
        <color rgb="FFFF0000"/>
        <rFont val="Arial Narrow"/>
        <family val="2"/>
      </rPr>
      <t xml:space="preserve">Posibilidad </t>
    </r>
    <r>
      <rPr>
        <sz val="10"/>
        <rFont val="Arial Narrow"/>
        <family val="2"/>
      </rPr>
      <t>de perdida económica y reputacional</t>
    </r>
    <r>
      <rPr>
        <sz val="10"/>
        <color theme="1"/>
        <rFont val="Arial Narrow"/>
        <family val="2"/>
      </rPr>
      <t xml:space="preserve"> </t>
    </r>
    <r>
      <rPr>
        <sz val="10"/>
        <color rgb="FFFF0000"/>
        <rFont val="Arial Narrow"/>
        <family val="2"/>
      </rPr>
      <t>debido</t>
    </r>
    <r>
      <rPr>
        <sz val="10"/>
        <color theme="1"/>
        <rFont val="Arial Narrow"/>
        <family val="2"/>
      </rPr>
      <t xml:space="preserve"> al  incumplimiento contractual en el marco de la agenda de asociatividad.</t>
    </r>
  </si>
  <si>
    <t>Media</t>
  </si>
  <si>
    <t>Mayor</t>
  </si>
  <si>
    <t>Alto</t>
  </si>
  <si>
    <t>Implementación y seguimiento al Programa de Asociatividad Solidaria (PASO)</t>
  </si>
  <si>
    <t>Registro Sustancial</t>
  </si>
  <si>
    <t xml:space="preserve">Acompañamiento técnico  a las organizaciones solidarias  durante los cuatro años que dura cada proceso .haciendo actualización cada año. </t>
  </si>
  <si>
    <t>Dirección de Desarrollo</t>
  </si>
  <si>
    <r>
      <t xml:space="preserve">Se soportan como evidencia del acompañamiento, las actas de entrega de material de aprendizaje, realizadas por los cooperantes. 
Sin mebargo,  sugiere revisar y actualizar de acuerdo la actividad en el plan de acción </t>
    </r>
    <r>
      <rPr>
        <b/>
        <i/>
        <sz val="11"/>
        <color theme="1"/>
        <rFont val="Arial Narrow"/>
        <family val="2"/>
      </rPr>
      <t>"Acompañamiento técnico  a las organizaciones solidarias  durante los cuatro años que dura cada proceso haciendo actualización cada año",</t>
    </r>
    <r>
      <rPr>
        <sz val="11"/>
        <color theme="1"/>
        <rFont val="Arial Narrow"/>
        <family val="2"/>
      </rPr>
      <t xml:space="preserve"> con el fin de ajustar el termino del acompañamiento.</t>
    </r>
  </si>
  <si>
    <t>CFO 02</t>
  </si>
  <si>
    <t>Posibilidad de incurrir en perdida económica y reputacional</t>
  </si>
  <si>
    <t>Disponibilidad de personal idoneo para atender a las organizaciones en territorio.</t>
  </si>
  <si>
    <r>
      <rPr>
        <sz val="11"/>
        <color rgb="FFFF0000"/>
        <rFont val="Arial Narrow"/>
        <family val="2"/>
      </rPr>
      <t xml:space="preserve">Debido al </t>
    </r>
    <r>
      <rPr>
        <sz val="11"/>
        <rFont val="Arial Narrow"/>
        <family val="2"/>
      </rPr>
      <t>inc</t>
    </r>
    <r>
      <rPr>
        <sz val="11"/>
        <color theme="1"/>
        <rFont val="Arial Narrow"/>
        <family val="2"/>
      </rPr>
      <t xml:space="preserve">umplimiento a los compromisos   pactados y generados en desarrollo de las agendas territoriales.
</t>
    </r>
  </si>
  <si>
    <r>
      <rPr>
        <sz val="11"/>
        <color rgb="FFFF0000"/>
        <rFont val="Arial Narrow"/>
        <family val="2"/>
      </rPr>
      <t xml:space="preserve">Posibilidad </t>
    </r>
    <r>
      <rPr>
        <sz val="11"/>
        <rFont val="Arial Narrow"/>
        <family val="2"/>
      </rPr>
      <t xml:space="preserve">de perdida económica y reputacional </t>
    </r>
    <r>
      <rPr>
        <sz val="11"/>
        <color rgb="FFFF0000"/>
        <rFont val="Arial Narrow"/>
        <family val="2"/>
      </rPr>
      <t>debido al</t>
    </r>
    <r>
      <rPr>
        <sz val="11"/>
        <color theme="1"/>
        <rFont val="Arial Narrow"/>
        <family val="2"/>
      </rPr>
      <t xml:space="preserve">  incumplimiento de los compromisos pactados y generados en desarrollo de las agendas territoriales.</t>
    </r>
  </si>
  <si>
    <t xml:space="preserve">Seguimiento y verificación al  desarrollo de las Agendas Territoriales </t>
  </si>
  <si>
    <t xml:space="preserve">Presentar ante proyecto de presupuesto para atender las necesidades de las organizaciones </t>
  </si>
  <si>
    <t>Se evidenció la presentación del anteproyecto de presupuesto de acuerdo al acta de reunión del 22 de  marzo de 2024.</t>
  </si>
  <si>
    <t>CFO 03</t>
  </si>
  <si>
    <t>Coaccionar a los funcionarios, contratistas o supervisores  de la Unidad</t>
  </si>
  <si>
    <t>Debido a  ejercer coacción a los funcionarios, contratistas o supervisores de la unidad para un beneficio particular o de un tercero.</t>
  </si>
  <si>
    <r>
      <rPr>
        <sz val="11"/>
        <color rgb="FFFF0000"/>
        <rFont val="Arial Narrow"/>
        <family val="2"/>
      </rPr>
      <t xml:space="preserve">Posibilidad </t>
    </r>
    <r>
      <rPr>
        <sz val="11"/>
        <color theme="1"/>
        <rFont val="Arial Narrow"/>
        <family val="2"/>
      </rPr>
      <t xml:space="preserve">perdida económica y reputacional  </t>
    </r>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</si>
  <si>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t>Corrupción</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</si>
  <si>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</si>
  <si>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</si>
  <si>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 xml:space="preserve">La OCI tomó como muestra los contratos No. 009, 011, 015 de 2024 los cuales presuntamente no se encuentran cargados en  el aplicativo secop II, sin embargo, al verificar con el adminsitrador de SECOP II de la unidad se pudo evidenciar que estos si se encuentran cargados y por error del aplicativo solo se muestra al administrador y al supervisor. Se recomienda al adminsitrador del aplicativo SECOP II presentar la incidencia ante colombia compra eficiente y realziar el ajuste corerspondiente. </t>
  </si>
  <si>
    <t>GPP 01</t>
  </si>
  <si>
    <t>La no formulación, gestión y actualización de los planes, programas y proyectos por los formuladores y responsables, que permitan su desarrollo y ejecución de los proyectos de inversión.</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</si>
  <si>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</si>
  <si>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</si>
  <si>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</si>
  <si>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</si>
  <si>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Profesional Especializado Grupo de Planeación y Estadística
Coordinador Grupo de Planeación y Estadística</t>
  </si>
  <si>
    <t>Se evidenció la  actualización de los proyectos 2025, el cual fue reporteado mediante acta del 22 de marzo de 2024.</t>
  </si>
  <si>
    <t>Realizar seguimiento a la ejecución de los proyectos de inversión, estableciéndose el grado de avance físico, financiero y de gestión, realizar informes mensuales de  ejecución presupuestal.</t>
  </si>
  <si>
    <t>Verificar la información de ejecución de los proyectos de inversión registrada en el SPI,  para establecer alertas en caso de presentar inconsistencias en la información reportada mensualmente.</t>
  </si>
  <si>
    <t>Se evidenció envio del formato "seguimiento a los proyectos de inversión", con el cual se realiza seguimiento a los proyectos, a su vez se evidenció que se han venido recibiendo capacitaciones por parte del DANE.
Se evidenció ejecución en las actividades de riesgo identificado.</t>
  </si>
  <si>
    <t>GSM 01</t>
  </si>
  <si>
    <t>Omisión del envío de información o bases de datos, necesarios para la realización de las operaciones estadísticas internas (gestión institucional) o externas (Sector Solidario).</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</si>
  <si>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</si>
  <si>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</si>
  <si>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</si>
  <si>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</si>
  <si>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</si>
  <si>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Con corte a 30 de abril se realizó la actualización de los reportes de las operaciones estadísticas internas y externas, se lleva a cabo la verificación y validación de los datos, y se procede a ejecutar los boletines de las operaciones estadísticas internas, incluyendo cooperantes, PQRS, contratos y convenios, con fecha de corte del 31 de marzo de 2024. Además, se generan los reportes de estadísticas externas del registro ESALES, se crea la serie histórica y se elaboran tablas de salida (matrículas activas, nuevas y renovadas). Posteriormente, se envían a los grupos correspondientes para su validación.
Se revisa y verifica la consistencia de la información  de las operaciones estadísticas que se generan, de tal forma que cumpla con los criterios de calidad estadística.</t>
  </si>
  <si>
    <t>Verificar consistencia de la información para su procesamiento.</t>
  </si>
  <si>
    <t>Bajo</t>
  </si>
  <si>
    <t>Realizar reportes de las operaciones estadísticas conforme a su periodicidad, verificando los criterios de calidad estadística.</t>
  </si>
  <si>
    <t>GSM 02</t>
  </si>
  <si>
    <r>
      <rPr>
        <sz val="10"/>
        <color rgb="FFFF0000"/>
        <rFont val="Arial Narrow"/>
        <family val="2"/>
      </rPr>
      <t>Posibilidad de incurrir</t>
    </r>
    <r>
      <rPr>
        <sz val="10"/>
        <color theme="1"/>
        <rFont val="Arial Narrow"/>
        <family val="2"/>
      </rPr>
      <t xml:space="preserve"> en perdida reputacional y económica</t>
    </r>
  </si>
  <si>
    <t>La información o bases de datos de la entidad sea manipulada por personas no autorizadas.</t>
  </si>
  <si>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</si>
  <si>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</si>
  <si>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Restringir acceso a la información y a las bases de datos de operaciones estadísticas a personal no autorizado.</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</si>
  <si>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</si>
  <si>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Coordinador Grupo de Planeación y Estadística</t>
  </si>
  <si>
    <t>Se evidencia que 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Se evidenció ejecución en las actividades de riesgo identificado, dando de esta forma cumplimiento y verificación del control del riesgo.</t>
  </si>
  <si>
    <t>GEAS 01</t>
  </si>
  <si>
    <t>Posibilidad de pérdida económica y  reputacional</t>
  </si>
  <si>
    <t>Investigaciones que, para su desarrollo, requieren una dedicación en tiempo que supera la anualidad fiscal</t>
  </si>
  <si>
    <r>
      <rPr>
        <sz val="11"/>
        <color rgb="FFFF0000"/>
        <rFont val="Arial Narrow"/>
        <family val="2"/>
      </rPr>
      <t>Debido</t>
    </r>
    <r>
      <rPr>
        <sz val="11"/>
        <color theme="1"/>
        <rFont val="Arial Narrow"/>
        <family val="2"/>
      </rPr>
      <t xml:space="preserve"> a inadecuada planeación en el alcance esperado de los procesos investigativos</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</si>
  <si>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a inadecuada planeación en el alcance esperado de los procesos investigativos </t>
    </r>
  </si>
  <si>
    <t>Exigir el planteamiento claro del problema/tema a investigar, así como su cronograma y alcance, dentro de los anteproyectos de investigación, realizados por la Unidad Solidaria y/o sus Aliados</t>
  </si>
  <si>
    <t>Leve</t>
  </si>
  <si>
    <t>Verificar que los anteproyectos de investigación planteen resultados esperados de las investigaciones en un cronograma y alcance real</t>
  </si>
  <si>
    <t>Coordinación y Porfesional designado
Grupo de Educación e Investigación</t>
  </si>
  <si>
    <t>Se evidenció el envio de tres correos electrónicos el día 20 de febrero a funcionarios y contratistas de la Unidad, comunicando el procedimiento, para los programas de formación, las certificaciones que emite la Unidad y las investigaciones adelantadas y/o desarrolladas por la Unidad Solidaria desde el grupo de Educación Solidaria.</t>
  </si>
  <si>
    <t>GEAS 02</t>
  </si>
  <si>
    <t>Posibilidad de pérdida reputacional y pérdida económica</t>
  </si>
  <si>
    <t>Tráfico de influencias y favoritismos entre el facilitador y los participantes de procesos formativos.</t>
  </si>
  <si>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</si>
  <si>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</si>
  <si>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Verificar el cumplimiento de requisitos en la expedición de los certificados y/o constancias mediante la aplicación de procedimiento.</t>
  </si>
  <si>
    <t>Verificar la información que suministra el funcionario que adelantó la formación, la relación de  las personas y que éstas hayan registrado su participación y/o firma en la evidencia de listado de asistencia, a través de muestra minima del 10% en cada solicitud de certificados</t>
  </si>
  <si>
    <t>Profesional designado  
Grupo de Educación e Investigación</t>
  </si>
  <si>
    <t>Se evidenció que se realiza una verificación de los documentos que aporta el facilitador, para la emisión de certificados de formación.
Se evidenció ejecución en las actividades de riesgo identificado, dando de esta forma cumplimiento y verificación del control del riesgo.</t>
  </si>
  <si>
    <t>GEAS 03</t>
  </si>
  <si>
    <t>Bajo relacionamiento de los profesionales del grupo de educación e investigación con otras áreas de la Unidad Solidaria y con los Aliados de la Entidad que desarrollan programas educativos a nombre institucional.</t>
  </si>
  <si>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</si>
  <si>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</si>
  <si>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t>Socializar y establecer acuerdos, para el desarrollo de procesos educativos que se adelanten por profesionales de la Unidad Solidaria y/o sus Aliados</t>
  </si>
  <si>
    <t>Acción 1. Socializar con los profesionales de la Unidad Solidaria los criterios para el desarrollo de programas educativos
Acción 2. Realizar mesas de trabajo con los Aliados de la Unidad Solidaria, que desarrollan programas educativo, para concertar cirterios en el desarrollo de estos programas</t>
  </si>
  <si>
    <t>Se evidenció que se llevó a cabo el programa formar para servir durante cinco semanas, en el cual se socializó y sensibilizó acerca del Sistema de Educación para la Asociatividad Solidaria -SEAS. Se evidenció ejecución en las actividades de riesgo identificado, dando de esta forma cumplimiento y verificación del control del riesgo.</t>
  </si>
  <si>
    <t>SC 01</t>
  </si>
  <si>
    <t>Inexistencia de tiempos de respuesta en el trámite de acreditación para procesos internos inter -áreas en la Unidad Solidaria</t>
  </si>
  <si>
    <r>
      <rPr>
        <sz val="11"/>
        <color rgb="FFFF0000"/>
        <rFont val="Arial Narrow"/>
        <family val="2"/>
      </rPr>
      <t>Debido</t>
    </r>
    <r>
      <rPr>
        <sz val="11"/>
        <color theme="1"/>
        <rFont val="Arial Narrow"/>
        <family val="2"/>
      </rPr>
      <t xml:space="preserve"> a incumplimiento en los tiempos de respuesta establecidos dentro del trámite de acreditación por las áreas que tienen rol en su procedimiento</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</si>
  <si>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 incumplimiento en los tiempos de respuesta establecidos dentro del trámite de acreditación </t>
    </r>
  </si>
  <si>
    <t>Establecer tiempos de respuesta en el trámite de acreditación para procesos internos inter -áreas en la Unidad Solidaria</t>
  </si>
  <si>
    <t>Acción 1. Concertar con profesionales de las diferentes áreas de la Unidad Solidaria que intervienen en el trámite de acreditación, tiempos de respuesta para la verificación de requisitos legales en la expedición de las resoluciones de acreditación.
Acción 2. Proponer la incluisón de períodos explicitos de repsuesta, dentro del marco normativo del trámite de acreditación, que incluyan los tiempos por cada etapa del trámite</t>
  </si>
  <si>
    <t xml:space="preserve">Profesional Especializado Grupo de Educación e Investigación </t>
  </si>
  <si>
    <r>
      <t>Se informó por parte de la oficina de servicio al ciudadano la realización de actividades en las siguientes acciones:</t>
    </r>
    <r>
      <rPr>
        <b/>
        <sz val="11"/>
        <color theme="1"/>
        <rFont val="Arial Narrow"/>
        <family val="2"/>
      </rPr>
      <t xml:space="preserve"> 
Acción 1:</t>
    </r>
    <r>
      <rPr>
        <sz val="11"/>
        <color theme="1"/>
        <rFont val="Arial Narrow"/>
        <family val="2"/>
      </rPr>
      <t xml:space="preserve">
Durante el cuatrimestre se realizaron mesas de trabajo con la Oficina Asesora jurídica, sobre el trámite de acreditación y los tiempos de gestión de los diferentes procedimientos.
</t>
    </r>
    <r>
      <rPr>
        <b/>
        <sz val="11"/>
        <color theme="1"/>
        <rFont val="Arial Narrow"/>
        <family val="2"/>
      </rPr>
      <t>Acción 2:</t>
    </r>
    <r>
      <rPr>
        <sz val="11"/>
        <color theme="1"/>
        <rFont val="Arial Narrow"/>
        <family val="2"/>
      </rPr>
      <t xml:space="preserve">
Durante el cuatrimestre se estructuró una propuesta de actualización al trámite de acreditación, de la cual se encuentra surtiendo la etapa de participación ciudadana.</t>
    </r>
  </si>
  <si>
    <t>GH 01</t>
  </si>
  <si>
    <r>
      <rPr>
        <sz val="10"/>
        <color rgb="FFFF0000"/>
        <rFont val="Arial Narrow"/>
        <family val="2"/>
      </rPr>
      <t>Posibilidad</t>
    </r>
    <r>
      <rPr>
        <sz val="10"/>
        <color theme="1"/>
        <rFont val="Arial Narrow"/>
        <family val="2"/>
      </rPr>
      <t xml:space="preserve"> de pérdida reputacional y económica</t>
    </r>
  </si>
  <si>
    <t>Por sanciones por parte de los entes de control e insatisfacción de los funcionarios de la entidad</t>
  </si>
  <si>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</si>
  <si>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r>
      <rPr>
        <sz val="10"/>
        <color rgb="FFFF0000"/>
        <rFont val="Arial Narrow"/>
        <family val="2"/>
      </rPr>
      <t>Posibilidad  de perdida</t>
    </r>
    <r>
      <rPr>
        <sz val="10"/>
        <color theme="1"/>
        <rFont val="Arial Narrow"/>
        <family val="2"/>
      </rPr>
      <t xml:space="preserve"> reputacional y economica,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</si>
  <si>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Conflicto de Interés</t>
  </si>
  <si>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</si>
  <si>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Verificar la documentación en la plataforma de SIGEP II y cumplimiento de la normatividad vigente.</t>
  </si>
  <si>
    <t>Profesional Universitario Grupo de Gestión Humana
Coordinador Grupo de Gestión Humana
Subdirector Nacional</t>
  </si>
  <si>
    <t xml:space="preserve">A 30 de abril de 2024,  El Grupo de Gestión Humana, han validado, cargue de la información en el aplicativo SIGEP de bienes y renta de la planta de personal de la entidad, el cual tiene como corte el 31 de mayo de 2024. </t>
  </si>
  <si>
    <t>GH 02</t>
  </si>
  <si>
    <r>
      <rPr>
        <sz val="10"/>
        <color rgb="FFFF0000"/>
        <rFont val="Arial Narrow"/>
        <family val="2"/>
      </rPr>
      <t>Posibilidad</t>
    </r>
    <r>
      <rPr>
        <sz val="10"/>
        <color theme="1"/>
        <rFont val="Arial Narrow"/>
        <family val="2"/>
      </rPr>
      <t xml:space="preserve"> de incurrir en perdida económica</t>
    </r>
  </si>
  <si>
    <t xml:space="preserve">Por sanciones por entes de control o demandas por pagos inadecuados en la nomina </t>
  </si>
  <si>
    <r>
      <rPr>
        <sz val="10"/>
        <color rgb="FFFF0000"/>
        <rFont val="Arial Narrow"/>
        <family val="2"/>
      </rPr>
      <t>Debido</t>
    </r>
    <r>
      <rPr>
        <sz val="10"/>
        <color theme="1"/>
        <rFont val="Arial Narrow"/>
        <family val="2"/>
      </rPr>
      <t xml:space="preserve"> la falta de actualización y soporte técnico del aplicativo de nómina NOVASOFT este presena inconsistencias en los reportes.
 </t>
    </r>
  </si>
  <si>
    <r>
      <rPr>
        <sz val="10"/>
        <color rgb="FFFF0000"/>
        <rFont val="Arial Narrow"/>
        <family val="2"/>
      </rPr>
      <t>Posibilidad</t>
    </r>
    <r>
      <rPr>
        <sz val="10"/>
        <color theme="1"/>
        <rFont val="Arial Narrow"/>
        <family val="2"/>
      </rPr>
      <t xml:space="preserve"> de incurrir en perdida económica debido a  la falta de actualización y soporte técnico del aplicativo de nómina de NOVASOFT.</t>
    </r>
  </si>
  <si>
    <t>Relaciones Laborales</t>
  </si>
  <si>
    <t>Realizar la contratación de la actualización y soporte técnico del aplicativo de nómina NOVASOFT para cada vigenica.</t>
  </si>
  <si>
    <t>Verificar la contratación anual de la actualización y soporte técnico del aplicativo de nómina NOVASOFT de conformidad con el Plan anual de Adquisiciones.</t>
  </si>
  <si>
    <t>Se evidenció la actualización y soporte técnico del aplicativo NOVASOFT, mediante contrato 096 del 23 de febrero de 2024, a corte 30 de abril de 2024,  se han revisado, validado, tramitado con la actualización del Aplicativo NOVASOFT -  vigencia 2024, las siguientes nóminas.: 
Nómina Enero
Nómina Febrero
Nómina Retroactivo (Decreto no. 0301 del 5 de marzo de 2024)
Nómina Marzo
Nómina Abril
Se evidenció ejecución en las actividades de riesgo identificado, dando de esta forma cumplimiento y verificación del control del riesgo.</t>
  </si>
  <si>
    <t>GH 03</t>
  </si>
  <si>
    <r>
      <rPr>
        <sz val="10"/>
        <color rgb="FFFF0000"/>
        <rFont val="Arial Narrow"/>
        <family val="2"/>
      </rPr>
      <t>Posibilidad</t>
    </r>
    <r>
      <rPr>
        <sz val="10"/>
        <color theme="1"/>
        <rFont val="Arial Narrow"/>
        <family val="2"/>
      </rPr>
      <t xml:space="preserve"> de perdida reputacional</t>
    </r>
  </si>
  <si>
    <t>Por modificación de los criterios de los estandares mínimos en Segurida de Salud en el Trabajo.</t>
  </si>
  <si>
    <r>
      <rPr>
        <sz val="10"/>
        <color rgb="FFFF0000"/>
        <rFont val="Arial Narrow"/>
        <family val="2"/>
      </rPr>
      <t xml:space="preserve">Debido </t>
    </r>
    <r>
      <rPr>
        <sz val="10"/>
        <color theme="1"/>
        <rFont val="Arial Narrow"/>
        <family val="2"/>
      </rPr>
      <t>a modificación de los criterios de los estándares mínimos en Seguridad y Salud en el Trabajo.</t>
    </r>
  </si>
  <si>
    <r>
      <rPr>
        <sz val="10"/>
        <color rgb="FFFF0000"/>
        <rFont val="Arial Narrow"/>
        <family val="2"/>
      </rPr>
      <t>Posibilidad</t>
    </r>
    <r>
      <rPr>
        <sz val="10"/>
        <color theme="1"/>
        <rFont val="Arial Narrow"/>
        <family val="2"/>
      </rPr>
      <t xml:space="preserve"> de incurrir en perdida reputacional, </t>
    </r>
    <r>
      <rPr>
        <sz val="10"/>
        <color rgb="FFFF0000"/>
        <rFont val="Arial Narrow"/>
        <family val="2"/>
      </rPr>
      <t>debido</t>
    </r>
    <r>
      <rPr>
        <sz val="10"/>
        <color theme="1"/>
        <rFont val="Arial Narrow"/>
        <family val="2"/>
      </rPr>
      <t xml:space="preserve"> a modificación de los criterios de los estándares mínimos en Seguridad y Salud en el Trabajo.</t>
    </r>
  </si>
  <si>
    <t>Menor</t>
  </si>
  <si>
    <t>Verificar el cumplimiento de cada item de los estándares mínimos en Seguridad y Salud en el Trabajo.</t>
  </si>
  <si>
    <t>Realizar la evaluación de los estándares mínimos de Seguridad y Salud en el Trabajo.</t>
  </si>
  <si>
    <t>Grupo de Gestión Humana
Coordinador Grupo de Gestión Humana</t>
  </si>
  <si>
    <t>Se evidenció carpeta fisica del plan de SST, se encuentran la evaluación de estándares mínimos reportado  a la arl Positiva, y el plan de mejorameinto de los resultados de evaluación realizadas anualmente. 
A su vez se evidenció que se dio cumplimento con la evaluación de estándares mínimos de cnformidad con el ministerio del trabajo.</t>
  </si>
  <si>
    <t>GH 04</t>
  </si>
  <si>
    <r>
      <rPr>
        <sz val="10"/>
        <color rgb="FFFF0000"/>
        <rFont val="Arial Narrow"/>
        <family val="2"/>
      </rPr>
      <t>Posibilidad</t>
    </r>
    <r>
      <rPr>
        <sz val="10"/>
        <color theme="1"/>
        <rFont val="Arial Narrow"/>
        <family val="2"/>
      </rPr>
      <t xml:space="preserve"> de  perdida reputacional y económica</t>
    </r>
  </si>
  <si>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</si>
  <si>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</si>
  <si>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</si>
  <si>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Alta</t>
  </si>
  <si>
    <t>Cargar la información de tiempos laborados y salarios en la plataforma CETIL, previa verificación y validación de la información en las Historia Laborales de los exfuncionarios y funcionarios de la Entidad.</t>
  </si>
  <si>
    <t>Revisar Historias laborales para validación y cargue de la información en el aplicativo CETIL, para su revisión y firma del Coordinador Grupo de Gestión Humana.</t>
  </si>
  <si>
    <t>Coordinador Grupo de Gestión Humana.</t>
  </si>
  <si>
    <t>Se evidenció que en el primer cuatrimestre de la vigencia 2023, el Grupo de Gestión Humana revisó y cargó en el aplicativo CETIL certificaciones electronicas de tiempos laborados y confirmaciones a la Oficina de Bonos Pensionales del Ministerio de Hacienda y Crédito Público, de conformidad con las solicitudes de los ex funcionarios del DACOOP (Departamente Administrativo de Cooperativa), DANSOCIAL y Superintendencia de Cooperativas, a 30 de abril de 2024, el Grupo de Gestión Humana, han revisado, cargado en el Aplicativo CETIL - Ministerio de Hacienda:
Certificaciones Electrónicas de Tiempos Laborados - CETIL: Veintisiete  (27)
Confirmaciones Oficina Bonos Pensionales  del Ministerio de Hacienda y Crédito Público:  Veintisiete  (27)
Se evidenció ejecución en las actividades de riesgo identificado, dando de esta forma cumplimiento y verificación del control del riesgo.</t>
  </si>
  <si>
    <t>GH 05</t>
  </si>
  <si>
    <t>Selección del rubro de Funcionamiento o inversión diferente al requerido.</t>
  </si>
  <si>
    <r>
      <rPr>
        <sz val="10"/>
        <color rgb="FFFF0000"/>
        <rFont val="Arial Narrow"/>
        <family val="2"/>
      </rPr>
      <t>Debido</t>
    </r>
    <r>
      <rPr>
        <sz val="10"/>
        <color theme="1"/>
        <rFont val="Arial Narrow"/>
        <family val="2"/>
      </rPr>
      <t xml:space="preserve"> a la liquidación en la selección de los rubros de funcionamiento o inversión.</t>
    </r>
  </si>
  <si>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equivoca selección del rubro correspondiente.</t>
    </r>
  </si>
  <si>
    <t>Cargar la información en el SIIF, verificar y aprobar las solicitudes de tiquetes aéreos y viáticos de comisión de servicios de los funcionarios públicos.</t>
  </si>
  <si>
    <t>Verificar cumplimiento cronograma remitido por el área correspondiente, aprobación por la Dirección Nacional</t>
  </si>
  <si>
    <t>Grupo de Gestión Humana
Subdirección Nacional
Grupo de Gestión Financiera</t>
  </si>
  <si>
    <t>Al 30 de abril de 2024,  el Grupo de Gestión Humana, ha realizado los roles de gestión administrativa y verificado el procedimiento de Viáticos y Gastos de Viaje  - SIIF - (Rubros de Funcionamiento e Inversión)  Planta y Contratistas: Ciento sesenta y dos (162)
Se evidenció ejecución en las actividades de riesgo identificado, dando de esta forma cumplimiento y verificación del control del riesgo.</t>
  </si>
  <si>
    <t>CPR 01</t>
  </si>
  <si>
    <t>Posibilidad de pérdida reputacional</t>
  </si>
  <si>
    <t>Mecanismo exporadico de control  en la publicación de contenidos y piezas, en los canales establecidos para tal fin.</t>
  </si>
  <si>
    <r>
      <rPr>
        <sz val="10"/>
        <color rgb="FFFF0000"/>
        <rFont val="Arial Narrow"/>
        <family val="2"/>
      </rPr>
      <t>Debido</t>
    </r>
    <r>
      <rPr>
        <sz val="10"/>
        <rFont val="Arial Narrow"/>
        <family val="2"/>
      </rPr>
      <t xml:space="preserve"> aa la no actualización    de los estándares de imagen corporativa,al incumplimiento de su aplicació, a publicaciones   no  autorizadas. y  con contenido inadecuado</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</si>
  <si>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la no actualización    de los estándares de imagen corporativa,al incumplimiento de su aplicació, a publicaciones   no  autorizadas. y  con contenido inadecuado</t>
    </r>
  </si>
  <si>
    <t>El líder responsable del proceso, verificará  que la publicación y su contenido sea el previamente revisado y autorizado, en los tiempos y parámetros definidos.</t>
  </si>
  <si>
    <t>Actualizar los estandares de la imagen corporativa en los documentos del proceso de Comunicaciones y Prensa 
Verificar el cumplimiento en la publicación de cada uno de los contenidos autorizados por el líder de proceso.</t>
  </si>
  <si>
    <t>Líder del Proceso de Comunicación y Prensa</t>
  </si>
  <si>
    <t>Se informó por parte del lider del proceso, que via whatsapp y correo electrónico, se reciben constantemente las solicitudes de publicación de información de todo el territorio Nacional y cuando se presenta la actualización de imagen insttitucional, el lider del proceso comunicaciones y prensa se envía al encargado del SIGOS la información con el fin de estandarizar los formatos.</t>
  </si>
  <si>
    <t>CPR 02</t>
  </si>
  <si>
    <t>Posibilidad de incurrir en perdida reputacional</t>
  </si>
  <si>
    <t>Control intermitente en la recolección de la información que se produce en la Unidad Solidaria</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</si>
  <si>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</si>
  <si>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</si>
  <si>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</si>
  <si>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t>Correctivo</t>
  </si>
  <si>
    <t>Semanalmente mediante Consejo de  redacción el líder de proceso, verificará que la información que se produzca desde la Unidad Solidaria, se recolecte y difunda oportunamente a través de los canales establecidos para tal fin.</t>
  </si>
  <si>
    <t>Durante el periodo evaluado, se evidenció que el líder del proceso convocó a reuniones semanales y una cada mes para verificar la información que se produce para ser difundida. (de la reunión mensual se realiza acta que se guarda en la carpeta compartida de grupo).
Actas</t>
  </si>
  <si>
    <t>GAD 01</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</si>
  <si>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</si>
  <si>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</si>
  <si>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</si>
  <si>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</si>
  <si>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 xml:space="preserve">Verificar cantidad y descripción de bienes contra factura, hoja de inventarios individual y diligenciamiento de los registros correspondientes de inventarios. Por parte del profesional Especializado responsable de Inventarios
</t>
  </si>
  <si>
    <t>Realizar toma física de inventarios de todos los bienes de la Entidad y presentar informe pormenorizado por funcionario (inventarios individuales) y por dependencia.</t>
  </si>
  <si>
    <t>Profesional Especializado Grupo de Gestión Administrativa</t>
  </si>
  <si>
    <t>Se evidenció que se realizó toma fisica de inventario general a 31 de marzo de 2024, información actualizada y entregada al Grupo de Gestión Financiera el 9 de abril de 2024.</t>
  </si>
  <si>
    <t>GAD 02</t>
  </si>
  <si>
    <t>Posibilidad de incurrir en perdida económica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</si>
  <si>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</si>
  <si>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</si>
  <si>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</si>
  <si>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</si>
  <si>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</si>
  <si>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Se evidenció que se programan las salida de recursos financieros de Caja Menor de Gastos Generales  con base en las necesidades estimadas o solicitudes de recursos por los diferentes conceptos. Se informó por parte del área, que, para programar salidas se debe realizar una solicitud, la cual se debe soportar mediante facturas o recibos de pago.</t>
  </si>
  <si>
    <t>GAD 03</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</si>
  <si>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</si>
  <si>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</si>
  <si>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</si>
  <si>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Socializar Plan Institucional de Gestión Ambiental - PIGA, su desarrollo y seguimiento a las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</si>
  <si>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</si>
  <si>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</si>
  <si>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Se informó por parte del grupo de gestión administrativa, que debido a temas de agendas no se llevará a cabo capacitación en el mes de mayo como se tenia programado.</t>
  </si>
  <si>
    <t>GAD 04</t>
  </si>
  <si>
    <t>Nivel de acceso de personal no autorizado a la áreas de la Entidad</t>
  </si>
  <si>
    <r>
      <rPr>
        <sz val="10"/>
        <color rgb="FFFF0000"/>
        <rFont val="Arial Narrow"/>
        <family val="2"/>
      </rPr>
      <t>Debido</t>
    </r>
    <r>
      <rPr>
        <sz val="10"/>
        <color theme="1"/>
        <rFont val="Arial Narrow"/>
        <family val="2"/>
      </rPr>
      <t xml:space="preserve"> a sustracción de los bienes.</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</si>
  <si>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</si>
  <si>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Verificación identidad del personal autorizado a accesar a la Entidad.</t>
  </si>
  <si>
    <t>Autorización de acceso a personal externo y visitantes, previa identificación. Y acompañamiento por parte de un funcionario de la Entidad.</t>
  </si>
  <si>
    <t>Grupo de Gestión Administrativa
Todos los funcionarios de la Entidad</t>
  </si>
  <si>
    <t>Se evidenció que la empresa de vigilancia cuenta con un aplicativo, el cual permite el registro de cada visitante a la Unidad, tambien cuenta con una minuta de registro de salida e ingreso de dispositivos al edificio. Sin embargo, no se evidencia dicho acompañmiento de ingreso al visitante por parte de un funcionario de la Unidad.</t>
  </si>
  <si>
    <t>GDO 01</t>
  </si>
  <si>
    <t>Posibilidad de pérdida económica y reputacional</t>
  </si>
  <si>
    <t>Procesos archivísticos no aplicados conforme a la normatividad vigente.</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</si>
  <si>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</si>
  <si>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</si>
  <si>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Aplicar instrumentos, tales como las tablas de retención documental - TRD, inventario documental, hoja de control, y demás formatos (formatos de afuera) que aseguren una adecuada gestión y conservación de la documentación.</t>
  </si>
  <si>
    <t>Sin Documentar</t>
  </si>
  <si>
    <t>Aleatoria</t>
  </si>
  <si>
    <t xml:space="preserve">Programar una (1) visita trimestral a una dependencia para verificar y validar la adecuada aplicación de los instrumentos de control citados.   </t>
  </si>
  <si>
    <t>Grupo de Gestión Administrativa
Profesional o Tecnólogo en Gestión Documental</t>
  </si>
  <si>
    <t xml:space="preserve">Se aplicaron  los instrumentos archivisticos en cumplimiento a la normatividad vigente y politicas de archivo de la Unidad, asi mismo se proyectó cronógrama de capacitación dirigida a funcionarios y contratista para la implementación y actualizacion  de los mismos.
</t>
  </si>
  <si>
    <t>GDO 02</t>
  </si>
  <si>
    <t>Posibilidad de perdida económica y reputacional</t>
  </si>
  <si>
    <t>Inexistencia de protocolos y lineamientos  para la administración de las comunicaciones oficiales.</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</si>
  <si>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</si>
  <si>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</si>
  <si>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Elaborar protocolo y lineamientos para la administración y control de las comunicaciones oficiales.</t>
  </si>
  <si>
    <t>Socializar el protocolo y los lineamientos para la administración de las comunicaciones oficiales.</t>
  </si>
  <si>
    <t>Se informó por parte del área que hasta el momento se están recolectando los insumos para proyectar los estudios previos, de quien estará encargado de llevar a cabo esta actividad.En la actualidad se cumple con los linamientos teniendo en cuenta las herramientas existentes, una vez se realice la adquisicion del software de contenidos empresariales se actualizarán  acorde a la necesidad.</t>
  </si>
  <si>
    <t>GDO 03</t>
  </si>
  <si>
    <t>Instrumentos archivísticos no revisados y actualizados conforme a la normatividad vigente.</t>
  </si>
  <si>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</si>
  <si>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r>
      <t xml:space="preserve">Posibilidad de perdida económica por multa y sanción del ente regulador </t>
    </r>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</si>
  <si>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t>Implementar los instrumentos archivisticos, tales como diagnóstico integral archivistico, PINAR, PGD, SIC, politica de archivo, tablas de retención documental. tablas de valoracion documental y cuadro de clasificación documental.</t>
  </si>
  <si>
    <t>Seevidenció la  proyección del cronograma para realizar  seguimiento a la implementación de los instrumentos archivisticos con el fin de validar y verificar la adecuada aplicación de estos.</t>
  </si>
  <si>
    <t>GDO 04</t>
  </si>
  <si>
    <t>Inexistencia de protocolos de seguridad para el acceso y restricción a los depósitos de almacenamiento de información física.</t>
  </si>
  <si>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</si>
  <si>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r>
      <t xml:space="preserve">Posibilidad de perdida economica y/o reputacional </t>
    </r>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</si>
  <si>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t>Muy Alta</t>
  </si>
  <si>
    <t>Implementar la Matriz de control de acceso para los funcionarios.</t>
  </si>
  <si>
    <t>Levantamiento de información con los lideres de área para definir los responsables que deben acceder en los archivos de gestión y el archivo central en la matriz de control de acceso.</t>
  </si>
  <si>
    <t xml:space="preserve">La entidad aplica las politicas de archivo  implementadas para salvaguardar los expedientes y documentos que hacen parte del archivo central y de gestión, este abarca   estrictas medidas y controles para limitar el ingreso, asi mismo se cuenta con acceso  biometrico,  personal responsable y autorizado por cada dependencia para el manejo de la información. </t>
  </si>
  <si>
    <t>GDO 05</t>
  </si>
  <si>
    <t xml:space="preserve">No aplicación de protocolos de seguridad y manejo de la información. </t>
  </si>
  <si>
    <r>
      <rPr>
        <sz val="10"/>
        <color rgb="FFFF0000"/>
        <rFont val="Arial Narrow"/>
        <family val="2"/>
      </rPr>
      <t>Debido</t>
    </r>
    <r>
      <rPr>
        <sz val="10"/>
        <color theme="1"/>
        <rFont val="Arial Narrow"/>
        <family val="2"/>
      </rPr>
      <t xml:space="preserve"> al borrado y/o eliminación de información digital de las carpetas compartidas de cada área que conforma la estructura organizacional.</t>
    </r>
  </si>
  <si>
    <r>
      <t xml:space="preserve">Posibilidad de perdida economica y/o reputacional </t>
    </r>
    <r>
      <rPr>
        <sz val="10"/>
        <color rgb="FFFF0000"/>
        <rFont val="Arial Narrow"/>
        <family val="2"/>
      </rPr>
      <t>debido</t>
    </r>
    <r>
      <rPr>
        <sz val="10"/>
        <color theme="1"/>
        <rFont val="Arial Narrow"/>
        <family val="2"/>
      </rPr>
      <t xml:space="preserve"> al borrado y/o eliminación de documentos fisicos o electrónicos de las carpetas compartidas de cada área que conforma la estructura organizacional.</t>
    </r>
  </si>
  <si>
    <t>Implementar perfles de acceso para los funcionarios.</t>
  </si>
  <si>
    <t>Establecer los perfiles de administrador, edición y solo lectura de acuerdo con el rol que tienen en el área.</t>
  </si>
  <si>
    <t>Grupo de Gestión Administrativa - Grupo de TICS.</t>
  </si>
  <si>
    <t>La entidad cuenta con dos equipos de computos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t>
  </si>
  <si>
    <t>GDO 06</t>
  </si>
  <si>
    <t>Inaplicación de la normatividad archivistica vigente.</t>
  </si>
  <si>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</si>
  <si>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r>
      <t xml:space="preserve">Posibilidad de perdida económica por multa y sanción de entes reguladores </t>
    </r>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</si>
  <si>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t>Implementar las Tablas de Retención Documental articuladas con el mapa de procesos de la Entidad.</t>
  </si>
  <si>
    <t>Adoptar las Tablas de Retención Documental al momento de realizar eliminación documental.</t>
  </si>
  <si>
    <t>Grupo de Gestión Administrativa - Comité Institucional de Gestión y Desempeño</t>
  </si>
  <si>
    <t>En la Unidad se aplica la normatividad vigente a traves de los instrumentos archivisticos, para los archivos de gestión se aplican las Tablas de Retención Documental las cuales se estan actualizando, a partir de un cambio en su estructura orgánico-funcional en la vigencia 2022, para ello se realizó mesa técnica con Subdirección Nacional  para definición de temas como: Adquisición de Software, capacitación a los lideres,  Definición de lista de chequeo para los documentos que hacen parte del expediente de los convenios.. Así como también, se solicitó el insumo índice de información clasificada y reservada. Lo anterior para definir la metodología utilizada en la actualización de las Tablas Retención Documental del Archivo General de la Nación, partiendo de una breve reseña histórica de la entidad hasta la valoración de sus series y subseries documentales.</t>
  </si>
  <si>
    <t>SC 02</t>
  </si>
  <si>
    <t xml:space="preserve">Carencia de un desarrollo tecnológico integrado (para todos los canales de atención) que genere alertas preventivas, estadísticas y permita evidenciar la trazabilidad de las peticiones  </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</si>
  <si>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</si>
  <si>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</si>
  <si>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Generar mecanismos de alerta temprana para recordar las peticiones asignadas a las diferentes áreas de la entidad.</t>
  </si>
  <si>
    <t>Remitir al menos dos veces por mes, a los jefes de cada área, la relación de peticiones pendientes</t>
  </si>
  <si>
    <t>Profesional Grupo de Gestión Administrativa</t>
  </si>
  <si>
    <t>Se evidenció matriz de seguimiento, que se envia de manera semanal a cada uno de los lideres del proceso, donde se les comunica el estado de las PQRSD, correspondientes a su área.
Se evidenció ejecución en las actividades de riesgo identificado, dando de esta forma cumplimiento y verificación del control del riesgo.</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</si>
  <si>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</si>
  <si>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</si>
  <si>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certifcación errónea de la disponibilidad de un rubro presupuestal.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</si>
  <si>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certifcar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</si>
  <si>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</si>
  <si>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Asesorar por parte de la Coordinación Financiera, el técnico y el auxiliar administrativo del Grupo de Gestión Financiera, con base en los rubros y usos presupuestales a utilizar.</t>
  </si>
  <si>
    <t>Profesional Especializado. Técnico y auxiliar Grupo de Gestión Financiera</t>
  </si>
  <si>
    <t>30 de abril de 2.024
30 de junio de 2.024
31 de agosto de 2.024
31 de diciembre de 2.024</t>
  </si>
  <si>
    <t>El técnico de presupuesto y la Coordinadora Financiera  reciben los estudios por parte de las areas encargadas y verifican la disponiblidad presupuestal, los codigos y nombres de rubros  de acuerdo a los rubros que se deben afectar con base en el objeto contractual.</t>
  </si>
  <si>
    <t>Brindar asesoría en la definición de los rubros y usos presupuestales para la adquisición de bienes o servicios por parte de los funcionario encargado del manejo de presupuesto.</t>
  </si>
  <si>
    <t>Brindar asesoría por parte del Coordinador, contratista con funciones de contador, técnico,  auxiliar administrativo del Grupo de Gestión Financiera, para la definición de los rubros y usos presupuestales para la adquisición de bienes y servicios.</t>
  </si>
  <si>
    <t>Profesional Especializado, contratista con funciones de contador, Técnico y auxiliar Grupo de Gestión Financiera</t>
  </si>
  <si>
    <t>La profesional de apoyo al area contable continua revisando uno a uno de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</si>
  <si>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GFI 02</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</si>
  <si>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</si>
  <si>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</si>
  <si>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</si>
  <si>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</si>
  <si>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</si>
  <si>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</si>
  <si>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GFI 03</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</si>
  <si>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</si>
  <si>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</si>
  <si>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</si>
  <si>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</si>
  <si>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</si>
  <si>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</si>
  <si>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 revisa y concilia la informacion exogena para la presentacion de medios magneticos nacionales ante la DIAN cruzando todos los saldos con contabilidad, archivo de NOMINAS 2024, DEDUCCIONES 2024 Y REGISTRO RETENCIONES, y se consolida los impuestos presentados mensualmente y bimensual para no presentar errores.</t>
  </si>
  <si>
    <t>GFI 04</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</si>
  <si>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</si>
  <si>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</si>
  <si>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</si>
  <si>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</si>
  <si>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</si>
  <si>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</si>
  <si>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La profesional especializada encargada de las funciones de tesoreria continua exportando un listado de OPNP del SIIF Nacion una vez realizadas para verificar que todas queden pago beneficiario final o traspaso a pagaduria según corresponda.</t>
  </si>
  <si>
    <t>GFI 05</t>
  </si>
  <si>
    <t>Fallas en el sistema de pagos de las plataformas virtuales.</t>
  </si>
  <si>
    <r>
      <rPr>
        <sz val="10"/>
        <color rgb="FFFF0000"/>
        <rFont val="Arial Narrow"/>
        <family val="2"/>
      </rPr>
      <t>Debido</t>
    </r>
    <r>
      <rPr>
        <sz val="10"/>
        <color theme="1"/>
        <rFont val="Arial Narrow"/>
        <family val="2"/>
      </rPr>
      <t xml:space="preserve"> a realizar doble pago.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</si>
  <si>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realizar doble pago.</t>
    </r>
  </si>
  <si>
    <t>Revisar saldos cuentas bancos</t>
  </si>
  <si>
    <t>Verificar los saldos cuenta bancaria cada vez que se realice un pago</t>
  </si>
  <si>
    <t>la funcionaria encargada de tesoreria una vez realiza uno a uno los pagos de traspaso a pagaduria , revisa saldo de bancos para que haya sido acreditado correctamente sin generar diferencias en bancos.</t>
  </si>
  <si>
    <t>GFI 06</t>
  </si>
  <si>
    <t>Inadecuada programación de pagos para el periodo, el consolidado  de solicitudes de PAC (fondos disponibles para realizar pagos de obligaciones de la Entidad) no se cumplió por parte de los solicitantes.</t>
  </si>
  <si>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</si>
  <si>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   de acuerdo a los parámetros establecidos por el Ministerio de Hacienda Crédito Público en  SIIF Nación</t>
    </r>
  </si>
  <si>
    <t>Expedir circular 2023, que establezca fechas para radicar pagos de proveedores y contratistas y los lineamientos para el trámite de los pagos y verificar su cumplimiento.</t>
  </si>
  <si>
    <t>Radicar documentos para pagos de proveedores y contratistas antes de los días 15 de cada mes de coformidad con la circular 006 de 15 de mayo de 2023. 
Enviar correos a los supervisores informadoles del PAC disponible de cada mes y la fecha maxima de pago a proveedores y contratistas.</t>
  </si>
  <si>
    <t>Coordinador Grupo de Gestión Financiera
Profesional Especializado Grado 13</t>
  </si>
  <si>
    <t>La tesorera de la entidad continua haciendo seguimiento a la ejecucion de PAC semanal, con el fn de que los supervisores tengan conocimiento de la disponibilidad que van teniendo semanalmente y puedan radicar los pagos dentro de los plazos establecidos, con el fin de que la entidad cumpla con el indicador de INPANUT.</t>
  </si>
  <si>
    <t>GIN 01</t>
  </si>
  <si>
    <t>Perdida reputacional y económica</t>
  </si>
  <si>
    <t>La dispocisión  de los recursos presupuestales no son suficientes y/o adecuados a las necesidades actuales.</t>
  </si>
  <si>
    <r>
      <t>Debido</t>
    </r>
    <r>
      <rPr>
        <sz val="10"/>
        <rFont val="Arial Narrow"/>
        <family val="2"/>
      </rPr>
      <t xml:space="preserve"> a la no disponibilidad de recursos para la contratación de bienes y servicios tecnológicos (mantenimiento preventivo y correctivo de software,hardware y servicios, obsolescencia de equipos tecnológicos) requeridos o necesarios para el funcionamiento de la infraestructura tecnológica de la Unidad Solidaria.</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</si>
  <si>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la no disponibilidad de recursos para la contratación de bienes y servicios tecnológicos </t>
    </r>
    <r>
      <rPr>
        <sz val="10"/>
        <color rgb="FFF4740A"/>
        <rFont val="Arial Narrow"/>
        <family val="2"/>
      </rPr>
      <t xml:space="preserve">(mantenimiento preventivo y correctivo de software,hardware y servicios, obsolescencia de equipos tecnológicos) requeridos o necesarios </t>
    </r>
    <r>
      <rPr>
        <sz val="10"/>
        <color theme="1"/>
        <rFont val="Arial Narrow"/>
        <family val="2"/>
      </rPr>
      <t>para el funcionamiento de la infraestructura tecnológica de la Unidad Solidaria.</t>
    </r>
  </si>
  <si>
    <t>Planear (establecer prioridades y necesidades de recursos) los recursos presupuestales necesarios para adelantar las actividades de contratación del grupo TI.</t>
  </si>
  <si>
    <t xml:space="preserve">Realizar seguimiento  a los procesos de contratación del Grupo TICS conforme al Plan Anual de Adquisiciones </t>
  </si>
  <si>
    <t>Coordinador Grupo de Tecnologías de la Información</t>
  </si>
  <si>
    <t>Se evidenció que a corte a 30 de abril se han realizado las contrataciones de:
- Firewall: Se contrató las actualizaciones automaticas del dsipositivo de protección perimetral, para la vigencia 2024, para proteger a la entidad en ataques informaticos, contrato 087 de 2024 del 12 de febrero de 2024.
- Soporte Aplicativo SIIA: Se contrató el técnico para brindar soporte, mantenimiento y realizar mejoras al aplicativo de acreditacion de la entidad, contrato 135 de 2024.
- Soporte Aplicativo Portal Web: Se contrató el técnico para brindar soporte, mantenimiento y realizar mejoras al aplicativo de Portal Web de la entidad, contrato 141 de 2024.</t>
  </si>
  <si>
    <t>GIN 02</t>
  </si>
  <si>
    <t>Afectación de la infraestructura tecnológica y sus servicios tecnológicos por factores internos y externos.</t>
  </si>
  <si>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</si>
  <si>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</si>
  <si>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Fallas Tecnológicas</t>
  </si>
  <si>
    <t>Verificar informes de ejecución de actividades de mantenimiento y del Plan/Programación de mantenimiento de software, hardware y servicios</t>
  </si>
  <si>
    <t>Ejecutar plan/Programa de mantenimiento de software y hardware</t>
  </si>
  <si>
    <t>Grupo TICS</t>
  </si>
  <si>
    <t>Se informó por parte del coordinador del grupo de tics, que se encuentran elaborados los estudios y enviados a la Oficina Asesora Juridica para revisión, aprobacion e inicio del proceso de selección para contratar el mantenimiento de hardware y software de la Unidad Solidaria.
Se ha llevado a cabo el mantenimiento de software y los requerimientos realizados con respecto al hardware por medio del aplicativo de mesa de ayuda.</t>
  </si>
  <si>
    <t>GIN 03</t>
  </si>
  <si>
    <t>Perdida económica y reputacional</t>
  </si>
  <si>
    <t>No disponer de protocolos de seguridad informática, herramientas y aplicaciones de seguridad perimetral.</t>
  </si>
  <si>
    <r>
      <rPr>
        <sz val="10"/>
        <color rgb="FFFF0000"/>
        <rFont val="Arial Narrow"/>
        <family val="2"/>
      </rPr>
      <t>Debido</t>
    </r>
    <r>
      <rPr>
        <sz val="10"/>
        <rFont val="Arial Narrow"/>
        <family val="2"/>
      </rPr>
      <t xml:space="preserve">  a   fallas en la seguridad informática, aspectos como: uso de software sin licencia, acceso no autorizado a redes, bases de datos y sistemas de información, herramientas y aplicaciones de seguridad perimetral.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</si>
  <si>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fallas en la seguridad informática, aspectos como: uso de software sin licencia, acceso no autorizado a redes, bases de datos y sistemas de información, herramientas y aplicaciones de seguridad perimetral.</t>
    </r>
  </si>
  <si>
    <t>Verificar el cumplimiento de las actividades de seguridad digital de la información relacionadas como son: uso de software sin licencia, acceso no autorizado a redes, bases de datos y sistemas de informacipon, herramientas y aplicaciones de seguridad perimetral.</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</si>
  <si>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r>
      <rPr>
        <sz val="11"/>
        <color theme="10"/>
        <rFont val="Calibri"/>
        <family val="2"/>
        <scheme val="minor"/>
      </rPr>
      <t xml:space="preserve">
</t>
    </r>
  </si>
  <si>
    <t>Coordinador Grupo de Tecnologías de la Información y el Supervisor del contrato designado</t>
  </si>
  <si>
    <t>Se controla la instalacion y ejecución de software no autorizado por medio del Firewall, dispositivo que audita el trafico de archivos y evita descarga de tipo ejecutable.
Tambien con la consola de antivirus se realiza seguimiento a los usuarios por medio de alertas de instalaciones de software.
Con el acompañamiento del contratista Carlos Julio Vargas, se llevó a cabo la actualización del mapa de riesgos de seguridad digital.</t>
  </si>
  <si>
    <t>GIN 04</t>
  </si>
  <si>
    <t xml:space="preserve">La implementación de controles adecuados y suficientes para el acceso a la información de los sistemas de información </t>
  </si>
  <si>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</si>
  <si>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</si>
  <si>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t>Verificar la actualización de la información de usuarios con accesos, permisos de roles de administrador y contraseñas, para los diferentes aplicativos, servidores y equipos de Cómputo.</t>
  </si>
  <si>
    <t>Automático</t>
  </si>
  <si>
    <t xml:space="preserve">Realizar jornadas de actualización de permisos de acceso a los roles de administrador, cada cuatro (4) meses; registrando los mismos en el formato "Dispositivos por IP". 
 </t>
  </si>
  <si>
    <t>Coordinador Grupo de Tecnologías de la Información y el Profesional Especializado</t>
  </si>
  <si>
    <t>Se informó  por parte del coordinador del grupo de tics, que se  tiene programado iniciar la actualizacion de los roles de administrador con el inicio del contrato de mantenimiento preventivo y correctivo de la infraestructura de la Unidad Solidaria</t>
  </si>
  <si>
    <t>GCO 01</t>
  </si>
  <si>
    <t>Deficiencias en los documentos precontractuales para la selección objetiva del contratista.</t>
  </si>
  <si>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</si>
  <si>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</si>
  <si>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t>Revisar Plan Anual de Adquisiciones para adelantar el proceso de contratación, acorde a las necesidades reales y definidas previamente.</t>
  </si>
  <si>
    <t>Revisar Plan anual de adquisiciones frente a solicitudes de procesos de contratación.</t>
  </si>
  <si>
    <t>Oficina Jurídica
Subdirección Nacional
Director de Investigación y Planeación
Director de Desarrollo de las organizaciones Solidarias</t>
  </si>
  <si>
    <t>La Oficina Asesora Juriodica revisó a cortre del 30 de abril de  2024 que lo procesos contractuales aperturados estuviesen desde su objeto, duración y valor registrados como necesidad en el plan anual de adquisisciones. En cada expediente reposa el respectivo soporte</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</si>
  <si>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</si>
  <si>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</si>
  <si>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t>La Oficina Asesora Jurídica, revisó con corte al 30 de abril  de 2024,, los estudios de los procesos contractuales, de acuerdo a las necesidaes que establecieron cada dependencia de la unidad teneindo en cuenta la necesidad a suplir con la contratción.</t>
  </si>
  <si>
    <t>GCO 02</t>
  </si>
  <si>
    <t>Interés particular del supervisor en la entrega del cumplido a satisfacción sin el lleno de los requisitos contractuales.</t>
  </si>
  <si>
    <r>
      <rPr>
        <sz val="10"/>
        <color rgb="FFFF0000"/>
        <rFont val="Arial Narrow"/>
        <family val="2"/>
      </rPr>
      <t>Debido</t>
    </r>
    <r>
      <rPr>
        <sz val="10"/>
        <color theme="1"/>
        <rFont val="Arial Narrow"/>
        <family val="2"/>
      </rPr>
      <t xml:space="preserve"> a Informes de supervisión y recibos a satisfacción sin el cumplimiento o cumplimineto parcial, de los requisitos y obligaciones contractuales</t>
    </r>
  </si>
  <si>
    <r>
      <rPr>
        <sz val="10"/>
        <color rgb="FFFF0000"/>
        <rFont val="Arial Narrow"/>
        <family val="2"/>
      </rPr>
      <t>Posibilidad</t>
    </r>
    <r>
      <rPr>
        <sz val="10"/>
        <rFont val="Arial Narrow"/>
        <family val="2"/>
      </rPr>
      <t xml:space="preserve"> de perdida reputacional y económica, </t>
    </r>
    <r>
      <rPr>
        <sz val="10"/>
        <color rgb="FFFF0000"/>
        <rFont val="Arial Narrow"/>
        <family val="2"/>
      </rPr>
      <t>debido</t>
    </r>
    <r>
      <rPr>
        <sz val="10"/>
        <color theme="1"/>
        <rFont val="Arial Narrow"/>
        <family val="2"/>
      </rPr>
      <t>a Informes de supervisión y recibos a satisfacción sin el cumplimiento o cumplimineto parcial, de los requisitos y obligaciones contractuales</t>
    </r>
  </si>
  <si>
    <t>Revisar informes de supervisión de conformidad al objeto contractual del contratos o convenio.</t>
  </si>
  <si>
    <t>Informes de supervisión revisados</t>
  </si>
  <si>
    <t>Oficina Jurídica
Subdirección Nacional</t>
  </si>
  <si>
    <t xml:space="preserve">La Oficina Asesora Jurídica, revisó con corte al 30 de abril  de 2024 ,que los contratos suscritos y perfeccionados se encontraran en su ejecución técnica, financiera, administrativa, contable y jurídica conforme a los productos esperados para cada período. Lo anterior, antes de efectuar cada pagos. </t>
  </si>
  <si>
    <t>GCO 03</t>
  </si>
  <si>
    <t>Satisfacer un interés particular de carácter económico, de prestigio o de notoriedad.</t>
  </si>
  <si>
    <r>
      <rPr>
        <sz val="10"/>
        <color rgb="FFFF0000"/>
        <rFont val="Arial Narrow"/>
        <family val="2"/>
      </rPr>
      <t>Debido</t>
    </r>
    <r>
      <rPr>
        <sz val="10"/>
        <color theme="1"/>
        <rFont val="Arial Narrow"/>
        <family val="2"/>
      </rPr>
      <t>a vínculos de parentesco, consanguíneo, civil, o legal entre un contratista y su supervisor o en acciones que insidan directamente en su configuración.</t>
    </r>
  </si>
  <si>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</si>
  <si>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revisión regimen de inhabilidades e incompatibilidades, consagrado en la Ley 80 de 1.993; y ley 1474 de 2.011.</t>
  </si>
  <si>
    <t>Mitigar</t>
  </si>
  <si>
    <t>Efectuar consulta ante el aplicativo de la Procuraduría General de la Nación, en el que permita a la Unidad Solidaria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Unidad Solidaria.</t>
  </si>
  <si>
    <t>Oficina Asesora Jurídica</t>
  </si>
  <si>
    <t xml:space="preserve">La Oficina Asesora Jurídica, consulta en el aplicativo de la Procuraduria si el contratista se encuentra inmerso en inhabilidades o imcompatibilidades </t>
  </si>
  <si>
    <t>Solicitar a los futuros contratistas y/o supervisores de contratos y/o convenios de la Unidad Solidaria, declaración de estar incurso o no en causal de Conflicto de Interéses, frente al futuro contratista o cooperante.</t>
  </si>
  <si>
    <t xml:space="preserve">Validar diligenciamiento  de declaración de estar incurso o no, en la causal de conflicto de intereses. </t>
  </si>
  <si>
    <t>La Oficina Asesora Jurídica, verifica y valida que estre diligenciado la declaración de no estar Incurso en la causal de conflicto de intereses</t>
  </si>
  <si>
    <t>GJU 01</t>
  </si>
  <si>
    <t>Falta de planeación en la asignación del apoderado judicial.</t>
  </si>
  <si>
    <r>
      <rPr>
        <sz val="10"/>
        <color rgb="FFFF0000"/>
        <rFont val="Arial Narrow"/>
        <family val="2"/>
      </rPr>
      <t xml:space="preserve">Debido </t>
    </r>
    <r>
      <rPr>
        <sz val="10"/>
        <color theme="1"/>
        <rFont val="Arial Narrow"/>
        <family val="2"/>
      </rPr>
      <t>a la asignación de apoderado judicial sin idoneidad y experiencia.</t>
    </r>
  </si>
  <si>
    <r>
      <rPr>
        <sz val="10"/>
        <color rgb="FFFF0000"/>
        <rFont val="Arial Narrow"/>
        <family val="2"/>
      </rPr>
      <t>Posibilidad</t>
    </r>
    <r>
      <rPr>
        <sz val="10"/>
        <rFont val="Arial Narrow"/>
        <family val="2"/>
      </rPr>
      <t xml:space="preserve"> de perdida reputacional y económica por p</t>
    </r>
    <r>
      <rPr>
        <sz val="10"/>
        <color theme="1"/>
        <rFont val="Arial Narrow"/>
        <family val="2"/>
      </rPr>
      <t xml:space="preserve">rocesos judiciales sin defensa técnica, en favor de los intereses de la Entidad; lo anterior </t>
    </r>
    <r>
      <rPr>
        <sz val="10"/>
        <color rgb="FFFF0000"/>
        <rFont val="Arial Narrow"/>
        <family val="2"/>
      </rPr>
      <t>debido</t>
    </r>
    <r>
      <rPr>
        <sz val="10"/>
        <color theme="1"/>
        <rFont val="Arial Narrow"/>
        <family val="2"/>
      </rPr>
      <t xml:space="preserve"> a la designación de apoderado judicial sin idoneidad y experiencia.</t>
    </r>
    <r>
      <rPr>
        <sz val="11"/>
        <color rgb="FFFF0000"/>
        <rFont val="Arial Narrow"/>
        <family val="2"/>
      </rPr>
      <t/>
    </r>
  </si>
  <si>
    <t>Estudiar hojas de vida de apoderados judiciales de procesos  a favor o en contra de la Unidad Solidaria.</t>
  </si>
  <si>
    <t>Vaildar y verificar hojas de vida de los apoderados judiciales Consejo Superior de la Judicatura.</t>
  </si>
  <si>
    <t>Jefe Oficina Asesora Jurídica</t>
  </si>
  <si>
    <t>Se informó por parte  de la oficina asesora jurídica, que los abogados designados como apoderados judiciales, desde la dependencia se les estudia las hojas de vida, con la finalidad que no se hallen inmersos en   inhabilidades e  incompatibilidades,para desarrollar esta actividad.</t>
  </si>
  <si>
    <t>GJU 02</t>
  </si>
  <si>
    <t>Deficiente Planeación en la designación oportuna de apoderado judicial en las diferentes etapas de los procesos.</t>
  </si>
  <si>
    <r>
      <rPr>
        <sz val="10"/>
        <color rgb="FFFF0000"/>
        <rFont val="Arial Narrow"/>
        <family val="2"/>
      </rPr>
      <t>Debido</t>
    </r>
    <r>
      <rPr>
        <sz val="10"/>
        <color theme="1"/>
        <rFont val="Arial Narrow"/>
        <family val="2"/>
      </rPr>
      <t xml:space="preserve"> a  Procesos sin asignación de apoderado judicial, Procesos judiciales sin oportuno seguimiento, Procesos judiciales sin intervención oportuna</t>
    </r>
  </si>
  <si>
    <r>
      <rPr>
        <sz val="10"/>
        <color rgb="FFFF0000"/>
        <rFont val="Arial Narrow"/>
        <family val="2"/>
      </rPr>
      <t xml:space="preserve">Posibilidad </t>
    </r>
    <r>
      <rPr>
        <sz val="10"/>
        <rFont val="Arial Narrow"/>
        <family val="2"/>
      </rPr>
      <t xml:space="preserve">de perdida reputacional y económica por Procesos sin defensa judicial oportuna.                            </t>
    </r>
    <r>
      <rPr>
        <sz val="10"/>
        <color theme="1"/>
        <rFont val="Arial Narrow"/>
        <family val="2"/>
      </rPr>
      <t xml:space="preserve">                 </t>
    </r>
    <r>
      <rPr>
        <sz val="10"/>
        <color rgb="FFFF0000"/>
        <rFont val="Arial Narrow"/>
        <family val="2"/>
      </rPr>
      <t xml:space="preserve"> Debido </t>
    </r>
    <r>
      <rPr>
        <sz val="10"/>
        <color theme="1"/>
        <rFont val="Arial Narrow"/>
        <family val="2"/>
      </rPr>
      <t>a  Procesos sin designación de apoderado judicial, Procesos judiciales sin oportuno seguimiento, Procesos judiciales sin intervención oportuna</t>
    </r>
  </si>
  <si>
    <t>Designar oportuna y adecuadamente los apoderados judiciales</t>
  </si>
  <si>
    <t>Designar apoderados judiciales en las etapas procesales</t>
  </si>
  <si>
    <t>La Oficina Asesora Jurídica, designa  a los apoderados judicales, para que acompañen a laos procesos judicales en sus diferentes etapas</t>
  </si>
  <si>
    <t>GJU 03</t>
  </si>
  <si>
    <t>No establecimientos de controles y seguimientos a las PQRDS radicadas al interior de la Unidad Solidaria</t>
  </si>
  <si>
    <r>
      <rPr>
        <sz val="10"/>
        <color rgb="FFFF0000"/>
        <rFont val="Arial Narrow"/>
        <family val="2"/>
      </rPr>
      <t xml:space="preserve"> Debido</t>
    </r>
    <r>
      <rPr>
        <sz val="10"/>
        <color theme="1"/>
        <rFont val="Arial Narrow"/>
        <family val="2"/>
      </rPr>
      <t xml:space="preserve"> a  Respuestas a las PQRDS fuera de los términos establecidos, Respuestas a las PQRDS no congruentes con lo solicitado,  y PQRDS sin traslado oportuno.</t>
    </r>
  </si>
  <si>
    <r>
      <rPr>
        <sz val="10"/>
        <color rgb="FFFF0000"/>
        <rFont val="Arial Narrow"/>
        <family val="2"/>
      </rPr>
      <t>Posibilidad</t>
    </r>
    <r>
      <rPr>
        <sz val="10"/>
        <rFont val="Arial Narrow"/>
        <family val="2"/>
      </rPr>
      <t xml:space="preserve"> de perdida reputacional y económica po</t>
    </r>
    <r>
      <rPr>
        <sz val="10"/>
        <color theme="1"/>
        <rFont val="Arial Narrow"/>
        <family val="2"/>
      </rPr>
      <t xml:space="preserve">r Respuesta a PQRDS sin el lleno de los requisitos legales. </t>
    </r>
    <r>
      <rPr>
        <sz val="10"/>
        <color rgb="FFFF0000"/>
        <rFont val="Arial Narrow"/>
        <family val="2"/>
      </rPr>
      <t xml:space="preserve"> Debido </t>
    </r>
    <r>
      <rPr>
        <sz val="10"/>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</si>
  <si>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</si>
  <si>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Resolver las PQRDS dentro de los terminos de Ley</t>
  </si>
  <si>
    <t xml:space="preserve">Se evidenció que, las peticiones que ingresan a la Oficina de Asesora Jurídica, son respondidas de manera  oportuna. No se evidenció  PQRDS tramitada por fuera de términos de ley. </t>
  </si>
  <si>
    <t>GJU 04</t>
  </si>
  <si>
    <t>La no verificación de existencia de incompatibilidad o conflicto de intereses entre el apoderado designado por la Unidad Solidaria y la parte demandante o demandada según corresponda.</t>
  </si>
  <si>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</si>
  <si>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</si>
  <si>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t>Asignación apoderados judiciales con verificación por proceso, del régimen de inhabilidades e incompatibilidades y conflicto de interés</t>
  </si>
  <si>
    <t>Se informó de de la oficina asesora jurídica, que se verifica y valida el diligenciamiento de la declaración de no estar Incurso en la causal de conflicto de intereses por parte de los apoderados.</t>
  </si>
  <si>
    <t>GME 01</t>
  </si>
  <si>
    <t xml:space="preserve">La prestación de un servicio o producto no conforme contrario con los criterios establecidos para la prestación de un servicio o producto con los estándares de calidad y/o a los términos o condiciones establecidas contractualmente. </t>
  </si>
  <si>
    <r>
      <rPr>
        <sz val="10"/>
        <color rgb="FFFF0000"/>
        <rFont val="Arial Narrow"/>
        <family val="2"/>
      </rP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</si>
  <si>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</si>
  <si>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</si>
  <si>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</si>
  <si>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</si>
  <si>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Revisado y verificado el Procedimiento de "Producto o Servicio No Conforme, a la fecha se encuentra ajustado en cuanto a sus caracteristicas y criterios establecidos para la conformidad del producto o servicio ; esperamos la actualización, ajuste y modificaciones a la revisión de nuevos productos y servicios, como también a las modificaciones y ajustes de las caracteristicas de los productos o servicios.</t>
  </si>
  <si>
    <t>El Director Técnico del área donde se lleva a cavo la prestación del producto o servicio respectivo, validará el cumplimiento de los requisitos, características y criterios establecidos para la conformidad de los productos o servicios de la Unidad.</t>
  </si>
  <si>
    <t>Revisar y gestionar la identificación de producto o servicio no conforme reportada por los líderes de Proceso, de acuerdo con el Procedimiento de producto o Servicio no Conforme.</t>
  </si>
  <si>
    <t>Profesional Especializado Grado 17 Grupo de Planeación y Estadística. 
Coordinador Grupo de Planeación y Estadística.</t>
  </si>
  <si>
    <t>Teniendo en cuenta la caracterización y demás documentos del Proceso de Fomento de las Organizaciones solidarias, no se conocen los documentos definitivos.. Reiteramos que,  una vez se definan los nuevos productos, o se ajusten y modifiquen las caracteristicas y criterios nuevos, se actualizará el procedimiento de Producto o Servicio no Conforme..</t>
  </si>
  <si>
    <t>GME 02</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</si>
  <si>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</si>
  <si>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</si>
  <si>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</si>
  <si>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</si>
  <si>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</si>
  <si>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t>Periodicamente se realiza la verificación de documentos que se encuentren actualizados y con la última versión aprobada. Y con base en las necesidades existentes en cada proceso de la Unidad Solidaria, los líderes de proceso con acompañamiento de la Dirección de Investigación y Planeación adelantas los ajustes y modificaciones pertinentes. Dicha verificación se viene realizando periodicamente de forma mensual.</t>
  </si>
  <si>
    <t>GME 03</t>
  </si>
  <si>
    <r>
      <rPr>
        <sz val="10"/>
        <color rgb="FFFF0000"/>
        <rFont val="Arial Narrow"/>
        <family val="2"/>
      </rPr>
      <t>Posibilidad de incurri</t>
    </r>
    <r>
      <rPr>
        <sz val="10"/>
        <color theme="1"/>
        <rFont val="Arial Narrow"/>
        <family val="2"/>
      </rPr>
      <t>r en perdida repuacional y económica</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</si>
  <si>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</si>
  <si>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</si>
  <si>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</si>
  <si>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</si>
  <si>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</si>
  <si>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 xml:space="preserve">Director de Investigación y Planeación
Coordinador Grupo de Planeación y Estadística.
Profesional Especializado Grado 17 Grupo de Planeación y Estadística. </t>
  </si>
  <si>
    <t xml:space="preserve">Se adelantaron Acciones de mejora en la vigencia 2023, quedando pendiente solo una Acción de Mejora No.146. A  la fecha de cierre del presente informe a abril 30 de 2024 se cerro la Acción de Mejora No.146: "	Necesidad de actualización de la Entidad en el cumplimiento de la gestión documental y  realizando la articulación con la gestión administrativa. la integralidad con el MIPG SIGOS"
En marzo de la presente vigencia se abrieron dos (02) Acciones de Mejora que se encuentran abiertas, la No.147 y la No.148. No presentan grado de avance.
Acciones de mejora cerradas: No.146, presenta avance del 100%.
</t>
  </si>
  <si>
    <t>GCE 01</t>
  </si>
  <si>
    <r>
      <rPr>
        <sz val="10"/>
        <color rgb="FFFF0000"/>
        <rFont val="Arial Narrow"/>
        <family val="2"/>
      </rPr>
      <t>Posibilidad</t>
    </r>
    <r>
      <rPr>
        <sz val="10"/>
        <color theme="1"/>
        <rFont val="Arial Narrow"/>
        <family val="2"/>
      </rPr>
      <t xml:space="preserve"> de pérdida reputacional</t>
    </r>
  </si>
  <si>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</si>
  <si>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</si>
  <si>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</si>
  <si>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</si>
  <si>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Los informes emitidos por la Oficina de Control Interno, serán presentados ante los miembros de Comité Institucional de Coordinación de Control Interno para su conocimiento.</t>
  </si>
  <si>
    <t>Jefe Oficina de Control Interno</t>
  </si>
  <si>
    <t>Con corte a abril de 2024 no se han emitido informes de evaluación independiente.  Las auditorias estan proyectadas para iniciar en el mes de mayo.</t>
  </si>
  <si>
    <t>GCE 02</t>
  </si>
  <si>
    <t>Suministro de la información  solicitada del proceso de forma extemporáneamente o no entregada.</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</si>
  <si>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</si>
  <si>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</si>
  <si>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</si>
  <si>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Suscripción de acta de apertura a los procesos de evaluación independiente, incluyendo el compromiso por parte de los líderes de proceso, de suministrar la información necesaria y requerida.</t>
  </si>
  <si>
    <t>GCE 03</t>
  </si>
  <si>
    <r>
      <rPr>
        <sz val="10"/>
        <color rgb="FFFF0000"/>
        <rFont val="Arial Narrow"/>
        <family val="2"/>
      </rPr>
      <t>Posibilidad</t>
    </r>
    <r>
      <rPr>
        <sz val="10"/>
        <color theme="1"/>
        <rFont val="Arial Narrow"/>
        <family val="2"/>
      </rPr>
      <t xml:space="preserve"> de incurrir en perdida económica y reputacional</t>
    </r>
  </si>
  <si>
    <t>Desconocimiento de la importancia e impacto de las recomendaciones realizadas por la  Oficina de Control Interno y las consecuencias de incumplimiento por los diferentes procesos.</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</si>
  <si>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</si>
  <si>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</si>
  <si>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</si>
  <si>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</si>
  <si>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</si>
  <si>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t>TABLA DE PROBABILIDAD</t>
  </si>
  <si>
    <t>TABLA DE IMPACTO</t>
  </si>
  <si>
    <t>ZOA DE RIESGO</t>
  </si>
  <si>
    <t>TRATAMIENTO RIESGO</t>
  </si>
  <si>
    <t>Aceptar</t>
  </si>
  <si>
    <t>Transferir</t>
  </si>
  <si>
    <t>Evitar</t>
  </si>
  <si>
    <t>ATRIBUTOS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</si>
</sst>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Narrow"/>
      <family val="2"/>
    </font>
    <font>
      <sz val="10"/>
      <color theme="1"/>
      <name val="Arial Narrow"/>
      <family val="2"/>
    </font>
    <font>
      <b/>
      <sz val="10"/>
      <color theme="1"/>
      <name val="Arial"/>
      <family val="2"/>
    </font>
    <font>
      <b/>
      <sz val="11"/>
      <color theme="1"/>
      <name val="Arial Narrow"/>
      <family val="2"/>
    </font>
    <font>
      <b/>
      <sz val="10"/>
      <color theme="1"/>
      <name val="Arial Narrow"/>
      <family val="2"/>
    </font>
    <font>
      <b/>
      <sz val="11"/>
      <name val="Arial Narrow"/>
      <family val="2"/>
    </font>
    <font>
      <sz val="10"/>
      <color rgb="FFFF0000"/>
      <name val="Arial Narrow"/>
      <family val="2"/>
    </font>
    <font>
      <sz val="10"/>
      <name val="Arial Narrow"/>
      <family val="2"/>
    </font>
    <font>
      <sz val="11"/>
      <color rgb="FF000000"/>
      <name val="Arial Narrow"/>
      <family val="2"/>
    </font>
    <font>
      <sz val="12"/>
      <name val="Arial Narrow"/>
      <family val="2"/>
    </font>
    <font>
      <sz val="11"/>
      <name val="Arial Narrow"/>
      <family val="2"/>
    </font>
    <font>
      <b/>
      <i/>
      <sz val="11"/>
      <color theme="1"/>
      <name val="Arial Narrow"/>
      <family val="2"/>
    </font>
    <font>
      <sz val="11"/>
      <color rgb="FFFF0000"/>
      <name val="Arial Narrow"/>
      <family val="2"/>
    </font>
    <font>
      <sz val="10"/>
      <color rgb="FFF4740A"/>
      <name val="Arial Narrow"/>
      <family val="2"/>
    </font>
    <font>
      <sz val="11"/>
      <color theme="10"/>
      <name val="Calibri"/>
      <family val="2"/>
      <scheme val="minor"/>
    </font>
    <font>
      <sz val="11"/>
      <name val="Calibri"/>
      <family val="2"/>
      <scheme val="minor"/>
    </font>
    <font>
      <u/>
      <sz val="10"/>
      <color theme="10"/>
      <name val="Calibri"/>
      <family val="2"/>
      <scheme val="minor"/>
    </font>
    <font>
      <sz val="11"/>
      <color rgb="FFFFFFFF"/>
      <name val="Arial Narrow"/>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B050"/>
        <bgColor indexed="64"/>
      </patternFill>
    </fill>
    <fill>
      <patternFill patternType="solid">
        <fgColor rgb="FF00FF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33">
    <border>
      <left/>
      <right/>
      <top/>
      <bottom/>
      <diagonal/>
    </border>
    <border>
      <left/>
      <right/>
      <top/>
      <bottom style="thin">
        <color indexed="64"/>
      </bottom>
      <diagonal/>
    </border>
    <border>
      <left style="thin">
        <color indexed="64"/>
      </left>
      <right style="dotted">
        <color theme="9"/>
      </right>
      <top style="thin">
        <color indexed="64"/>
      </top>
      <bottom style="dotted">
        <color theme="9"/>
      </bottom>
      <diagonal/>
    </border>
    <border>
      <left style="dotted">
        <color theme="9"/>
      </left>
      <right style="dotted">
        <color theme="9"/>
      </right>
      <top style="thin">
        <color indexed="64"/>
      </top>
      <bottom style="dotted">
        <color theme="9"/>
      </bottom>
      <diagonal/>
    </border>
    <border>
      <left style="dotted">
        <color theme="9"/>
      </left>
      <right/>
      <top style="thin">
        <color indexed="64"/>
      </top>
      <bottom style="dotted">
        <color theme="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dashed">
        <color theme="9" tint="-0.24994659260841701"/>
      </left>
      <right/>
      <top style="dashed">
        <color theme="9" tint="-0.24994659260841701"/>
      </top>
      <bottom/>
      <diagonal/>
    </border>
    <border>
      <left style="dotted">
        <color theme="9" tint="-0.24994659260841701"/>
      </left>
      <right style="dotted">
        <color theme="9" tint="-0.24994659260841701"/>
      </right>
      <top style="dotted">
        <color theme="9" tint="-0.24994659260841701"/>
      </top>
      <bottom/>
      <diagonal/>
    </border>
    <border>
      <left style="dotted">
        <color theme="9" tint="-0.24994659260841701"/>
      </left>
      <right style="dotted">
        <color theme="9" tint="-0.24994659260841701"/>
      </right>
      <top/>
      <bottom style="dotted">
        <color theme="9" tint="-0.24994659260841701"/>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otted">
        <color rgb="FFF79646"/>
      </top>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dash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style="dotted">
        <color rgb="FFF79646"/>
      </top>
      <bottom style="dashed">
        <color theme="9" tint="-0.24994659260841701"/>
      </bottom>
      <diagonal/>
    </border>
    <border>
      <left style="dashed">
        <color rgb="FFE26B0A"/>
      </left>
      <right style="dashed">
        <color rgb="FFE26B0A"/>
      </right>
      <top style="dashed">
        <color rgb="FFE26B0A"/>
      </top>
      <bottom style="dashed">
        <color rgb="FFE26B0A"/>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otted">
        <color theme="9" tint="-0.24994659260841701"/>
      </bottom>
      <diagonal/>
    </border>
    <border>
      <left/>
      <right style="dashed">
        <color theme="9" tint="-0.24994659260841701"/>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3" fillId="0" borderId="1" xfId="0" applyFont="1" applyBorder="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xf numFmtId="0" fontId="3" fillId="2" borderId="0" xfId="0" applyFont="1" applyFill="1" applyAlignment="1">
      <alignment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textRotation="90"/>
    </xf>
    <xf numFmtId="0" fontId="6" fillId="3" borderId="14" xfId="0" applyFont="1" applyFill="1" applyBorder="1" applyAlignment="1">
      <alignment horizontal="center" vertical="center" textRotation="90"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6"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1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9" xfId="0" applyFont="1" applyFill="1" applyBorder="1" applyAlignment="1">
      <alignment horizontal="center" vertical="center" textRotation="90" wrapText="1"/>
    </xf>
    <xf numFmtId="0" fontId="3" fillId="3" borderId="19" xfId="0" applyFont="1" applyFill="1" applyBorder="1" applyAlignment="1">
      <alignment horizontal="center" vertical="center" textRotation="90" wrapText="1"/>
    </xf>
    <xf numFmtId="0" fontId="6" fillId="3" borderId="15" xfId="0" applyFont="1" applyFill="1" applyBorder="1" applyAlignment="1">
      <alignment horizontal="center" vertical="center" textRotation="90" wrapText="1"/>
    </xf>
    <xf numFmtId="0" fontId="8" fillId="4" borderId="20" xfId="0" applyFont="1" applyFill="1" applyBorder="1" applyAlignment="1">
      <alignment horizontal="center" vertical="center" wrapText="1"/>
    </xf>
    <xf numFmtId="0" fontId="6" fillId="3" borderId="16" xfId="0" applyFont="1" applyFill="1" applyBorder="1" applyAlignment="1">
      <alignment horizontal="center" vertical="center" textRotation="90"/>
    </xf>
    <xf numFmtId="0" fontId="6" fillId="3" borderId="16" xfId="0" applyFont="1" applyFill="1" applyBorder="1" applyAlignment="1">
      <alignment horizontal="center" vertical="center" textRotation="90" wrapText="1"/>
    </xf>
    <xf numFmtId="0" fontId="7" fillId="3" borderId="15" xfId="0" applyFont="1" applyFill="1" applyBorder="1" applyAlignment="1">
      <alignment horizontal="center" vertical="center" wrapText="1"/>
    </xf>
    <xf numFmtId="0" fontId="6" fillId="3" borderId="15" xfId="0" applyFont="1" applyFill="1" applyBorder="1" applyAlignment="1">
      <alignment horizontal="center" vertical="center" textRotation="90" wrapText="1"/>
    </xf>
    <xf numFmtId="0" fontId="6" fillId="3" borderId="15" xfId="0" applyFont="1" applyFill="1" applyBorder="1" applyAlignment="1">
      <alignment horizontal="center" vertical="center" textRotation="90"/>
    </xf>
    <xf numFmtId="0" fontId="6" fillId="3" borderId="10" xfId="0" applyFont="1" applyFill="1" applyBorder="1" applyAlignment="1">
      <alignment horizontal="center" vertical="center" textRotation="90" wrapText="1"/>
    </xf>
    <xf numFmtId="0" fontId="3" fillId="3" borderId="10" xfId="0" applyFont="1" applyFill="1" applyBorder="1" applyAlignment="1">
      <alignment horizontal="center" vertical="center" textRotation="90" wrapText="1"/>
    </xf>
    <xf numFmtId="0" fontId="8" fillId="4" borderId="21" xfId="0" applyFont="1" applyFill="1" applyBorder="1" applyAlignment="1">
      <alignment horizontal="center" vertical="center" wrapText="1"/>
    </xf>
    <xf numFmtId="0" fontId="6" fillId="0" borderId="0" xfId="0" applyFont="1" applyAlignment="1">
      <alignment horizontal="center" vertical="center"/>
    </xf>
    <xf numFmtId="0" fontId="3" fillId="0" borderId="14" xfId="0" applyFont="1" applyBorder="1" applyAlignment="1">
      <alignment horizontal="center" vertical="center"/>
    </xf>
    <xf numFmtId="0" fontId="4" fillId="0" borderId="14" xfId="0" applyFont="1" applyBorder="1" applyAlignment="1">
      <alignment horizontal="justify" vertical="center" wrapText="1"/>
    </xf>
    <xf numFmtId="0" fontId="4"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11" fillId="2" borderId="22" xfId="0" applyFont="1" applyFill="1" applyBorder="1" applyAlignment="1">
      <alignment horizontal="center" vertical="center" wrapText="1" readingOrder="1"/>
    </xf>
    <xf numFmtId="9" fontId="3" fillId="2" borderId="15" xfId="1" applyFont="1" applyFill="1" applyBorder="1" applyAlignment="1">
      <alignment horizontal="center" vertical="center" wrapText="1"/>
    </xf>
    <xf numFmtId="0" fontId="12" fillId="2" borderId="23" xfId="0" applyFont="1" applyFill="1" applyBorder="1" applyAlignment="1">
      <alignment horizontal="center" vertical="center" wrapText="1" readingOrder="1"/>
    </xf>
    <xf numFmtId="0" fontId="13" fillId="2" borderId="14" xfId="0" applyFont="1" applyFill="1" applyBorder="1" applyAlignment="1">
      <alignment horizontal="center" vertical="center" wrapText="1"/>
    </xf>
    <xf numFmtId="0" fontId="3" fillId="0" borderId="15" xfId="0" applyFont="1" applyBorder="1" applyAlignment="1">
      <alignment horizontal="center" vertical="center"/>
    </xf>
    <xf numFmtId="0" fontId="4" fillId="0" borderId="15" xfId="0" applyFont="1" applyBorder="1" applyAlignment="1">
      <alignment horizontal="justify" vertical="center" wrapText="1"/>
    </xf>
    <xf numFmtId="9" fontId="3" fillId="0" borderId="15" xfId="1" applyFont="1" applyBorder="1" applyAlignment="1">
      <alignment horizontal="center" vertical="center"/>
    </xf>
    <xf numFmtId="0" fontId="3" fillId="0" borderId="15" xfId="0" applyFont="1" applyBorder="1" applyAlignment="1">
      <alignment horizontal="center" vertical="center" textRotation="90"/>
    </xf>
    <xf numFmtId="10" fontId="3" fillId="2" borderId="15" xfId="1" applyNumberFormat="1" applyFont="1" applyFill="1" applyBorder="1" applyAlignment="1">
      <alignment horizontal="center" vertical="center" wrapText="1"/>
    </xf>
    <xf numFmtId="9" fontId="3" fillId="2" borderId="15" xfId="1" applyFont="1" applyFill="1" applyBorder="1" applyAlignment="1">
      <alignment horizontal="center" vertical="center"/>
    </xf>
    <xf numFmtId="0" fontId="3" fillId="0" borderId="14" xfId="0" applyFont="1" applyBorder="1" applyAlignment="1">
      <alignment horizontal="center" vertical="center" textRotation="90"/>
    </xf>
    <xf numFmtId="0" fontId="10" fillId="0" borderId="15" xfId="0" applyFont="1" applyBorder="1" applyAlignment="1">
      <alignment horizontal="justify" vertical="center" wrapText="1"/>
    </xf>
    <xf numFmtId="0" fontId="4" fillId="0" borderId="15" xfId="0" applyFont="1" applyBorder="1" applyAlignment="1">
      <alignment horizontal="center" vertical="center" wrapText="1"/>
    </xf>
    <xf numFmtId="14" fontId="3" fillId="0" borderId="15" xfId="0" applyNumberFormat="1" applyFont="1" applyBorder="1" applyAlignment="1">
      <alignment horizontal="center" vertical="center" wrapText="1"/>
    </xf>
    <xf numFmtId="0" fontId="3" fillId="0" borderId="16" xfId="0" applyFont="1" applyFill="1" applyBorder="1" applyAlignment="1">
      <alignment horizontal="justify" vertical="center" wrapText="1"/>
    </xf>
    <xf numFmtId="0" fontId="3" fillId="0" borderId="15" xfId="0" applyFont="1" applyBorder="1" applyAlignment="1">
      <alignment horizontal="center" vertical="center" wrapText="1"/>
    </xf>
    <xf numFmtId="9" fontId="3" fillId="2" borderId="15" xfId="0" applyNumberFormat="1" applyFont="1" applyFill="1" applyBorder="1" applyAlignment="1">
      <alignment horizontal="center" vertical="center"/>
    </xf>
    <xf numFmtId="0" fontId="4" fillId="0" borderId="14" xfId="0" applyFont="1" applyBorder="1" applyAlignment="1">
      <alignment horizontal="center" vertical="center" textRotation="90"/>
    </xf>
    <xf numFmtId="0" fontId="10" fillId="0" borderId="15" xfId="0" applyFont="1" applyBorder="1" applyAlignment="1">
      <alignment horizontal="center" vertical="center" wrapText="1"/>
    </xf>
    <xf numFmtId="0" fontId="3" fillId="0" borderId="14" xfId="0" applyFont="1" applyFill="1" applyBorder="1" applyAlignment="1">
      <alignment horizontal="justify" vertical="center" wrapText="1"/>
    </xf>
    <xf numFmtId="0" fontId="3" fillId="2" borderId="15" xfId="0" applyFont="1" applyFill="1" applyBorder="1" applyAlignment="1">
      <alignment horizontal="center" vertical="center"/>
    </xf>
    <xf numFmtId="0" fontId="3" fillId="0" borderId="15" xfId="0" applyFont="1" applyBorder="1" applyAlignment="1" applyProtection="1">
      <alignment horizontal="justify" vertical="center" wrapText="1"/>
      <protection locked="0"/>
    </xf>
    <xf numFmtId="0" fontId="10" fillId="2" borderId="14" xfId="0" applyFont="1" applyFill="1" applyBorder="1" applyAlignment="1" applyProtection="1">
      <alignment horizontal="justify" vertical="center" wrapText="1"/>
      <protection locked="0"/>
    </xf>
    <xf numFmtId="0" fontId="4" fillId="2" borderId="14" xfId="0" applyFont="1" applyFill="1" applyBorder="1" applyAlignment="1" applyProtection="1">
      <alignment horizontal="justify" vertical="center" wrapText="1"/>
      <protection locked="0"/>
    </xf>
    <xf numFmtId="0" fontId="3" fillId="0" borderId="15" xfId="0" applyFont="1" applyBorder="1" applyAlignment="1" applyProtection="1">
      <alignment horizontal="center" vertical="center" wrapText="1"/>
      <protection locked="0"/>
    </xf>
    <xf numFmtId="9" fontId="3" fillId="2" borderId="15" xfId="1" applyFont="1" applyFill="1" applyBorder="1" applyAlignment="1" applyProtection="1">
      <alignment horizontal="center" vertical="center" wrapText="1"/>
      <protection locked="0"/>
    </xf>
    <xf numFmtId="0" fontId="4" fillId="0" borderId="15" xfId="0" applyFont="1" applyBorder="1" applyAlignment="1" applyProtection="1">
      <alignment horizontal="justify" vertical="center" wrapText="1"/>
      <protection locked="0"/>
    </xf>
    <xf numFmtId="9" fontId="3" fillId="2" borderId="15" xfId="0" applyNumberFormat="1" applyFont="1" applyFill="1" applyBorder="1" applyAlignment="1">
      <alignment horizontal="center" vertical="center" wrapText="1"/>
    </xf>
    <xf numFmtId="0" fontId="3" fillId="0" borderId="0" xfId="0" applyFont="1" applyFill="1" applyBorder="1" applyAlignment="1">
      <alignment horizontal="justify" vertical="center" wrapText="1"/>
    </xf>
    <xf numFmtId="0" fontId="13" fillId="2" borderId="14" xfId="0" applyFont="1" applyFill="1" applyBorder="1" applyAlignment="1" applyProtection="1">
      <alignment horizontal="justify" vertical="center" wrapText="1"/>
      <protection locked="0"/>
    </xf>
    <xf numFmtId="0" fontId="3" fillId="2" borderId="14" xfId="0" applyFont="1" applyFill="1" applyBorder="1" applyAlignment="1" applyProtection="1">
      <alignment horizontal="justify" vertical="center" wrapText="1"/>
      <protection locked="0"/>
    </xf>
    <xf numFmtId="0" fontId="10" fillId="0" borderId="15" xfId="0" applyFont="1" applyBorder="1" applyAlignment="1" applyProtection="1">
      <alignment horizontal="justify" vertical="center" wrapText="1"/>
      <protection locked="0"/>
    </xf>
    <xf numFmtId="9" fontId="3" fillId="2" borderId="0" xfId="1" applyFont="1" applyFill="1" applyBorder="1" applyAlignment="1">
      <alignment horizontal="center" vertical="center" wrapText="1"/>
    </xf>
    <xf numFmtId="0" fontId="3" fillId="0" borderId="15" xfId="0" applyFont="1" applyBorder="1" applyAlignment="1">
      <alignment horizontal="justify" vertical="center" wrapText="1"/>
    </xf>
    <xf numFmtId="0" fontId="3" fillId="2" borderId="15" xfId="0" applyFont="1" applyFill="1" applyBorder="1" applyAlignment="1" applyProtection="1">
      <alignment horizontal="center" vertical="center" wrapText="1"/>
      <protection locked="0"/>
    </xf>
    <xf numFmtId="0" fontId="3" fillId="0" borderId="14" xfId="0" applyFont="1" applyBorder="1" applyAlignment="1">
      <alignment horizontal="center" vertical="center"/>
    </xf>
    <xf numFmtId="0" fontId="4" fillId="0" borderId="14" xfId="0" applyFont="1" applyBorder="1" applyAlignment="1">
      <alignment horizontal="justify" vertical="center" wrapText="1"/>
    </xf>
    <xf numFmtId="0" fontId="4" fillId="2" borderId="14" xfId="0" applyFont="1" applyFill="1" applyBorder="1" applyAlignment="1">
      <alignment horizontal="justify" vertical="center" wrapText="1"/>
    </xf>
    <xf numFmtId="0" fontId="4"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11" fillId="2" borderId="14" xfId="0" applyFont="1" applyFill="1" applyBorder="1" applyAlignment="1">
      <alignment horizontal="center" vertical="center" wrapText="1" readingOrder="1"/>
    </xf>
    <xf numFmtId="9" fontId="3" fillId="0" borderId="14" xfId="0" applyNumberFormat="1" applyFont="1" applyBorder="1" applyAlignment="1">
      <alignment horizontal="center" vertical="center" wrapText="1"/>
    </xf>
    <xf numFmtId="0" fontId="12" fillId="2" borderId="24" xfId="0" applyFont="1" applyFill="1" applyBorder="1" applyAlignment="1">
      <alignment horizontal="center" vertical="center" wrapText="1" readingOrder="1"/>
    </xf>
    <xf numFmtId="9" fontId="3" fillId="2" borderId="14"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0" borderId="15" xfId="0" applyFont="1" applyBorder="1" applyAlignment="1">
      <alignment horizontal="justify" vertical="center" wrapText="1"/>
    </xf>
    <xf numFmtId="0" fontId="3" fillId="0" borderId="15" xfId="0" applyFont="1" applyFill="1" applyBorder="1" applyAlignment="1">
      <alignment horizontal="justify" vertical="center" wrapText="1"/>
    </xf>
    <xf numFmtId="0" fontId="3" fillId="0" borderId="16" xfId="0" applyFont="1" applyBorder="1" applyAlignment="1">
      <alignment horizontal="center" vertical="center"/>
    </xf>
    <xf numFmtId="0" fontId="4" fillId="0" borderId="16" xfId="0" applyFont="1" applyBorder="1" applyAlignment="1">
      <alignment horizontal="justify" vertical="center" wrapText="1"/>
    </xf>
    <xf numFmtId="0" fontId="4" fillId="2" borderId="16" xfId="0" applyFont="1" applyFill="1" applyBorder="1" applyAlignment="1">
      <alignment horizontal="justify" vertical="center" wrapText="1"/>
    </xf>
    <xf numFmtId="0" fontId="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11" fillId="2" borderId="16" xfId="0" applyFont="1" applyFill="1" applyBorder="1" applyAlignment="1">
      <alignment horizontal="center" vertical="center" wrapText="1" readingOrder="1"/>
    </xf>
    <xf numFmtId="9" fontId="3" fillId="0" borderId="16" xfId="0" applyNumberFormat="1" applyFont="1" applyBorder="1" applyAlignment="1">
      <alignment horizontal="center" vertical="center" wrapText="1"/>
    </xf>
    <xf numFmtId="0" fontId="12" fillId="2" borderId="16" xfId="0" applyFont="1" applyFill="1" applyBorder="1" applyAlignment="1">
      <alignment horizontal="center" vertical="center" wrapText="1" readingOrder="1"/>
    </xf>
    <xf numFmtId="9" fontId="3" fillId="2" borderId="16" xfId="1" applyFont="1" applyFill="1" applyBorder="1" applyAlignment="1">
      <alignment horizontal="center" vertical="center" wrapText="1"/>
    </xf>
    <xf numFmtId="0" fontId="13" fillId="2" borderId="16" xfId="0" applyFont="1" applyFill="1" applyBorder="1" applyAlignment="1">
      <alignment horizontal="center" vertical="center" wrapText="1"/>
    </xf>
    <xf numFmtId="0" fontId="4" fillId="2" borderId="15" xfId="0" applyFont="1" applyFill="1" applyBorder="1" applyAlignment="1">
      <alignment horizontal="justify" vertical="center" wrapText="1"/>
    </xf>
    <xf numFmtId="0" fontId="11" fillId="2" borderId="17" xfId="0" applyFont="1" applyFill="1" applyBorder="1" applyAlignment="1">
      <alignment horizontal="center" vertical="center" wrapText="1" readingOrder="1"/>
    </xf>
    <xf numFmtId="0" fontId="4" fillId="0" borderId="17" xfId="0" applyFont="1" applyBorder="1" applyAlignment="1">
      <alignment horizontal="justify" vertical="center" wrapText="1"/>
    </xf>
    <xf numFmtId="0" fontId="4" fillId="2" borderId="17" xfId="0" applyFont="1" applyFill="1" applyBorder="1" applyAlignment="1">
      <alignment horizontal="justify" vertical="center" wrapText="1"/>
    </xf>
    <xf numFmtId="0" fontId="3" fillId="0" borderId="17" xfId="0" applyFont="1" applyBorder="1" applyAlignment="1">
      <alignment horizontal="center" vertical="center" wrapText="1"/>
    </xf>
    <xf numFmtId="9" fontId="3" fillId="0" borderId="17" xfId="0" applyNumberFormat="1" applyFont="1" applyBorder="1" applyAlignment="1">
      <alignment horizontal="center" vertical="center" wrapText="1"/>
    </xf>
    <xf numFmtId="0" fontId="12" fillId="2" borderId="25" xfId="0" applyFont="1" applyFill="1" applyBorder="1" applyAlignment="1">
      <alignment horizontal="center" vertical="center" wrapText="1" readingOrder="1"/>
    </xf>
    <xf numFmtId="0" fontId="9" fillId="2" borderId="15" xfId="0" applyFont="1" applyFill="1" applyBorder="1" applyAlignment="1">
      <alignment horizontal="justify" vertical="center" wrapText="1"/>
    </xf>
    <xf numFmtId="9" fontId="3" fillId="0" borderId="15" xfId="0" applyNumberFormat="1" applyFont="1" applyBorder="1" applyAlignment="1">
      <alignment horizontal="center" vertical="center" wrapText="1"/>
    </xf>
    <xf numFmtId="9" fontId="13" fillId="2" borderId="23" xfId="1" applyFont="1" applyFill="1" applyBorder="1" applyAlignment="1">
      <alignment horizontal="center" vertical="center" wrapText="1" readingOrder="1"/>
    </xf>
    <xf numFmtId="0" fontId="3" fillId="0" borderId="7" xfId="0" applyFont="1" applyFill="1" applyBorder="1" applyAlignment="1">
      <alignment horizontal="justify" vertical="center" wrapText="1"/>
    </xf>
    <xf numFmtId="0" fontId="3" fillId="0" borderId="0" xfId="0" applyFont="1" applyAlignment="1">
      <alignment horizontal="justify" vertical="center" wrapText="1"/>
    </xf>
    <xf numFmtId="0" fontId="11" fillId="2" borderId="17" xfId="0" applyFont="1" applyFill="1" applyBorder="1" applyAlignment="1">
      <alignment horizontal="center" vertical="center" wrapText="1" readingOrder="1"/>
    </xf>
    <xf numFmtId="0" fontId="13" fillId="0" borderId="15" xfId="0" applyFont="1" applyFill="1" applyBorder="1" applyAlignment="1">
      <alignment horizontal="justify" vertical="center" wrapText="1"/>
    </xf>
    <xf numFmtId="0" fontId="9" fillId="0" borderId="15" xfId="0" applyFont="1" applyBorder="1" applyAlignment="1">
      <alignment horizontal="justify" vertical="center" wrapText="1"/>
    </xf>
    <xf numFmtId="0" fontId="11" fillId="2" borderId="26" xfId="0" applyFont="1" applyFill="1" applyBorder="1" applyAlignment="1">
      <alignment horizontal="center" vertical="center" wrapText="1" readingOrder="1"/>
    </xf>
    <xf numFmtId="0" fontId="4" fillId="0" borderId="15" xfId="0" applyFont="1" applyBorder="1" applyAlignment="1">
      <alignment horizontal="justify" vertical="top" wrapText="1"/>
    </xf>
    <xf numFmtId="9" fontId="3" fillId="0" borderId="15" xfId="1" applyFont="1" applyBorder="1" applyAlignment="1">
      <alignment horizontal="center" vertical="center" wrapText="1"/>
    </xf>
    <xf numFmtId="0" fontId="11" fillId="2" borderId="27" xfId="0" applyFont="1" applyFill="1" applyBorder="1" applyAlignment="1">
      <alignment horizontal="center" vertical="center" wrapText="1" readingOrder="1"/>
    </xf>
    <xf numFmtId="10" fontId="4" fillId="2" borderId="15" xfId="1" applyNumberFormat="1" applyFont="1" applyFill="1" applyBorder="1" applyAlignment="1">
      <alignment horizontal="center" vertical="center" wrapText="1"/>
    </xf>
    <xf numFmtId="0" fontId="11" fillId="2" borderId="16" xfId="0" applyFont="1" applyFill="1" applyBorder="1" applyAlignment="1">
      <alignment horizontal="center" vertical="center" wrapText="1" readingOrder="1"/>
    </xf>
    <xf numFmtId="9" fontId="4" fillId="2" borderId="15" xfId="1" applyFont="1" applyFill="1" applyBorder="1" applyAlignment="1">
      <alignment horizontal="center" vertical="center" wrapText="1"/>
    </xf>
    <xf numFmtId="0" fontId="11" fillId="0" borderId="28" xfId="0" applyFont="1" applyFill="1" applyBorder="1" applyAlignment="1">
      <alignment horizontal="justify" vertical="center" wrapText="1"/>
    </xf>
    <xf numFmtId="0" fontId="3" fillId="2" borderId="15" xfId="0" applyFont="1" applyFill="1" applyBorder="1" applyAlignment="1">
      <alignment horizontal="center" vertical="center" wrapText="1"/>
    </xf>
    <xf numFmtId="0" fontId="13" fillId="0" borderId="15" xfId="0" applyFont="1" applyBorder="1" applyAlignment="1">
      <alignment horizontal="center" vertical="center" wrapText="1"/>
    </xf>
    <xf numFmtId="0" fontId="11" fillId="2" borderId="0" xfId="0" applyFont="1" applyFill="1" applyAlignment="1">
      <alignment horizontal="center" vertical="center" wrapText="1" readingOrder="1"/>
    </xf>
    <xf numFmtId="0" fontId="12" fillId="2" borderId="29" xfId="0" applyFont="1" applyFill="1" applyBorder="1" applyAlignment="1">
      <alignment horizontal="center" vertical="center" wrapText="1" readingOrder="1"/>
    </xf>
    <xf numFmtId="0" fontId="11" fillId="2" borderId="15" xfId="0" applyFont="1" applyFill="1" applyBorder="1" applyAlignment="1">
      <alignment horizontal="center" vertical="center" wrapText="1" readingOrder="1"/>
    </xf>
    <xf numFmtId="0" fontId="3" fillId="0" borderId="14" xfId="0" applyFont="1" applyBorder="1" applyAlignment="1">
      <alignment horizontal="justify" vertical="center" wrapText="1"/>
    </xf>
    <xf numFmtId="9" fontId="3" fillId="2" borderId="14" xfId="1" applyFont="1" applyFill="1" applyBorder="1" applyAlignment="1">
      <alignment horizontal="center" vertical="center" wrapText="1"/>
    </xf>
    <xf numFmtId="14" fontId="3" fillId="0" borderId="14" xfId="0" applyNumberFormat="1" applyFont="1" applyBorder="1" applyAlignment="1">
      <alignment horizontal="center" vertical="center" wrapText="1"/>
    </xf>
    <xf numFmtId="0" fontId="11" fillId="2" borderId="24" xfId="0" applyFont="1" applyFill="1" applyBorder="1" applyAlignment="1">
      <alignment horizontal="center" vertical="center" wrapText="1" readingOrder="1"/>
    </xf>
    <xf numFmtId="0" fontId="11" fillId="2" borderId="25" xfId="0" applyFont="1" applyFill="1" applyBorder="1" applyAlignment="1">
      <alignment horizontal="center" vertical="center" wrapText="1" readingOrder="1"/>
    </xf>
    <xf numFmtId="0" fontId="3" fillId="0" borderId="16" xfId="0" applyFont="1" applyBorder="1" applyAlignment="1">
      <alignment horizontal="center" vertical="center"/>
    </xf>
    <xf numFmtId="0" fontId="9" fillId="0" borderId="15" xfId="0" applyFont="1" applyBorder="1" applyAlignment="1">
      <alignment horizontal="justify" vertical="top" wrapText="1"/>
    </xf>
    <xf numFmtId="9" fontId="3" fillId="2" borderId="0" xfId="0" applyNumberFormat="1" applyFont="1" applyFill="1" applyAlignment="1">
      <alignment horizontal="center" vertical="center" wrapText="1"/>
    </xf>
    <xf numFmtId="0" fontId="4" fillId="0" borderId="14" xfId="0" applyFont="1" applyBorder="1" applyAlignment="1">
      <alignment horizontal="justify" vertical="top" wrapText="1"/>
    </xf>
    <xf numFmtId="0" fontId="4" fillId="2" borderId="14" xfId="0" applyFont="1" applyFill="1" applyBorder="1" applyAlignment="1">
      <alignment horizontal="justify" vertical="center" wrapText="1"/>
    </xf>
    <xf numFmtId="0" fontId="9" fillId="2" borderId="14" xfId="0" applyFont="1" applyFill="1" applyBorder="1" applyAlignment="1">
      <alignment horizontal="justify" vertical="center" wrapText="1"/>
    </xf>
    <xf numFmtId="9" fontId="3" fillId="0" borderId="15" xfId="1" applyFont="1" applyBorder="1" applyAlignment="1">
      <alignment horizontal="center" vertical="center" textRotation="90"/>
    </xf>
    <xf numFmtId="0" fontId="17" fillId="0" borderId="15" xfId="2" quotePrefix="1" applyFont="1" applyBorder="1" applyAlignment="1">
      <alignment horizontal="justify" vertical="center" wrapText="1"/>
    </xf>
    <xf numFmtId="0" fontId="3" fillId="0" borderId="0" xfId="0" applyFont="1" applyAlignment="1">
      <alignment wrapText="1"/>
    </xf>
    <xf numFmtId="0" fontId="3" fillId="0" borderId="14" xfId="0" applyFont="1" applyBorder="1" applyAlignment="1">
      <alignment horizontal="justify" vertical="center" wrapText="1"/>
    </xf>
    <xf numFmtId="0" fontId="10" fillId="0" borderId="14" xfId="0" applyFont="1" applyBorder="1" applyAlignment="1">
      <alignment horizontal="justify" vertical="center" wrapText="1"/>
    </xf>
    <xf numFmtId="0" fontId="12" fillId="2" borderId="29" xfId="0" applyFont="1" applyFill="1" applyBorder="1" applyAlignment="1">
      <alignment horizontal="center" vertical="center" wrapText="1" readingOrder="1"/>
    </xf>
    <xf numFmtId="0" fontId="4" fillId="0" borderId="14" xfId="0" applyFont="1" applyBorder="1" applyAlignment="1">
      <alignment horizontal="center" vertical="center" textRotation="90"/>
    </xf>
    <xf numFmtId="0" fontId="13" fillId="0" borderId="14" xfId="0" applyFont="1" applyBorder="1" applyAlignment="1">
      <alignment horizontal="justify" vertical="center" wrapText="1"/>
    </xf>
    <xf numFmtId="0" fontId="3" fillId="0" borderId="13" xfId="0" applyFont="1" applyFill="1" applyBorder="1" applyAlignment="1">
      <alignment horizontal="justify" vertical="center" wrapText="1"/>
    </xf>
    <xf numFmtId="0" fontId="3" fillId="0" borderId="16" xfId="0" applyFont="1" applyBorder="1" applyAlignment="1">
      <alignment horizontal="justify" vertical="center" wrapText="1"/>
    </xf>
    <xf numFmtId="0" fontId="12" fillId="2" borderId="11" xfId="0" applyFont="1" applyFill="1" applyBorder="1" applyAlignment="1">
      <alignment horizontal="center" vertical="center" wrapText="1" readingOrder="1"/>
    </xf>
    <xf numFmtId="0" fontId="4" fillId="0" borderId="16" xfId="0" applyFont="1" applyBorder="1" applyAlignment="1">
      <alignment horizontal="center" vertical="center" textRotation="90"/>
    </xf>
    <xf numFmtId="0" fontId="3" fillId="0" borderId="13" xfId="0" applyFont="1" applyFill="1" applyBorder="1" applyAlignment="1">
      <alignment vertical="center" wrapText="1"/>
    </xf>
    <xf numFmtId="9" fontId="3" fillId="2" borderId="30" xfId="1" applyFont="1" applyFill="1" applyBorder="1" applyAlignment="1">
      <alignment horizontal="center" vertical="center" wrapText="1"/>
    </xf>
    <xf numFmtId="0" fontId="3" fillId="0" borderId="15" xfId="0" applyFont="1" applyBorder="1" applyAlignment="1">
      <alignment horizontal="justify" vertical="top" wrapText="1"/>
    </xf>
    <xf numFmtId="0" fontId="13" fillId="0" borderId="14" xfId="0" applyFont="1" applyBorder="1" applyAlignment="1">
      <alignment horizontal="center" vertical="center" wrapText="1"/>
    </xf>
    <xf numFmtId="10" fontId="13" fillId="2" borderId="10" xfId="1" applyNumberFormat="1" applyFont="1" applyFill="1" applyBorder="1" applyAlignment="1">
      <alignment horizontal="center" vertical="center" wrapText="1" readingOrder="1"/>
    </xf>
    <xf numFmtId="9" fontId="3" fillId="2" borderId="12" xfId="1" applyFont="1" applyFill="1" applyBorder="1" applyAlignment="1">
      <alignment horizontal="center" vertical="center" wrapText="1"/>
    </xf>
    <xf numFmtId="0" fontId="3" fillId="0" borderId="15" xfId="0" applyFont="1" applyFill="1" applyBorder="1" applyAlignment="1">
      <alignment horizontal="justify" vertical="center"/>
    </xf>
    <xf numFmtId="0" fontId="3" fillId="0" borderId="0" xfId="0" applyFont="1" applyFill="1" applyAlignment="1">
      <alignment horizontal="center" vertical="center" wrapText="1"/>
    </xf>
    <xf numFmtId="0" fontId="3" fillId="0" borderId="15" xfId="0" applyFont="1" applyFill="1" applyBorder="1" applyAlignment="1">
      <alignment horizontal="center" vertical="center" wrapText="1"/>
    </xf>
    <xf numFmtId="9" fontId="4" fillId="2" borderId="15" xfId="1" applyFont="1" applyFill="1" applyBorder="1" applyAlignment="1">
      <alignment horizontal="center" vertical="center"/>
    </xf>
    <xf numFmtId="0" fontId="3" fillId="0" borderId="7" xfId="0" applyFont="1" applyBorder="1" applyAlignment="1">
      <alignment horizontal="justify" vertical="center" wrapText="1"/>
    </xf>
    <xf numFmtId="0" fontId="3" fillId="0" borderId="13" xfId="0" applyFont="1" applyBorder="1" applyAlignment="1">
      <alignment horizontal="justify" vertical="center" wrapText="1"/>
    </xf>
    <xf numFmtId="9" fontId="4" fillId="2" borderId="15" xfId="0" applyNumberFormat="1" applyFont="1" applyFill="1" applyBorder="1" applyAlignment="1">
      <alignment horizontal="center" vertical="center"/>
    </xf>
    <xf numFmtId="9" fontId="10" fillId="2" borderId="23" xfId="1" applyFont="1" applyFill="1" applyBorder="1" applyAlignment="1">
      <alignment horizontal="center" vertical="center" wrapText="1" readingOrder="1"/>
    </xf>
    <xf numFmtId="0" fontId="3" fillId="0" borderId="13" xfId="0" applyFont="1" applyBorder="1" applyAlignment="1">
      <alignment vertical="center" wrapText="1"/>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13" fillId="2" borderId="31" xfId="0" applyFont="1" applyFill="1" applyBorder="1" applyAlignment="1">
      <alignment horizontal="center" vertical="center" wrapText="1"/>
    </xf>
    <xf numFmtId="0" fontId="19" fillId="0" borderId="0" xfId="2" applyFont="1" applyBorder="1" applyAlignment="1">
      <alignment vertical="center"/>
    </xf>
    <xf numFmtId="0" fontId="2" fillId="0" borderId="0" xfId="2" applyBorder="1" applyAlignment="1">
      <alignment vertical="center"/>
    </xf>
    <xf numFmtId="0" fontId="2" fillId="0" borderId="32" xfId="2" applyBorder="1" applyAlignment="1">
      <alignment vertical="center"/>
    </xf>
    <xf numFmtId="14" fontId="3" fillId="0" borderId="15" xfId="0" applyNumberFormat="1" applyFont="1" applyBorder="1" applyAlignment="1">
      <alignment horizontal="left" vertical="center" wrapText="1"/>
    </xf>
    <xf numFmtId="0" fontId="3" fillId="0" borderId="0" xfId="0" applyFont="1" applyBorder="1" applyAlignment="1">
      <alignment horizontal="center" vertical="center" wrapText="1"/>
    </xf>
    <xf numFmtId="0" fontId="6" fillId="0" borderId="5" xfId="0" applyFont="1" applyBorder="1" applyAlignment="1">
      <alignment horizontal="center" vertical="top"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xf numFmtId="0" fontId="11" fillId="5" borderId="5" xfId="0" applyFont="1" applyFill="1" applyBorder="1" applyAlignment="1">
      <alignment horizontal="center" vertical="center" wrapText="1" readingOrder="1"/>
    </xf>
    <xf numFmtId="9" fontId="3" fillId="0" borderId="5" xfId="1" applyFont="1" applyBorder="1"/>
    <xf numFmtId="0" fontId="11" fillId="5" borderId="22" xfId="0" applyFont="1" applyFill="1" applyBorder="1" applyAlignment="1">
      <alignment horizontal="center" vertical="center" wrapText="1" readingOrder="1"/>
    </xf>
    <xf numFmtId="0" fontId="3" fillId="5" borderId="5" xfId="0" applyFont="1" applyFill="1" applyBorder="1"/>
    <xf numFmtId="0" fontId="3" fillId="0" borderId="5" xfId="0" applyFont="1" applyBorder="1"/>
    <xf numFmtId="0" fontId="11" fillId="6" borderId="5" xfId="0" applyFont="1" applyFill="1" applyBorder="1" applyAlignment="1">
      <alignment horizontal="center" vertical="center" wrapText="1" readingOrder="1"/>
    </xf>
    <xf numFmtId="0" fontId="11" fillId="7" borderId="23" xfId="0" applyFont="1" applyFill="1" applyBorder="1" applyAlignment="1">
      <alignment horizontal="center" vertical="center" wrapText="1" readingOrder="1"/>
    </xf>
    <xf numFmtId="0" fontId="3" fillId="8" borderId="5" xfId="0" applyFont="1" applyFill="1" applyBorder="1"/>
    <xf numFmtId="0" fontId="3" fillId="0" borderId="5" xfId="0" applyFont="1" applyBorder="1" applyAlignment="1">
      <alignment vertical="center"/>
    </xf>
    <xf numFmtId="0" fontId="11" fillId="8" borderId="5" xfId="0" applyFont="1" applyFill="1" applyBorder="1" applyAlignment="1">
      <alignment horizontal="center" vertical="center" wrapText="1" readingOrder="1"/>
    </xf>
    <xf numFmtId="0" fontId="11" fillId="8" borderId="23" xfId="0" applyFont="1" applyFill="1" applyBorder="1" applyAlignment="1">
      <alignment horizontal="center" vertical="center" wrapText="1" readingOrder="1"/>
    </xf>
    <xf numFmtId="0" fontId="3" fillId="9" borderId="5" xfId="0" applyFont="1" applyFill="1" applyBorder="1"/>
    <xf numFmtId="0" fontId="11" fillId="9" borderId="5" xfId="0" applyFont="1" applyFill="1" applyBorder="1" applyAlignment="1">
      <alignment horizontal="center" vertical="center" wrapText="1" readingOrder="1"/>
    </xf>
    <xf numFmtId="0" fontId="11" fillId="9" borderId="23" xfId="0" applyFont="1" applyFill="1" applyBorder="1" applyAlignment="1">
      <alignment horizontal="center" vertical="center" wrapText="1" readingOrder="1"/>
    </xf>
    <xf numFmtId="0" fontId="3" fillId="10" borderId="5" xfId="0" applyFont="1" applyFill="1" applyBorder="1"/>
    <xf numFmtId="0" fontId="20" fillId="10" borderId="5" xfId="0" applyFont="1" applyFill="1" applyBorder="1" applyAlignment="1">
      <alignment horizontal="center" vertical="center" wrapText="1" readingOrder="1"/>
    </xf>
    <xf numFmtId="0" fontId="20" fillId="10" borderId="23" xfId="0" applyFont="1" applyFill="1" applyBorder="1" applyAlignment="1">
      <alignment horizontal="center" vertical="center" wrapText="1" readingOrder="1"/>
    </xf>
    <xf numFmtId="0" fontId="6" fillId="0" borderId="5" xfId="0" applyFont="1" applyBorder="1" applyAlignment="1">
      <alignment vertical="center"/>
    </xf>
  </cellXfs>
  <cellStyles count="3">
    <cellStyle name="Hipervínculo" xfId="2" builtinId="8"/>
    <cellStyle name="Normal" xfId="0" builtinId="0"/>
    <cellStyle name="Porcentaje" xfId="1" builtinId="5"/>
  </cellStyles>
  <dxfs count="96">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PAAC!A1"/></Relationships>
</file>

<file path=xl/drawings/drawing1.xml><?xml version="1.0" encoding="utf-8"?>
<xdr:wsDr xmlns:xdr="http://schemas.openxmlformats.org/drawingml/2006/spreadsheetDrawing" xmlns:a="http://schemas.openxmlformats.org/drawingml/2006/main">
  <xdr:twoCellAnchor editAs="oneCell">
    <xdr:from>
      <xdr:col>14</xdr:col>
      <xdr:colOff>218017</xdr:colOff>
      <xdr:row>0</xdr:row>
      <xdr:rowOff>155576</xdr:rowOff>
    </xdr:from>
    <xdr:to>
      <xdr:col>14</xdr:col>
      <xdr:colOff>3237442</xdr:colOff>
      <xdr:row>2</xdr:row>
      <xdr:rowOff>310092</xdr:rowOff>
    </xdr:to>
    <xdr:pic>
      <xdr:nvPicPr>
        <xdr:cNvPr id="2" name="Imagen 1">
          <a:extLst>
            <a:ext uri="{FF2B5EF4-FFF2-40B4-BE49-F238E27FC236}">
              <a16:creationId xmlns:a16="http://schemas.microsoft.com/office/drawing/2014/main" id="{DB600FA0-BA47-496E-A196-75EA37ED823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412" t="27262" r="16120" b="30816"/>
        <a:stretch/>
      </xdr:blipFill>
      <xdr:spPr bwMode="auto">
        <a:xfrm>
          <a:off x="11476567" y="155576"/>
          <a:ext cx="3019425" cy="95461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339725</xdr:colOff>
      <xdr:row>0</xdr:row>
      <xdr:rowOff>206375</xdr:rowOff>
    </xdr:from>
    <xdr:to>
      <xdr:col>3</xdr:col>
      <xdr:colOff>1323181</xdr:colOff>
      <xdr:row>2</xdr:row>
      <xdr:rowOff>219671</xdr:rowOff>
    </xdr:to>
    <xdr:pic>
      <xdr:nvPicPr>
        <xdr:cNvPr id="3" name="Imagen 2">
          <a:extLst>
            <a:ext uri="{FF2B5EF4-FFF2-40B4-BE49-F238E27FC236}">
              <a16:creationId xmlns:a16="http://schemas.microsoft.com/office/drawing/2014/main" id="{D5CC4DC7-68B3-4C80-86B2-6F1EDE684F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02100" y="206375"/>
          <a:ext cx="2393156" cy="832446"/>
        </a:xfrm>
        <a:prstGeom prst="rect">
          <a:avLst/>
        </a:prstGeom>
      </xdr:spPr>
    </xdr:pic>
    <xdr:clientData/>
  </xdr:twoCellAnchor>
  <xdr:twoCellAnchor editAs="oneCell">
    <xdr:from>
      <xdr:col>32</xdr:col>
      <xdr:colOff>452438</xdr:colOff>
      <xdr:row>4</xdr:row>
      <xdr:rowOff>212259</xdr:rowOff>
    </xdr:from>
    <xdr:to>
      <xdr:col>32</xdr:col>
      <xdr:colOff>853318</xdr:colOff>
      <xdr:row>5</xdr:row>
      <xdr:rowOff>209105</xdr:rowOff>
    </xdr:to>
    <xdr:pic>
      <xdr:nvPicPr>
        <xdr:cNvPr id="4" name="Imagen 3">
          <a:extLst>
            <a:ext uri="{FF2B5EF4-FFF2-40B4-BE49-F238E27FC236}">
              <a16:creationId xmlns:a16="http://schemas.microsoft.com/office/drawing/2014/main" id="{95FCFF8A-BC16-4822-92DD-0B3526667577}"/>
            </a:ext>
          </a:extLst>
        </xdr:cNvPr>
        <xdr:cNvPicPr>
          <a:picLocks noChangeAspect="1"/>
        </xdr:cNvPicPr>
      </xdr:nvPicPr>
      <xdr:blipFill rotWithShape="1">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l="27603" t="29615"/>
        <a:stretch/>
      </xdr:blipFill>
      <xdr:spPr>
        <a:xfrm rot="20235106">
          <a:off x="26150888" y="2241084"/>
          <a:ext cx="400880" cy="387371"/>
        </a:xfrm>
        <a:prstGeom prst="rect">
          <a:avLst/>
        </a:prstGeom>
      </xdr:spPr>
    </xdr:pic>
    <xdr:clientData/>
  </xdr:twoCellAnchor>
  <xdr:twoCellAnchor>
    <xdr:from>
      <xdr:col>25</xdr:col>
      <xdr:colOff>65690</xdr:colOff>
      <xdr:row>4</xdr:row>
      <xdr:rowOff>306552</xdr:rowOff>
    </xdr:from>
    <xdr:to>
      <xdr:col>27</xdr:col>
      <xdr:colOff>569749</xdr:colOff>
      <xdr:row>6</xdr:row>
      <xdr:rowOff>156451</xdr:rowOff>
    </xdr:to>
    <xdr:sp macro="" textlink="">
      <xdr:nvSpPr>
        <xdr:cNvPr id="5" name="Flecha: hacia la izquierda 4">
          <a:hlinkClick xmlns:r="http://schemas.openxmlformats.org/officeDocument/2006/relationships" r:id="rId4"/>
          <a:extLst>
            <a:ext uri="{FF2B5EF4-FFF2-40B4-BE49-F238E27FC236}">
              <a16:creationId xmlns:a16="http://schemas.microsoft.com/office/drawing/2014/main" id="{24C3251D-A4DE-44D6-AA19-A00A6C3AC530}"/>
            </a:ext>
          </a:extLst>
        </xdr:cNvPr>
        <xdr:cNvSpPr/>
      </xdr:nvSpPr>
      <xdr:spPr>
        <a:xfrm>
          <a:off x="14678025" y="2335377"/>
          <a:ext cx="569749" cy="630949"/>
        </a:xfrm>
        <a:prstGeom prst="leftArrow">
          <a:avLst/>
        </a:prstGeom>
        <a:effectLst>
          <a:softEdge rad="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CO" sz="1100" b="1">
              <a:solidFill>
                <a:schemeClr val="lt1"/>
              </a:solidFill>
              <a:effectLst/>
              <a:latin typeface="+mn-lt"/>
              <a:ea typeface="+mn-ea"/>
              <a:cs typeface="+mn-cs"/>
            </a:rPr>
            <a:t>Volver al Menú</a:t>
          </a:r>
          <a:endParaRPr lang="es-CO" sz="12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ha.daza\AppData\Local\Microsoft\Windows\INetCache\Content.Outlook\LG3EPX5E\1ER_SEGIMIENTO_M_R_UNIDAD_SOLIDARIA_2024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nidad%20Solidaria/TRABAJO%20EN%20CASA/MAPAS%20DE%20RIESGOS/RIESGOS%202021/MAPAS%20DE%20RIESGOS%20DE%20PROCESO%202021/MAPAS%20DE%20RIESGOS%20GUIA%202021/MAPA_RIESGOS_FOMENTO_ORGA_SOLIDARIAS_Unidad%20Solidaria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US"/>
      <sheetName val="Mapa de Riesgo"/>
      <sheetName val="MAPA RIESGOS SEGURIDAD"/>
      <sheetName val="MAPA RIESGOS SEGURIDAD DIGITAL"/>
      <sheetName val="Tabla probabiidad"/>
      <sheetName val="Tabla impacto"/>
      <sheetName val="Matriz calor_RI"/>
      <sheetName val="Matriz calor RR"/>
      <sheetName val="Tabla Valoración Controles"/>
      <sheetName val="Atributos controles"/>
      <sheetName val="ValoraciónControles "/>
      <sheetName val="RESUMEN 1"/>
      <sheetName val="RESUMEN 2"/>
      <sheetName val="Calculos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6">
          <cell r="C6">
            <v>0.12</v>
          </cell>
        </row>
        <row r="15">
          <cell r="C15">
            <v>0.12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Controles Foment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F3D79-19E0-4D2A-9F6A-108CBDE32E5F}">
  <dimension ref="A1:AK84"/>
  <sheetViews>
    <sheetView tabSelected="1" workbookViewId="0">
      <selection activeCell="E11" sqref="E11"/>
    </sheetView>
  </sheetViews>
  <sheetFormatPr baseColWidth="10" defaultRowHeight="16.5" x14ac:dyDescent="0.3"/>
  <cols>
    <col min="1" max="1" width="34.85546875" style="1" customWidth="1"/>
    <col min="2" max="2" width="21.5703125" style="1" customWidth="1"/>
    <col min="3" max="3" width="21.140625" style="3" customWidth="1"/>
    <col min="4" max="4" width="24.7109375" style="3" customWidth="1"/>
    <col min="5" max="5" width="20" style="3" customWidth="1"/>
    <col min="6" max="6" width="46.5703125" style="4" customWidth="1"/>
    <col min="7" max="7" width="16.85546875" style="5" hidden="1" customWidth="1"/>
    <col min="8" max="8" width="16.42578125" style="6" hidden="1" customWidth="1"/>
    <col min="9" max="9" width="12.7109375" style="6" hidden="1" customWidth="1"/>
    <col min="10" max="10" width="6.140625" style="6" hidden="1" customWidth="1"/>
    <col min="11" max="11" width="13.5703125" style="6" hidden="1" customWidth="1"/>
    <col min="12" max="12" width="7" style="6" hidden="1" customWidth="1"/>
    <col min="13" max="13" width="12.5703125" style="6" hidden="1" customWidth="1"/>
    <col min="14" max="14" width="3.7109375" style="6" hidden="1" customWidth="1"/>
    <col min="15" max="15" width="51.28515625" style="6" customWidth="1"/>
    <col min="16" max="16" width="7.140625" style="6" hidden="1" customWidth="1"/>
    <col min="17" max="17" width="7.28515625" style="6" hidden="1" customWidth="1"/>
    <col min="18" max="18" width="6.85546875" style="6" hidden="1" customWidth="1"/>
    <col min="19" max="19" width="5" style="6" hidden="1" customWidth="1"/>
    <col min="20" max="20" width="7.28515625" style="6" hidden="1" customWidth="1"/>
    <col min="21" max="21" width="7.140625" style="6" hidden="1" customWidth="1"/>
    <col min="22" max="22" width="6.7109375" style="6" hidden="1" customWidth="1"/>
    <col min="23" max="23" width="6.28515625" style="6" hidden="1" customWidth="1"/>
    <col min="24" max="24" width="10.140625" style="6" hidden="1" customWidth="1"/>
    <col min="25" max="25" width="9" style="6" hidden="1" customWidth="1"/>
    <col min="26" max="26" width="12.7109375" style="6" hidden="1" customWidth="1"/>
    <col min="27" max="27" width="7.140625" style="6" hidden="1" customWidth="1"/>
    <col min="28" max="28" width="34.85546875" style="6" customWidth="1"/>
    <col min="29" max="29" width="38" style="6" customWidth="1"/>
    <col min="30" max="30" width="43.85546875" style="6" customWidth="1"/>
    <col min="31" max="31" width="35" style="6" customWidth="1"/>
    <col min="32" max="32" width="13.5703125" style="6" customWidth="1"/>
    <col min="33" max="33" width="22.28515625" style="6" customWidth="1"/>
    <col min="34" max="34" width="132.28515625" style="8" customWidth="1"/>
    <col min="35" max="35" width="46" style="6" customWidth="1"/>
    <col min="36" max="36" width="11.42578125" style="6"/>
    <col min="37" max="37" width="25.7109375" style="6" customWidth="1"/>
    <col min="38" max="16384" width="11.42578125" style="6"/>
  </cols>
  <sheetData>
    <row r="1" spans="1:34" ht="46.5" customHeight="1" x14ac:dyDescent="0.3">
      <c r="C1" s="2"/>
      <c r="D1" s="2"/>
      <c r="O1" s="7"/>
    </row>
    <row r="2" spans="1:34" ht="48" customHeight="1" x14ac:dyDescent="0.3">
      <c r="C2" s="2"/>
      <c r="D2" s="2"/>
      <c r="O2" s="7"/>
    </row>
    <row r="3" spans="1:34" ht="38.25" customHeight="1" x14ac:dyDescent="0.3">
      <c r="C3" s="9" t="s">
        <v>0</v>
      </c>
      <c r="D3" s="9"/>
      <c r="E3" s="10" t="s">
        <v>1</v>
      </c>
      <c r="O3" s="11"/>
    </row>
    <row r="4" spans="1:34" ht="27" customHeight="1" x14ac:dyDescent="0.3">
      <c r="A4" s="12" t="s">
        <v>2</v>
      </c>
      <c r="B4" s="13"/>
      <c r="C4" s="13"/>
      <c r="D4" s="13"/>
      <c r="E4" s="13"/>
      <c r="F4" s="13" t="s">
        <v>3</v>
      </c>
      <c r="G4" s="13"/>
      <c r="H4" s="13"/>
      <c r="I4" s="13"/>
      <c r="J4" s="13"/>
      <c r="K4" s="13"/>
      <c r="L4" s="13"/>
      <c r="M4" s="13"/>
      <c r="N4" s="14"/>
      <c r="O4" s="15" t="s">
        <v>4</v>
      </c>
      <c r="P4" s="15"/>
      <c r="Q4" s="15"/>
      <c r="R4" s="15"/>
      <c r="S4" s="15"/>
      <c r="T4" s="15"/>
      <c r="U4" s="15"/>
      <c r="V4" s="15"/>
      <c r="W4" s="15"/>
      <c r="X4" s="15"/>
      <c r="Y4" s="15"/>
      <c r="Z4" s="15"/>
      <c r="AA4" s="15"/>
      <c r="AB4" s="15"/>
      <c r="AC4" s="15"/>
      <c r="AD4" s="16"/>
      <c r="AE4" s="16"/>
      <c r="AF4" s="16"/>
      <c r="AG4" s="16"/>
      <c r="AH4" s="16"/>
    </row>
    <row r="5" spans="1:34" ht="30.75" customHeight="1" x14ac:dyDescent="0.3">
      <c r="A5" s="17" t="s">
        <v>5</v>
      </c>
      <c r="B5" s="18"/>
      <c r="C5" s="19"/>
      <c r="D5" s="20" t="s">
        <v>6</v>
      </c>
      <c r="E5" s="21"/>
      <c r="F5" s="21"/>
      <c r="G5" s="21"/>
      <c r="H5" s="21"/>
      <c r="I5" s="21"/>
      <c r="J5" s="21"/>
      <c r="K5" s="21"/>
      <c r="L5" s="21"/>
      <c r="M5" s="21"/>
      <c r="N5" s="22"/>
      <c r="O5" s="23"/>
      <c r="P5" s="23"/>
      <c r="Q5" s="23"/>
      <c r="R5" s="23"/>
      <c r="S5" s="23"/>
      <c r="T5" s="23"/>
      <c r="U5" s="23"/>
      <c r="V5" s="23"/>
      <c r="W5" s="23"/>
      <c r="X5" s="23"/>
      <c r="Y5" s="23"/>
      <c r="Z5" s="23"/>
      <c r="AA5" s="23"/>
      <c r="AB5" s="23"/>
      <c r="AC5" s="23"/>
      <c r="AD5" s="23"/>
      <c r="AE5" s="23"/>
      <c r="AF5" s="23"/>
      <c r="AG5" s="23"/>
      <c r="AH5" s="24"/>
    </row>
    <row r="6" spans="1:34" ht="30.75" customHeight="1" x14ac:dyDescent="0.3">
      <c r="A6" s="17" t="s">
        <v>7</v>
      </c>
      <c r="B6" s="18"/>
      <c r="C6" s="19"/>
      <c r="D6" s="20" t="s">
        <v>8</v>
      </c>
      <c r="E6" s="21"/>
      <c r="F6" s="21"/>
      <c r="G6" s="21"/>
      <c r="H6" s="21"/>
      <c r="I6" s="21"/>
      <c r="J6" s="21"/>
      <c r="K6" s="21"/>
      <c r="L6" s="21"/>
      <c r="M6" s="21"/>
      <c r="N6" s="22"/>
      <c r="O6" s="23"/>
      <c r="P6" s="23"/>
      <c r="Q6" s="23"/>
      <c r="R6" s="23"/>
      <c r="S6" s="23"/>
      <c r="T6" s="23"/>
      <c r="U6" s="23"/>
      <c r="V6" s="23"/>
      <c r="W6" s="23"/>
      <c r="X6" s="23"/>
      <c r="Y6" s="23"/>
      <c r="Z6" s="23"/>
      <c r="AA6" s="23"/>
      <c r="AB6" s="23"/>
      <c r="AC6" s="23"/>
      <c r="AD6" s="23"/>
      <c r="AE6" s="23"/>
      <c r="AF6" s="23"/>
      <c r="AG6" s="23"/>
      <c r="AH6" s="24"/>
    </row>
    <row r="7" spans="1:34" ht="32.25" customHeight="1" x14ac:dyDescent="0.3">
      <c r="A7" s="17" t="s">
        <v>9</v>
      </c>
      <c r="B7" s="18"/>
      <c r="C7" s="19"/>
      <c r="D7" s="20" t="s">
        <v>10</v>
      </c>
      <c r="E7" s="21"/>
      <c r="F7" s="21"/>
      <c r="G7" s="21"/>
      <c r="H7" s="21"/>
      <c r="I7" s="21"/>
      <c r="J7" s="21"/>
      <c r="K7" s="21"/>
      <c r="L7" s="21"/>
      <c r="M7" s="21"/>
      <c r="N7" s="22"/>
      <c r="O7" s="23"/>
      <c r="P7" s="23"/>
      <c r="Q7" s="23"/>
      <c r="R7" s="23"/>
      <c r="S7" s="23"/>
      <c r="T7" s="23"/>
      <c r="U7" s="23"/>
      <c r="V7" s="23"/>
      <c r="W7" s="23"/>
      <c r="X7" s="23"/>
      <c r="Y7" s="23"/>
      <c r="Z7" s="23"/>
      <c r="AA7" s="23"/>
      <c r="AB7" s="23"/>
      <c r="AC7" s="23"/>
      <c r="AD7" s="23"/>
      <c r="AE7" s="23"/>
      <c r="AF7" s="23"/>
      <c r="AG7" s="23"/>
      <c r="AH7" s="24"/>
    </row>
    <row r="8" spans="1:34" ht="32.25" customHeight="1" x14ac:dyDescent="0.3">
      <c r="A8" s="25" t="s">
        <v>11</v>
      </c>
      <c r="B8" s="26"/>
      <c r="C8" s="26"/>
      <c r="D8" s="26"/>
      <c r="E8" s="26"/>
      <c r="F8" s="26"/>
      <c r="G8" s="26"/>
      <c r="H8" s="26"/>
      <c r="I8" s="25" t="s">
        <v>12</v>
      </c>
      <c r="J8" s="26"/>
      <c r="K8" s="26"/>
      <c r="L8" s="26"/>
      <c r="M8" s="26"/>
      <c r="N8" s="27" t="s">
        <v>13</v>
      </c>
      <c r="O8" s="28"/>
      <c r="P8" s="28"/>
      <c r="Q8" s="28"/>
      <c r="R8" s="28"/>
      <c r="S8" s="28"/>
      <c r="T8" s="28"/>
      <c r="U8" s="28"/>
      <c r="V8" s="28"/>
      <c r="W8" s="29"/>
      <c r="X8" s="27" t="s">
        <v>14</v>
      </c>
      <c r="Y8" s="28"/>
      <c r="Z8" s="28"/>
      <c r="AA8" s="28"/>
      <c r="AB8" s="28"/>
      <c r="AC8" s="28"/>
      <c r="AD8" s="28" t="s">
        <v>15</v>
      </c>
      <c r="AE8" s="28"/>
      <c r="AF8" s="28"/>
      <c r="AG8" s="28"/>
      <c r="AH8" s="30"/>
    </row>
    <row r="9" spans="1:34" ht="16.5" customHeight="1" x14ac:dyDescent="0.3">
      <c r="A9" s="31" t="s">
        <v>16</v>
      </c>
      <c r="B9" s="32" t="s">
        <v>17</v>
      </c>
      <c r="C9" s="33" t="s">
        <v>18</v>
      </c>
      <c r="D9" s="34" t="s">
        <v>19</v>
      </c>
      <c r="E9" s="34" t="s">
        <v>20</v>
      </c>
      <c r="F9" s="35" t="s">
        <v>21</v>
      </c>
      <c r="G9" s="36" t="s">
        <v>22</v>
      </c>
      <c r="H9" s="37" t="s">
        <v>23</v>
      </c>
      <c r="I9" s="38" t="s">
        <v>24</v>
      </c>
      <c r="J9" s="39" t="s">
        <v>25</v>
      </c>
      <c r="K9" s="40" t="s">
        <v>26</v>
      </c>
      <c r="L9" s="39" t="s">
        <v>25</v>
      </c>
      <c r="M9" s="37" t="s">
        <v>27</v>
      </c>
      <c r="N9" s="32" t="s">
        <v>28</v>
      </c>
      <c r="O9" s="41" t="s">
        <v>29</v>
      </c>
      <c r="P9" s="41" t="s">
        <v>30</v>
      </c>
      <c r="Q9" s="41"/>
      <c r="R9" s="42" t="s">
        <v>31</v>
      </c>
      <c r="S9" s="43"/>
      <c r="T9" s="43"/>
      <c r="U9" s="43"/>
      <c r="V9" s="43"/>
      <c r="W9" s="44"/>
      <c r="X9" s="45" t="s">
        <v>32</v>
      </c>
      <c r="Y9" s="46" t="s">
        <v>25</v>
      </c>
      <c r="Z9" s="45" t="s">
        <v>33</v>
      </c>
      <c r="AA9" s="46" t="s">
        <v>25</v>
      </c>
      <c r="AB9" s="47" t="s">
        <v>34</v>
      </c>
      <c r="AC9" s="32" t="s">
        <v>35</v>
      </c>
      <c r="AD9" s="41" t="s">
        <v>15</v>
      </c>
      <c r="AE9" s="41" t="s">
        <v>36</v>
      </c>
      <c r="AF9" s="41" t="s">
        <v>37</v>
      </c>
      <c r="AG9" s="42" t="s">
        <v>38</v>
      </c>
      <c r="AH9" s="48" t="s">
        <v>39</v>
      </c>
    </row>
    <row r="10" spans="1:34" s="57" customFormat="1" ht="63" customHeight="1" x14ac:dyDescent="0.25">
      <c r="A10" s="49"/>
      <c r="B10" s="50"/>
      <c r="C10" s="33"/>
      <c r="D10" s="51"/>
      <c r="E10" s="51"/>
      <c r="F10" s="33"/>
      <c r="G10" s="37"/>
      <c r="H10" s="41"/>
      <c r="I10" s="37"/>
      <c r="J10" s="27"/>
      <c r="K10" s="27"/>
      <c r="L10" s="27"/>
      <c r="M10" s="41"/>
      <c r="N10" s="50"/>
      <c r="O10" s="41"/>
      <c r="P10" s="52" t="s">
        <v>40</v>
      </c>
      <c r="Q10" s="52" t="s">
        <v>18</v>
      </c>
      <c r="R10" s="53" t="s">
        <v>41</v>
      </c>
      <c r="S10" s="53" t="s">
        <v>42</v>
      </c>
      <c r="T10" s="53" t="s">
        <v>43</v>
      </c>
      <c r="U10" s="53" t="s">
        <v>44</v>
      </c>
      <c r="V10" s="53" t="s">
        <v>45</v>
      </c>
      <c r="W10" s="53" t="s">
        <v>46</v>
      </c>
      <c r="X10" s="54"/>
      <c r="Y10" s="55"/>
      <c r="Z10" s="54"/>
      <c r="AA10" s="55"/>
      <c r="AB10" s="47"/>
      <c r="AC10" s="50"/>
      <c r="AD10" s="41"/>
      <c r="AE10" s="41"/>
      <c r="AF10" s="41"/>
      <c r="AG10" s="42"/>
      <c r="AH10" s="56"/>
    </row>
    <row r="11" spans="1:34" s="8" customFormat="1" ht="165.75" customHeight="1" x14ac:dyDescent="0.25">
      <c r="A11" s="58">
        <v>1</v>
      </c>
      <c r="B11" s="58" t="s">
        <v>47</v>
      </c>
      <c r="C11" s="59" t="s">
        <v>48</v>
      </c>
      <c r="D11" s="59" t="s">
        <v>49</v>
      </c>
      <c r="E11" s="59" t="s">
        <v>50</v>
      </c>
      <c r="F11" s="59" t="s">
        <v>51</v>
      </c>
      <c r="G11" s="60" t="s">
        <v>52</v>
      </c>
      <c r="H11" s="61">
        <v>1</v>
      </c>
      <c r="I11" s="62" t="s">
        <v>53</v>
      </c>
      <c r="J11" s="63">
        <f>IF(I11="MUY BAJA",20%,IF(I11="BAJA",40%,IF(I11="MEDIA",60%,IF(I11="ALTA",80%,IF(I11="MUY ALTA",100%,IF(I11="",""))))))</f>
        <v>0.2</v>
      </c>
      <c r="K11" s="64" t="s">
        <v>54</v>
      </c>
      <c r="L11" s="63">
        <f>IF(K11="LEVE",20%,IF(K11="MENOR",40%,IF(K11="MODERADO",60%,IF(K11="MAYOR",80%,IF(K11="CATASTRÓFICO",100%,IF(I11="",""))))))</f>
        <v>1</v>
      </c>
      <c r="M11" s="65" t="s">
        <v>55</v>
      </c>
      <c r="N11" s="66">
        <v>1</v>
      </c>
      <c r="O11" s="67" t="s">
        <v>56</v>
      </c>
      <c r="P11" s="68" t="s">
        <v>57</v>
      </c>
      <c r="Q11" s="68" t="s">
        <v>57</v>
      </c>
      <c r="R11" s="69" t="s">
        <v>58</v>
      </c>
      <c r="S11" s="69" t="s">
        <v>59</v>
      </c>
      <c r="T11" s="63">
        <v>0.4</v>
      </c>
      <c r="U11" s="69" t="s">
        <v>60</v>
      </c>
      <c r="V11" s="69" t="s">
        <v>61</v>
      </c>
      <c r="W11" s="69" t="s">
        <v>62</v>
      </c>
      <c r="X11" s="62" t="s">
        <v>53</v>
      </c>
      <c r="Y11" s="70">
        <f>'[1]Calculos Controles'!C6</f>
        <v>0.12</v>
      </c>
      <c r="Z11" s="64" t="s">
        <v>54</v>
      </c>
      <c r="AA11" s="71">
        <v>1</v>
      </c>
      <c r="AB11" s="65" t="s">
        <v>55</v>
      </c>
      <c r="AC11" s="72" t="s">
        <v>63</v>
      </c>
      <c r="AD11" s="73" t="s">
        <v>64</v>
      </c>
      <c r="AE11" s="73" t="s">
        <v>65</v>
      </c>
      <c r="AF11" s="74" t="s">
        <v>66</v>
      </c>
      <c r="AG11" s="75" t="s">
        <v>67</v>
      </c>
      <c r="AH11" s="76" t="s">
        <v>68</v>
      </c>
    </row>
    <row r="12" spans="1:34" ht="132.75" customHeight="1" x14ac:dyDescent="0.3">
      <c r="A12" s="66">
        <v>2</v>
      </c>
      <c r="B12" s="58" t="s">
        <v>69</v>
      </c>
      <c r="C12" s="67" t="s">
        <v>48</v>
      </c>
      <c r="D12" s="67" t="s">
        <v>70</v>
      </c>
      <c r="E12" s="67" t="s">
        <v>71</v>
      </c>
      <c r="F12" s="67" t="s">
        <v>72</v>
      </c>
      <c r="G12" s="60" t="s">
        <v>52</v>
      </c>
      <c r="H12" s="77">
        <v>12</v>
      </c>
      <c r="I12" s="62" t="s">
        <v>73</v>
      </c>
      <c r="J12" s="63">
        <f>IF(I12="MUY BAJA",20%,IF(I12="BAJA",40%,IF(I12="MEDIA",60%,IF(I12="ALTA",80%,IF(I12="MUY ALTA",100%,IF(I12="",""))))))</f>
        <v>0.4</v>
      </c>
      <c r="K12" s="64" t="s">
        <v>74</v>
      </c>
      <c r="L12" s="63">
        <f t="shared" ref="L12:L42" si="0">IF(K12="LEVE",20%,IF(K12="MENOR",40%,IF(K12="MODERADO",60%,IF(K12="MAYOR",80%,IF(K12="CATASTRÓFICO",100%,IF(I12="",""))))))</f>
        <v>0.6</v>
      </c>
      <c r="M12" s="65" t="s">
        <v>74</v>
      </c>
      <c r="N12" s="66">
        <v>2</v>
      </c>
      <c r="O12" s="73" t="s">
        <v>75</v>
      </c>
      <c r="P12" s="66" t="s">
        <v>57</v>
      </c>
      <c r="Q12" s="66" t="s">
        <v>57</v>
      </c>
      <c r="R12" s="69" t="s">
        <v>76</v>
      </c>
      <c r="S12" s="69" t="s">
        <v>59</v>
      </c>
      <c r="T12" s="63">
        <v>0.3</v>
      </c>
      <c r="U12" s="69" t="s">
        <v>60</v>
      </c>
      <c r="V12" s="69" t="s">
        <v>61</v>
      </c>
      <c r="W12" s="69" t="s">
        <v>62</v>
      </c>
      <c r="X12" s="62" t="s">
        <v>53</v>
      </c>
      <c r="Y12" s="63">
        <f>'[1]Calculos Controles'!C15</f>
        <v>0.12</v>
      </c>
      <c r="Z12" s="64" t="s">
        <v>74</v>
      </c>
      <c r="AA12" s="78">
        <v>0.6</v>
      </c>
      <c r="AB12" s="65" t="s">
        <v>74</v>
      </c>
      <c r="AC12" s="79" t="s">
        <v>63</v>
      </c>
      <c r="AD12" s="73" t="s">
        <v>77</v>
      </c>
      <c r="AE12" s="80" t="s">
        <v>78</v>
      </c>
      <c r="AF12" s="74" t="s">
        <v>66</v>
      </c>
      <c r="AG12" s="75" t="s">
        <v>67</v>
      </c>
      <c r="AH12" s="81" t="s">
        <v>79</v>
      </c>
    </row>
    <row r="13" spans="1:34" ht="93" customHeight="1" x14ac:dyDescent="0.3">
      <c r="A13" s="66">
        <v>3</v>
      </c>
      <c r="B13" s="82" t="s">
        <v>80</v>
      </c>
      <c r="C13" s="83" t="s">
        <v>81</v>
      </c>
      <c r="D13" s="83" t="s">
        <v>82</v>
      </c>
      <c r="E13" s="84" t="s">
        <v>83</v>
      </c>
      <c r="F13" s="85" t="s">
        <v>84</v>
      </c>
      <c r="G13" s="60" t="s">
        <v>52</v>
      </c>
      <c r="H13" s="86">
        <v>140</v>
      </c>
      <c r="I13" s="62" t="s">
        <v>85</v>
      </c>
      <c r="J13" s="87">
        <f>IF(I13="MUY BAJA",20%,IF(I13="BAJA",40%,IF(I13="MEDIA",60%,IF(I13="ALTA",80%,IF(I13="MUY ALTA",100%,IF(I13="",""))))))</f>
        <v>0.6</v>
      </c>
      <c r="K13" s="64" t="s">
        <v>86</v>
      </c>
      <c r="L13" s="63">
        <f t="shared" si="0"/>
        <v>0.8</v>
      </c>
      <c r="M13" s="65" t="s">
        <v>87</v>
      </c>
      <c r="N13" s="66">
        <v>1</v>
      </c>
      <c r="O13" s="88" t="s">
        <v>88</v>
      </c>
      <c r="P13" s="74" t="s">
        <v>57</v>
      </c>
      <c r="Q13" s="66" t="s">
        <v>57</v>
      </c>
      <c r="R13" s="69" t="s">
        <v>76</v>
      </c>
      <c r="S13" s="69" t="s">
        <v>59</v>
      </c>
      <c r="T13" s="89">
        <v>0.3</v>
      </c>
      <c r="U13" s="69" t="s">
        <v>60</v>
      </c>
      <c r="V13" s="69" t="s">
        <v>61</v>
      </c>
      <c r="W13" s="69" t="s">
        <v>89</v>
      </c>
      <c r="X13" s="62" t="s">
        <v>85</v>
      </c>
      <c r="Y13" s="63">
        <v>0.42</v>
      </c>
      <c r="Z13" s="64" t="s">
        <v>86</v>
      </c>
      <c r="AA13" s="63">
        <f>IF(Z13="LEVE",20%,IF(Z13="MENOR",40%,IF(Z13="MODERADO",60%,IF(Z13="MAYOR",80%,IF(Z13="CATASTROFICO",100%,IF(Z13="",""))))))</f>
        <v>0.8</v>
      </c>
      <c r="AB13" s="65" t="s">
        <v>87</v>
      </c>
      <c r="AC13" s="79" t="s">
        <v>63</v>
      </c>
      <c r="AD13" s="67" t="s">
        <v>90</v>
      </c>
      <c r="AE13" s="77" t="s">
        <v>91</v>
      </c>
      <c r="AF13" s="74" t="s">
        <v>66</v>
      </c>
      <c r="AG13" s="75" t="s">
        <v>67</v>
      </c>
      <c r="AH13" s="90" t="s">
        <v>92</v>
      </c>
    </row>
    <row r="14" spans="1:34" ht="129" customHeight="1" x14ac:dyDescent="0.3">
      <c r="A14" s="66">
        <v>4</v>
      </c>
      <c r="B14" s="82" t="s">
        <v>93</v>
      </c>
      <c r="C14" s="83" t="s">
        <v>94</v>
      </c>
      <c r="D14" s="83" t="s">
        <v>95</v>
      </c>
      <c r="E14" s="91" t="s">
        <v>96</v>
      </c>
      <c r="F14" s="92" t="s">
        <v>97</v>
      </c>
      <c r="G14" s="60" t="s">
        <v>52</v>
      </c>
      <c r="H14" s="86">
        <v>32</v>
      </c>
      <c r="I14" s="62" t="s">
        <v>85</v>
      </c>
      <c r="J14" s="87">
        <f>IF(I14="MUY BAJA",20%,IF(I14="BAJA",40%,IF(I14="MEDIA",60%,IF(I14="ALTA",80%,IF(I14="MUY ALTA",100%,IF(I14="",""))))))</f>
        <v>0.6</v>
      </c>
      <c r="K14" s="64" t="s">
        <v>86</v>
      </c>
      <c r="L14" s="63">
        <f t="shared" si="0"/>
        <v>0.8</v>
      </c>
      <c r="M14" s="65" t="s">
        <v>87</v>
      </c>
      <c r="N14" s="66">
        <v>2</v>
      </c>
      <c r="O14" s="93" t="s">
        <v>98</v>
      </c>
      <c r="P14" s="66" t="s">
        <v>57</v>
      </c>
      <c r="Q14" s="66" t="s">
        <v>57</v>
      </c>
      <c r="R14" s="69" t="s">
        <v>76</v>
      </c>
      <c r="S14" s="69" t="s">
        <v>59</v>
      </c>
      <c r="T14" s="89">
        <v>0.3</v>
      </c>
      <c r="U14" s="69" t="s">
        <v>60</v>
      </c>
      <c r="V14" s="69" t="s">
        <v>61</v>
      </c>
      <c r="W14" s="69" t="s">
        <v>89</v>
      </c>
      <c r="X14" s="62" t="s">
        <v>85</v>
      </c>
      <c r="Y14" s="94">
        <v>0.42</v>
      </c>
      <c r="Z14" s="64" t="s">
        <v>86</v>
      </c>
      <c r="AA14" s="63">
        <f>IF(Z14="LEVE",20%,IF(Z14="MENOR",40%,IF(Z14="MODERADO",60%,IF(Z14="MAYOR",80%,IF(Z14="CATASTROFICO",100%,IF(Z14="",""))))))</f>
        <v>0.8</v>
      </c>
      <c r="AB14" s="65" t="s">
        <v>87</v>
      </c>
      <c r="AC14" s="79" t="s">
        <v>63</v>
      </c>
      <c r="AD14" s="95" t="s">
        <v>99</v>
      </c>
      <c r="AE14" s="77" t="s">
        <v>91</v>
      </c>
      <c r="AF14" s="74" t="s">
        <v>66</v>
      </c>
      <c r="AG14" s="75" t="s">
        <v>67</v>
      </c>
      <c r="AH14" s="90" t="s">
        <v>100</v>
      </c>
    </row>
    <row r="15" spans="1:34" ht="129.75" customHeight="1" x14ac:dyDescent="0.3">
      <c r="A15" s="66">
        <v>5</v>
      </c>
      <c r="B15" s="82" t="s">
        <v>101</v>
      </c>
      <c r="C15" s="83" t="s">
        <v>94</v>
      </c>
      <c r="D15" s="83" t="s">
        <v>102</v>
      </c>
      <c r="E15" s="83" t="s">
        <v>103</v>
      </c>
      <c r="F15" s="83" t="s">
        <v>104</v>
      </c>
      <c r="G15" s="60" t="s">
        <v>105</v>
      </c>
      <c r="H15" s="96">
        <v>140</v>
      </c>
      <c r="I15" s="62" t="s">
        <v>85</v>
      </c>
      <c r="J15" s="87">
        <f>IF(I15="MUY BAJA",20%,IF(I15="BAJA",40%,IF(I15="MEDIA",60%,IF(I15="ALTA",80%,IF(I15="MUY ALTA",100%,IF(I15="",""))))))</f>
        <v>0.6</v>
      </c>
      <c r="K15" s="64" t="s">
        <v>86</v>
      </c>
      <c r="L15" s="63">
        <f t="shared" si="0"/>
        <v>0.8</v>
      </c>
      <c r="M15" s="65" t="s">
        <v>87</v>
      </c>
      <c r="N15" s="77">
        <v>3</v>
      </c>
      <c r="O15" s="88" t="s">
        <v>106</v>
      </c>
      <c r="P15" s="66" t="s">
        <v>57</v>
      </c>
      <c r="Q15" s="66" t="s">
        <v>57</v>
      </c>
      <c r="R15" s="69" t="s">
        <v>76</v>
      </c>
      <c r="S15" s="69" t="s">
        <v>59</v>
      </c>
      <c r="T15" s="89" t="e">
        <f>+'[2]ValoraciónControles Fomento'!G62</f>
        <v>#REF!</v>
      </c>
      <c r="U15" s="69" t="s">
        <v>60</v>
      </c>
      <c r="V15" s="69" t="s">
        <v>61</v>
      </c>
      <c r="W15" s="69" t="s">
        <v>89</v>
      </c>
      <c r="X15" s="62" t="s">
        <v>85</v>
      </c>
      <c r="Y15" s="63">
        <v>0.42</v>
      </c>
      <c r="Z15" s="64" t="s">
        <v>86</v>
      </c>
      <c r="AA15" s="63">
        <f>IF(Z15="LEVE",20%,IF(Z15="MENOR",40%,IF(Z15="MODERADO",60%,IF(Z15="MAYOR",80%,IF(Z15="CATASTRÓFICO",100%,IF(Z15="",""))))))</f>
        <v>0.8</v>
      </c>
      <c r="AB15" s="65" t="s">
        <v>87</v>
      </c>
      <c r="AC15" s="79" t="s">
        <v>63</v>
      </c>
      <c r="AD15" s="95" t="s">
        <v>107</v>
      </c>
      <c r="AE15" s="77" t="s">
        <v>91</v>
      </c>
      <c r="AF15" s="74" t="s">
        <v>66</v>
      </c>
      <c r="AG15" s="75" t="s">
        <v>67</v>
      </c>
      <c r="AH15" s="90" t="s">
        <v>108</v>
      </c>
    </row>
    <row r="16" spans="1:34" ht="115.5" customHeight="1" x14ac:dyDescent="0.3">
      <c r="A16" s="97">
        <v>6</v>
      </c>
      <c r="B16" s="97" t="s">
        <v>109</v>
      </c>
      <c r="C16" s="98" t="s">
        <v>48</v>
      </c>
      <c r="D16" s="99" t="s">
        <v>110</v>
      </c>
      <c r="E16" s="99" t="s">
        <v>111</v>
      </c>
      <c r="F16" s="99" t="s">
        <v>112</v>
      </c>
      <c r="G16" s="100" t="s">
        <v>52</v>
      </c>
      <c r="H16" s="101">
        <v>2</v>
      </c>
      <c r="I16" s="102" t="s">
        <v>53</v>
      </c>
      <c r="J16" s="103">
        <v>0.2</v>
      </c>
      <c r="K16" s="104" t="s">
        <v>86</v>
      </c>
      <c r="L16" s="105">
        <f t="shared" si="0"/>
        <v>0.8</v>
      </c>
      <c r="M16" s="106" t="s">
        <v>87</v>
      </c>
      <c r="N16" s="66">
        <v>1</v>
      </c>
      <c r="O16" s="67" t="s">
        <v>113</v>
      </c>
      <c r="P16" s="68" t="s">
        <v>57</v>
      </c>
      <c r="Q16" s="68" t="s">
        <v>57</v>
      </c>
      <c r="R16" s="69" t="s">
        <v>58</v>
      </c>
      <c r="S16" s="69" t="s">
        <v>59</v>
      </c>
      <c r="T16" s="63">
        <v>0.4</v>
      </c>
      <c r="U16" s="69" t="s">
        <v>60</v>
      </c>
      <c r="V16" s="69" t="s">
        <v>61</v>
      </c>
      <c r="W16" s="69" t="s">
        <v>62</v>
      </c>
      <c r="X16" s="62" t="s">
        <v>53</v>
      </c>
      <c r="Y16" s="70">
        <v>0.12</v>
      </c>
      <c r="Z16" s="64" t="s">
        <v>86</v>
      </c>
      <c r="AA16" s="63">
        <f t="shared" ref="AA16:AA53" si="1">IF(Z16="LEVE",20%,IF(Z16="MENOR",40%,IF(Z16="MODERADO",60%,IF(Z16="MAYOR",80%,IF(Z16="CATASTRÓFICO",100%,IF(Z16="",""))))))</f>
        <v>0.8</v>
      </c>
      <c r="AB16" s="65" t="s">
        <v>87</v>
      </c>
      <c r="AC16" s="79" t="s">
        <v>63</v>
      </c>
      <c r="AD16" s="73" t="s">
        <v>114</v>
      </c>
      <c r="AE16" s="107" t="s">
        <v>115</v>
      </c>
      <c r="AF16" s="74" t="s">
        <v>66</v>
      </c>
      <c r="AG16" s="75" t="s">
        <v>67</v>
      </c>
      <c r="AH16" s="108" t="s">
        <v>116</v>
      </c>
    </row>
    <row r="17" spans="1:34" ht="112.5" customHeight="1" x14ac:dyDescent="0.3">
      <c r="A17" s="109"/>
      <c r="B17" s="109"/>
      <c r="C17" s="110"/>
      <c r="D17" s="111"/>
      <c r="E17" s="111"/>
      <c r="F17" s="111"/>
      <c r="G17" s="112"/>
      <c r="H17" s="113"/>
      <c r="I17" s="114"/>
      <c r="J17" s="115"/>
      <c r="K17" s="116"/>
      <c r="L17" s="117"/>
      <c r="M17" s="118"/>
      <c r="N17" s="66">
        <v>2</v>
      </c>
      <c r="O17" s="119" t="s">
        <v>117</v>
      </c>
      <c r="P17" s="68" t="s">
        <v>57</v>
      </c>
      <c r="Q17" s="68" t="s">
        <v>57</v>
      </c>
      <c r="R17" s="69" t="s">
        <v>58</v>
      </c>
      <c r="S17" s="69" t="s">
        <v>59</v>
      </c>
      <c r="T17" s="63">
        <v>0.4</v>
      </c>
      <c r="U17" s="69" t="s">
        <v>60</v>
      </c>
      <c r="V17" s="69" t="s">
        <v>61</v>
      </c>
      <c r="W17" s="69" t="s">
        <v>62</v>
      </c>
      <c r="X17" s="62" t="s">
        <v>53</v>
      </c>
      <c r="Y17" s="70">
        <v>7.1999999999999995E-2</v>
      </c>
      <c r="Z17" s="64" t="s">
        <v>86</v>
      </c>
      <c r="AA17" s="63">
        <f t="shared" si="1"/>
        <v>0.8</v>
      </c>
      <c r="AB17" s="65" t="s">
        <v>87</v>
      </c>
      <c r="AC17" s="79" t="s">
        <v>63</v>
      </c>
      <c r="AD17" s="73" t="s">
        <v>118</v>
      </c>
      <c r="AE17" s="107" t="s">
        <v>115</v>
      </c>
      <c r="AF17" s="74" t="s">
        <v>66</v>
      </c>
      <c r="AG17" s="75" t="s">
        <v>67</v>
      </c>
      <c r="AH17" s="90" t="s">
        <v>119</v>
      </c>
    </row>
    <row r="18" spans="1:34" ht="102.75" customHeight="1" x14ac:dyDescent="0.3">
      <c r="A18" s="97">
        <v>7</v>
      </c>
      <c r="B18" s="97" t="s">
        <v>120</v>
      </c>
      <c r="C18" s="98" t="s">
        <v>48</v>
      </c>
      <c r="D18" s="99" t="s">
        <v>121</v>
      </c>
      <c r="E18" s="99" t="s">
        <v>122</v>
      </c>
      <c r="F18" s="99" t="s">
        <v>123</v>
      </c>
      <c r="G18" s="100" t="s">
        <v>52</v>
      </c>
      <c r="H18" s="101">
        <v>12</v>
      </c>
      <c r="I18" s="120" t="s">
        <v>73</v>
      </c>
      <c r="J18" s="103">
        <v>0.4</v>
      </c>
      <c r="K18" s="104" t="s">
        <v>74</v>
      </c>
      <c r="L18" s="105">
        <f t="shared" si="0"/>
        <v>0.6</v>
      </c>
      <c r="M18" s="106" t="s">
        <v>74</v>
      </c>
      <c r="N18" s="66">
        <v>1</v>
      </c>
      <c r="O18" s="67" t="s">
        <v>124</v>
      </c>
      <c r="P18" s="68" t="s">
        <v>57</v>
      </c>
      <c r="Q18" s="68" t="s">
        <v>57</v>
      </c>
      <c r="R18" s="69" t="s">
        <v>58</v>
      </c>
      <c r="S18" s="69" t="s">
        <v>59</v>
      </c>
      <c r="T18" s="63">
        <v>0.4</v>
      </c>
      <c r="U18" s="69" t="s">
        <v>60</v>
      </c>
      <c r="V18" s="69" t="s">
        <v>61</v>
      </c>
      <c r="W18" s="69" t="s">
        <v>62</v>
      </c>
      <c r="X18" s="62" t="s">
        <v>73</v>
      </c>
      <c r="Y18" s="70">
        <v>0.24</v>
      </c>
      <c r="Z18" s="64" t="s">
        <v>74</v>
      </c>
      <c r="AA18" s="63">
        <f t="shared" si="1"/>
        <v>0.6</v>
      </c>
      <c r="AB18" s="65" t="s">
        <v>74</v>
      </c>
      <c r="AC18" s="79" t="s">
        <v>63</v>
      </c>
      <c r="AD18" s="95" t="s">
        <v>125</v>
      </c>
      <c r="AE18" s="107" t="s">
        <v>126</v>
      </c>
      <c r="AF18" s="74" t="s">
        <v>66</v>
      </c>
      <c r="AG18" s="75" t="s">
        <v>67</v>
      </c>
      <c r="AH18" s="108" t="s">
        <v>127</v>
      </c>
    </row>
    <row r="19" spans="1:34" ht="153.75" customHeight="1" x14ac:dyDescent="0.3">
      <c r="A19" s="109"/>
      <c r="B19" s="109"/>
      <c r="C19" s="121"/>
      <c r="D19" s="122"/>
      <c r="E19" s="122"/>
      <c r="F19" s="122"/>
      <c r="G19" s="112"/>
      <c r="H19" s="123"/>
      <c r="I19" s="120"/>
      <c r="J19" s="124"/>
      <c r="K19" s="125"/>
      <c r="L19" s="117"/>
      <c r="M19" s="118"/>
      <c r="N19" s="66">
        <v>2</v>
      </c>
      <c r="O19" s="73" t="s">
        <v>128</v>
      </c>
      <c r="P19" s="68" t="s">
        <v>57</v>
      </c>
      <c r="Q19" s="68" t="s">
        <v>57</v>
      </c>
      <c r="R19" s="69" t="s">
        <v>76</v>
      </c>
      <c r="S19" s="69" t="s">
        <v>59</v>
      </c>
      <c r="T19" s="63">
        <v>0.4</v>
      </c>
      <c r="U19" s="69" t="s">
        <v>60</v>
      </c>
      <c r="V19" s="69" t="s">
        <v>61</v>
      </c>
      <c r="W19" s="69" t="s">
        <v>62</v>
      </c>
      <c r="X19" s="62" t="s">
        <v>53</v>
      </c>
      <c r="Y19" s="70">
        <v>0.16800000000000001</v>
      </c>
      <c r="Z19" s="64" t="s">
        <v>74</v>
      </c>
      <c r="AA19" s="63">
        <f t="shared" si="1"/>
        <v>0.6</v>
      </c>
      <c r="AB19" s="65" t="s">
        <v>129</v>
      </c>
      <c r="AC19" s="79" t="s">
        <v>63</v>
      </c>
      <c r="AD19" s="95" t="s">
        <v>130</v>
      </c>
      <c r="AE19" s="107" t="s">
        <v>126</v>
      </c>
      <c r="AF19" s="74" t="s">
        <v>66</v>
      </c>
      <c r="AG19" s="75" t="s">
        <v>67</v>
      </c>
      <c r="AH19" s="108" t="s">
        <v>127</v>
      </c>
    </row>
    <row r="20" spans="1:34" ht="99" x14ac:dyDescent="0.3">
      <c r="A20" s="66">
        <v>8</v>
      </c>
      <c r="B20" s="66" t="s">
        <v>131</v>
      </c>
      <c r="C20" s="67" t="s">
        <v>132</v>
      </c>
      <c r="D20" s="119" t="s">
        <v>133</v>
      </c>
      <c r="E20" s="126" t="s">
        <v>134</v>
      </c>
      <c r="F20" s="119" t="s">
        <v>135</v>
      </c>
      <c r="G20" s="60" t="s">
        <v>105</v>
      </c>
      <c r="H20" s="77">
        <v>120</v>
      </c>
      <c r="I20" s="62" t="s">
        <v>85</v>
      </c>
      <c r="J20" s="127">
        <v>0.6</v>
      </c>
      <c r="K20" s="64" t="s">
        <v>86</v>
      </c>
      <c r="L20" s="63">
        <f t="shared" si="0"/>
        <v>0.8</v>
      </c>
      <c r="M20" s="65" t="s">
        <v>87</v>
      </c>
      <c r="N20" s="66">
        <v>3</v>
      </c>
      <c r="O20" s="73" t="s">
        <v>136</v>
      </c>
      <c r="P20" s="66" t="s">
        <v>57</v>
      </c>
      <c r="Q20" s="66" t="s">
        <v>57</v>
      </c>
      <c r="R20" s="69" t="s">
        <v>76</v>
      </c>
      <c r="S20" s="69" t="s">
        <v>59</v>
      </c>
      <c r="T20" s="63">
        <v>0.4</v>
      </c>
      <c r="U20" s="69" t="s">
        <v>60</v>
      </c>
      <c r="V20" s="69" t="s">
        <v>61</v>
      </c>
      <c r="W20" s="69" t="s">
        <v>89</v>
      </c>
      <c r="X20" s="62" t="s">
        <v>85</v>
      </c>
      <c r="Y20" s="128">
        <v>0.42</v>
      </c>
      <c r="Z20" s="64" t="s">
        <v>86</v>
      </c>
      <c r="AA20" s="63">
        <f t="shared" si="1"/>
        <v>0.8</v>
      </c>
      <c r="AB20" s="65" t="s">
        <v>87</v>
      </c>
      <c r="AC20" s="79" t="s">
        <v>63</v>
      </c>
      <c r="AD20" s="107" t="s">
        <v>137</v>
      </c>
      <c r="AE20" s="77" t="s">
        <v>138</v>
      </c>
      <c r="AF20" s="74" t="s">
        <v>66</v>
      </c>
      <c r="AG20" s="75" t="s">
        <v>67</v>
      </c>
      <c r="AH20" s="108" t="s">
        <v>139</v>
      </c>
    </row>
    <row r="21" spans="1:34" ht="102.75" customHeight="1" x14ac:dyDescent="0.3">
      <c r="A21" s="66">
        <v>9</v>
      </c>
      <c r="B21" s="82" t="s">
        <v>140</v>
      </c>
      <c r="C21" s="95" t="s">
        <v>141</v>
      </c>
      <c r="D21" s="95" t="s">
        <v>142</v>
      </c>
      <c r="E21" s="95" t="s">
        <v>143</v>
      </c>
      <c r="F21" s="95" t="s">
        <v>144</v>
      </c>
      <c r="G21" s="60" t="s">
        <v>52</v>
      </c>
      <c r="H21" s="77">
        <v>2</v>
      </c>
      <c r="I21" s="62" t="s">
        <v>53</v>
      </c>
      <c r="J21" s="63">
        <f t="shared" ref="J21:J43" si="2">IF(I21="MUY BAJA",20%,IF(I21="BAJA",40%,IF(I21="MEDIA",60%,IF(I21="ALTA",80%,IF(I21="MUY ALTA",100%,IF(I21="",""))))))</f>
        <v>0.2</v>
      </c>
      <c r="K21" s="64" t="s">
        <v>74</v>
      </c>
      <c r="L21" s="63">
        <f t="shared" si="0"/>
        <v>0.6</v>
      </c>
      <c r="M21" s="65" t="s">
        <v>74</v>
      </c>
      <c r="N21" s="66">
        <v>1</v>
      </c>
      <c r="O21" s="67" t="s">
        <v>145</v>
      </c>
      <c r="P21" s="74" t="s">
        <v>57</v>
      </c>
      <c r="Q21" s="66" t="s">
        <v>57</v>
      </c>
      <c r="R21" s="69" t="s">
        <v>58</v>
      </c>
      <c r="S21" s="69" t="s">
        <v>59</v>
      </c>
      <c r="T21" s="89">
        <v>0.4</v>
      </c>
      <c r="U21" s="69" t="s">
        <v>60</v>
      </c>
      <c r="V21" s="69" t="s">
        <v>61</v>
      </c>
      <c r="W21" s="69" t="s">
        <v>62</v>
      </c>
      <c r="X21" s="62" t="s">
        <v>53</v>
      </c>
      <c r="Y21" s="63">
        <v>0.12</v>
      </c>
      <c r="Z21" s="64" t="s">
        <v>146</v>
      </c>
      <c r="AA21" s="63">
        <f t="shared" si="1"/>
        <v>0.2</v>
      </c>
      <c r="AB21" s="65" t="s">
        <v>129</v>
      </c>
      <c r="AC21" s="79" t="s">
        <v>63</v>
      </c>
      <c r="AD21" s="67" t="s">
        <v>147</v>
      </c>
      <c r="AE21" s="74" t="s">
        <v>148</v>
      </c>
      <c r="AF21" s="74" t="s">
        <v>66</v>
      </c>
      <c r="AG21" s="75" t="s">
        <v>67</v>
      </c>
      <c r="AH21" s="108" t="s">
        <v>149</v>
      </c>
    </row>
    <row r="22" spans="1:34" ht="133.5" customHeight="1" x14ac:dyDescent="0.3">
      <c r="A22" s="66">
        <v>10</v>
      </c>
      <c r="B22" s="82" t="s">
        <v>150</v>
      </c>
      <c r="C22" s="95" t="s">
        <v>151</v>
      </c>
      <c r="D22" s="95" t="s">
        <v>152</v>
      </c>
      <c r="E22" s="95" t="s">
        <v>153</v>
      </c>
      <c r="F22" s="95" t="s">
        <v>154</v>
      </c>
      <c r="G22" s="60" t="s">
        <v>105</v>
      </c>
      <c r="H22" s="77">
        <v>133</v>
      </c>
      <c r="I22" s="62" t="s">
        <v>85</v>
      </c>
      <c r="J22" s="63">
        <f t="shared" si="2"/>
        <v>0.6</v>
      </c>
      <c r="K22" s="64" t="s">
        <v>74</v>
      </c>
      <c r="L22" s="63">
        <f t="shared" si="0"/>
        <v>0.6</v>
      </c>
      <c r="M22" s="65" t="s">
        <v>74</v>
      </c>
      <c r="N22" s="66">
        <v>2</v>
      </c>
      <c r="O22" s="73" t="s">
        <v>155</v>
      </c>
      <c r="P22" s="66" t="s">
        <v>57</v>
      </c>
      <c r="Q22" s="66" t="s">
        <v>57</v>
      </c>
      <c r="R22" s="69" t="s">
        <v>58</v>
      </c>
      <c r="S22" s="69" t="s">
        <v>59</v>
      </c>
      <c r="T22" s="89">
        <v>0.4</v>
      </c>
      <c r="U22" s="69" t="s">
        <v>60</v>
      </c>
      <c r="V22" s="69" t="s">
        <v>61</v>
      </c>
      <c r="W22" s="69" t="s">
        <v>62</v>
      </c>
      <c r="X22" s="62" t="s">
        <v>53</v>
      </c>
      <c r="Y22" s="63">
        <v>0.14000000000000001</v>
      </c>
      <c r="Z22" s="64" t="s">
        <v>86</v>
      </c>
      <c r="AA22" s="63">
        <f t="shared" si="1"/>
        <v>0.8</v>
      </c>
      <c r="AB22" s="65" t="s">
        <v>87</v>
      </c>
      <c r="AC22" s="79" t="s">
        <v>63</v>
      </c>
      <c r="AD22" s="67" t="s">
        <v>156</v>
      </c>
      <c r="AE22" s="74" t="s">
        <v>157</v>
      </c>
      <c r="AF22" s="74" t="s">
        <v>66</v>
      </c>
      <c r="AG22" s="75" t="s">
        <v>67</v>
      </c>
      <c r="AH22" s="129" t="s">
        <v>158</v>
      </c>
    </row>
    <row r="23" spans="1:34" ht="312.75" customHeight="1" x14ac:dyDescent="0.3">
      <c r="A23" s="66">
        <v>11</v>
      </c>
      <c r="B23" s="82" t="s">
        <v>159</v>
      </c>
      <c r="C23" s="95" t="s">
        <v>141</v>
      </c>
      <c r="D23" s="95" t="s">
        <v>160</v>
      </c>
      <c r="E23" s="95" t="s">
        <v>161</v>
      </c>
      <c r="F23" s="95" t="s">
        <v>162</v>
      </c>
      <c r="G23" s="60" t="s">
        <v>52</v>
      </c>
      <c r="H23" s="77">
        <v>4</v>
      </c>
      <c r="I23" s="62" t="s">
        <v>73</v>
      </c>
      <c r="J23" s="63">
        <f t="shared" si="2"/>
        <v>0.4</v>
      </c>
      <c r="K23" s="64" t="s">
        <v>74</v>
      </c>
      <c r="L23" s="63">
        <f t="shared" si="0"/>
        <v>0.6</v>
      </c>
      <c r="M23" s="65" t="s">
        <v>74</v>
      </c>
      <c r="N23" s="66">
        <v>3</v>
      </c>
      <c r="O23" s="73" t="s">
        <v>163</v>
      </c>
      <c r="P23" s="66" t="s">
        <v>57</v>
      </c>
      <c r="Q23" s="66" t="s">
        <v>57</v>
      </c>
      <c r="R23" s="69" t="s">
        <v>58</v>
      </c>
      <c r="S23" s="69" t="s">
        <v>59</v>
      </c>
      <c r="T23" s="89">
        <v>0.4</v>
      </c>
      <c r="U23" s="69" t="s">
        <v>60</v>
      </c>
      <c r="V23" s="69" t="s">
        <v>61</v>
      </c>
      <c r="W23" s="69"/>
      <c r="X23" s="62" t="s">
        <v>53</v>
      </c>
      <c r="Y23" s="63">
        <v>0.28000000000000003</v>
      </c>
      <c r="Z23" s="64" t="s">
        <v>74</v>
      </c>
      <c r="AA23" s="63">
        <f t="shared" si="1"/>
        <v>0.6</v>
      </c>
      <c r="AB23" s="65" t="s">
        <v>74</v>
      </c>
      <c r="AC23" s="79" t="s">
        <v>63</v>
      </c>
      <c r="AD23" s="67" t="s">
        <v>164</v>
      </c>
      <c r="AE23" s="74" t="s">
        <v>148</v>
      </c>
      <c r="AF23" s="74" t="s">
        <v>66</v>
      </c>
      <c r="AG23" s="75" t="s">
        <v>67</v>
      </c>
      <c r="AH23" s="129" t="s">
        <v>165</v>
      </c>
    </row>
    <row r="24" spans="1:34" ht="119.25" customHeight="1" x14ac:dyDescent="0.3">
      <c r="A24" s="66">
        <v>12</v>
      </c>
      <c r="B24" s="82" t="s">
        <v>166</v>
      </c>
      <c r="C24" s="130" t="s">
        <v>151</v>
      </c>
      <c r="D24" s="95" t="s">
        <v>167</v>
      </c>
      <c r="E24" s="130" t="s">
        <v>168</v>
      </c>
      <c r="F24" s="95" t="s">
        <v>169</v>
      </c>
      <c r="G24" s="60" t="s">
        <v>52</v>
      </c>
      <c r="H24" s="77">
        <v>40</v>
      </c>
      <c r="I24" s="62" t="s">
        <v>85</v>
      </c>
      <c r="J24" s="63">
        <f t="shared" si="2"/>
        <v>0.6</v>
      </c>
      <c r="K24" s="64" t="s">
        <v>74</v>
      </c>
      <c r="L24" s="63">
        <f t="shared" si="0"/>
        <v>0.6</v>
      </c>
      <c r="M24" s="65" t="s">
        <v>74</v>
      </c>
      <c r="N24" s="66">
        <v>1</v>
      </c>
      <c r="O24" s="95" t="s">
        <v>170</v>
      </c>
      <c r="P24" s="74" t="s">
        <v>57</v>
      </c>
      <c r="Q24" s="66" t="s">
        <v>57</v>
      </c>
      <c r="R24" s="69" t="s">
        <v>58</v>
      </c>
      <c r="S24" s="69" t="s">
        <v>59</v>
      </c>
      <c r="T24" s="89">
        <v>0.4</v>
      </c>
      <c r="U24" s="69" t="s">
        <v>60</v>
      </c>
      <c r="V24" s="69" t="s">
        <v>61</v>
      </c>
      <c r="W24" s="69" t="s">
        <v>62</v>
      </c>
      <c r="X24" s="62" t="s">
        <v>53</v>
      </c>
      <c r="Y24" s="63">
        <v>0.24</v>
      </c>
      <c r="Z24" s="64" t="s">
        <v>74</v>
      </c>
      <c r="AA24" s="63">
        <f t="shared" si="1"/>
        <v>0.6</v>
      </c>
      <c r="AB24" s="65" t="s">
        <v>74</v>
      </c>
      <c r="AC24" s="79" t="s">
        <v>63</v>
      </c>
      <c r="AD24" s="67" t="s">
        <v>171</v>
      </c>
      <c r="AE24" s="74" t="s">
        <v>172</v>
      </c>
      <c r="AF24" s="74" t="s">
        <v>66</v>
      </c>
      <c r="AG24" s="75" t="s">
        <v>67</v>
      </c>
      <c r="AH24" s="108" t="s">
        <v>173</v>
      </c>
    </row>
    <row r="25" spans="1:34" ht="98.25" customHeight="1" x14ac:dyDescent="0.3">
      <c r="A25" s="66">
        <v>13</v>
      </c>
      <c r="B25" s="66" t="s">
        <v>174</v>
      </c>
      <c r="C25" s="67" t="s">
        <v>175</v>
      </c>
      <c r="D25" s="73" t="s">
        <v>176</v>
      </c>
      <c r="E25" s="67" t="s">
        <v>177</v>
      </c>
      <c r="F25" s="67" t="s">
        <v>178</v>
      </c>
      <c r="G25" s="60" t="s">
        <v>179</v>
      </c>
      <c r="H25" s="77">
        <v>72</v>
      </c>
      <c r="I25" s="62" t="s">
        <v>85</v>
      </c>
      <c r="J25" s="63">
        <f t="shared" si="2"/>
        <v>0.6</v>
      </c>
      <c r="K25" s="64" t="s">
        <v>74</v>
      </c>
      <c r="L25" s="63">
        <f t="shared" si="0"/>
        <v>0.6</v>
      </c>
      <c r="M25" s="65" t="s">
        <v>74</v>
      </c>
      <c r="N25" s="66">
        <v>1</v>
      </c>
      <c r="O25" s="67" t="s">
        <v>180</v>
      </c>
      <c r="P25" s="68" t="s">
        <v>57</v>
      </c>
      <c r="Q25" s="68" t="s">
        <v>57</v>
      </c>
      <c r="R25" s="69" t="s">
        <v>58</v>
      </c>
      <c r="S25" s="69" t="s">
        <v>59</v>
      </c>
      <c r="T25" s="63">
        <v>0.4</v>
      </c>
      <c r="U25" s="69" t="s">
        <v>60</v>
      </c>
      <c r="V25" s="69" t="s">
        <v>61</v>
      </c>
      <c r="W25" s="69" t="s">
        <v>62</v>
      </c>
      <c r="X25" s="62" t="s">
        <v>53</v>
      </c>
      <c r="Y25" s="63">
        <v>0.36</v>
      </c>
      <c r="Z25" s="64" t="s">
        <v>74</v>
      </c>
      <c r="AA25" s="63">
        <f t="shared" si="1"/>
        <v>0.6</v>
      </c>
      <c r="AB25" s="65" t="s">
        <v>74</v>
      </c>
      <c r="AC25" s="79" t="s">
        <v>63</v>
      </c>
      <c r="AD25" s="95" t="s">
        <v>181</v>
      </c>
      <c r="AE25" s="77" t="s">
        <v>182</v>
      </c>
      <c r="AF25" s="74" t="s">
        <v>66</v>
      </c>
      <c r="AG25" s="75" t="s">
        <v>67</v>
      </c>
      <c r="AH25" s="108" t="s">
        <v>183</v>
      </c>
    </row>
    <row r="26" spans="1:34" ht="108" customHeight="1" x14ac:dyDescent="0.3">
      <c r="A26" s="66">
        <v>14</v>
      </c>
      <c r="B26" s="66" t="s">
        <v>184</v>
      </c>
      <c r="C26" s="67" t="s">
        <v>185</v>
      </c>
      <c r="D26" s="73" t="s">
        <v>186</v>
      </c>
      <c r="E26" s="67" t="s">
        <v>187</v>
      </c>
      <c r="F26" s="67" t="s">
        <v>188</v>
      </c>
      <c r="G26" s="60" t="s">
        <v>189</v>
      </c>
      <c r="H26" s="77">
        <v>12</v>
      </c>
      <c r="I26" s="131" t="s">
        <v>73</v>
      </c>
      <c r="J26" s="63">
        <f t="shared" si="2"/>
        <v>0.4</v>
      </c>
      <c r="K26" s="64" t="s">
        <v>86</v>
      </c>
      <c r="L26" s="63">
        <f t="shared" si="0"/>
        <v>0.8</v>
      </c>
      <c r="M26" s="65" t="s">
        <v>87</v>
      </c>
      <c r="N26" s="66">
        <v>2</v>
      </c>
      <c r="O26" s="73" t="s">
        <v>190</v>
      </c>
      <c r="P26" s="66" t="s">
        <v>57</v>
      </c>
      <c r="Q26" s="66" t="s">
        <v>57</v>
      </c>
      <c r="R26" s="69" t="s">
        <v>58</v>
      </c>
      <c r="S26" s="69" t="s">
        <v>59</v>
      </c>
      <c r="T26" s="89">
        <v>0.4</v>
      </c>
      <c r="U26" s="69" t="s">
        <v>60</v>
      </c>
      <c r="V26" s="69" t="s">
        <v>61</v>
      </c>
      <c r="W26" s="69" t="s">
        <v>62</v>
      </c>
      <c r="X26" s="62" t="s">
        <v>53</v>
      </c>
      <c r="Y26" s="63">
        <v>0.24</v>
      </c>
      <c r="Z26" s="64" t="s">
        <v>86</v>
      </c>
      <c r="AA26" s="63">
        <f t="shared" si="1"/>
        <v>0.8</v>
      </c>
      <c r="AB26" s="65" t="s">
        <v>87</v>
      </c>
      <c r="AC26" s="79" t="s">
        <v>63</v>
      </c>
      <c r="AD26" s="95" t="s">
        <v>191</v>
      </c>
      <c r="AE26" s="77" t="s">
        <v>182</v>
      </c>
      <c r="AF26" s="74" t="s">
        <v>66</v>
      </c>
      <c r="AG26" s="75" t="s">
        <v>67</v>
      </c>
      <c r="AH26" s="132" t="s">
        <v>192</v>
      </c>
    </row>
    <row r="27" spans="1:34" ht="105" customHeight="1" x14ac:dyDescent="0.3">
      <c r="A27" s="66">
        <v>15</v>
      </c>
      <c r="B27" s="66" t="s">
        <v>193</v>
      </c>
      <c r="C27" s="67" t="s">
        <v>194</v>
      </c>
      <c r="D27" s="73" t="s">
        <v>195</v>
      </c>
      <c r="E27" s="67" t="s">
        <v>196</v>
      </c>
      <c r="F27" s="67" t="s">
        <v>197</v>
      </c>
      <c r="G27" s="60" t="s">
        <v>179</v>
      </c>
      <c r="H27" s="77">
        <v>36</v>
      </c>
      <c r="I27" s="131" t="s">
        <v>85</v>
      </c>
      <c r="J27" s="63">
        <f t="shared" si="2"/>
        <v>0.6</v>
      </c>
      <c r="K27" s="64" t="s">
        <v>198</v>
      </c>
      <c r="L27" s="63">
        <f t="shared" si="0"/>
        <v>0.4</v>
      </c>
      <c r="M27" s="65" t="s">
        <v>74</v>
      </c>
      <c r="N27" s="66">
        <v>3</v>
      </c>
      <c r="O27" s="73" t="s">
        <v>199</v>
      </c>
      <c r="P27" s="66" t="s">
        <v>57</v>
      </c>
      <c r="Q27" s="66" t="s">
        <v>57</v>
      </c>
      <c r="R27" s="69" t="s">
        <v>58</v>
      </c>
      <c r="S27" s="69" t="s">
        <v>59</v>
      </c>
      <c r="T27" s="89">
        <v>0.4</v>
      </c>
      <c r="U27" s="69" t="s">
        <v>60</v>
      </c>
      <c r="V27" s="69" t="s">
        <v>61</v>
      </c>
      <c r="W27" s="69" t="s">
        <v>62</v>
      </c>
      <c r="X27" s="62" t="s">
        <v>53</v>
      </c>
      <c r="Y27" s="128">
        <v>0.36</v>
      </c>
      <c r="Z27" s="64" t="s">
        <v>198</v>
      </c>
      <c r="AA27" s="63">
        <f t="shared" si="1"/>
        <v>0.4</v>
      </c>
      <c r="AB27" s="65" t="s">
        <v>129</v>
      </c>
      <c r="AC27" s="79" t="s">
        <v>63</v>
      </c>
      <c r="AD27" s="95" t="s">
        <v>200</v>
      </c>
      <c r="AE27" s="77" t="s">
        <v>201</v>
      </c>
      <c r="AF27" s="74" t="s">
        <v>66</v>
      </c>
      <c r="AG27" s="75" t="s">
        <v>67</v>
      </c>
      <c r="AH27" s="129" t="s">
        <v>202</v>
      </c>
    </row>
    <row r="28" spans="1:34" ht="138.75" customHeight="1" x14ac:dyDescent="0.3">
      <c r="A28" s="66">
        <v>16</v>
      </c>
      <c r="B28" s="66" t="s">
        <v>203</v>
      </c>
      <c r="C28" s="67" t="s">
        <v>204</v>
      </c>
      <c r="D28" s="73" t="s">
        <v>205</v>
      </c>
      <c r="E28" s="133" t="s">
        <v>206</v>
      </c>
      <c r="F28" s="67" t="s">
        <v>207</v>
      </c>
      <c r="G28" s="60" t="s">
        <v>52</v>
      </c>
      <c r="H28" s="77">
        <v>650</v>
      </c>
      <c r="I28" s="134" t="s">
        <v>208</v>
      </c>
      <c r="J28" s="63">
        <f t="shared" si="2"/>
        <v>0.8</v>
      </c>
      <c r="K28" s="64" t="s">
        <v>198</v>
      </c>
      <c r="L28" s="63">
        <f t="shared" si="0"/>
        <v>0.4</v>
      </c>
      <c r="M28" s="65" t="s">
        <v>74</v>
      </c>
      <c r="N28" s="77">
        <v>4</v>
      </c>
      <c r="O28" s="107" t="s">
        <v>209</v>
      </c>
      <c r="P28" s="77" t="s">
        <v>57</v>
      </c>
      <c r="Q28" s="77" t="s">
        <v>57</v>
      </c>
      <c r="R28" s="69" t="s">
        <v>58</v>
      </c>
      <c r="S28" s="69" t="s">
        <v>59</v>
      </c>
      <c r="T28" s="94">
        <v>0.4</v>
      </c>
      <c r="U28" s="69" t="s">
        <v>60</v>
      </c>
      <c r="V28" s="69" t="s">
        <v>61</v>
      </c>
      <c r="W28" s="69" t="s">
        <v>62</v>
      </c>
      <c r="X28" s="62" t="s">
        <v>73</v>
      </c>
      <c r="Y28" s="63">
        <v>0.48</v>
      </c>
      <c r="Z28" s="64" t="s">
        <v>198</v>
      </c>
      <c r="AA28" s="63">
        <f t="shared" si="1"/>
        <v>0.4</v>
      </c>
      <c r="AB28" s="65" t="s">
        <v>74</v>
      </c>
      <c r="AC28" s="79" t="s">
        <v>63</v>
      </c>
      <c r="AD28" s="95" t="s">
        <v>210</v>
      </c>
      <c r="AE28" s="77" t="s">
        <v>211</v>
      </c>
      <c r="AF28" s="74" t="s">
        <v>66</v>
      </c>
      <c r="AG28" s="75" t="s">
        <v>67</v>
      </c>
      <c r="AH28" s="108" t="s">
        <v>212</v>
      </c>
    </row>
    <row r="29" spans="1:34" ht="96.75" customHeight="1" x14ac:dyDescent="0.3">
      <c r="A29" s="66">
        <v>17</v>
      </c>
      <c r="B29" s="66" t="s">
        <v>213</v>
      </c>
      <c r="C29" s="67" t="s">
        <v>185</v>
      </c>
      <c r="D29" s="135" t="s">
        <v>214</v>
      </c>
      <c r="E29" s="67" t="s">
        <v>215</v>
      </c>
      <c r="F29" s="67" t="s">
        <v>216</v>
      </c>
      <c r="G29" s="60" t="s">
        <v>52</v>
      </c>
      <c r="H29" s="77">
        <v>600</v>
      </c>
      <c r="I29" s="62" t="s">
        <v>208</v>
      </c>
      <c r="J29" s="63">
        <f t="shared" si="2"/>
        <v>0.8</v>
      </c>
      <c r="K29" s="64" t="s">
        <v>146</v>
      </c>
      <c r="L29" s="63">
        <f t="shared" si="0"/>
        <v>0.2</v>
      </c>
      <c r="M29" s="65" t="s">
        <v>74</v>
      </c>
      <c r="N29" s="77">
        <v>5</v>
      </c>
      <c r="O29" s="107" t="s">
        <v>217</v>
      </c>
      <c r="P29" s="77" t="s">
        <v>57</v>
      </c>
      <c r="Q29" s="77" t="s">
        <v>57</v>
      </c>
      <c r="R29" s="69" t="s">
        <v>58</v>
      </c>
      <c r="S29" s="69" t="s">
        <v>59</v>
      </c>
      <c r="T29" s="136">
        <v>0.4</v>
      </c>
      <c r="U29" s="69" t="s">
        <v>60</v>
      </c>
      <c r="V29" s="69" t="s">
        <v>61</v>
      </c>
      <c r="W29" s="69" t="s">
        <v>62</v>
      </c>
      <c r="X29" s="62" t="s">
        <v>53</v>
      </c>
      <c r="Y29" s="63">
        <v>0.36</v>
      </c>
      <c r="Z29" s="64" t="s">
        <v>146</v>
      </c>
      <c r="AA29" s="63">
        <f t="shared" si="1"/>
        <v>0.2</v>
      </c>
      <c r="AB29" s="65" t="s">
        <v>129</v>
      </c>
      <c r="AC29" s="79" t="s">
        <v>63</v>
      </c>
      <c r="AD29" s="95" t="s">
        <v>218</v>
      </c>
      <c r="AE29" s="95" t="s">
        <v>219</v>
      </c>
      <c r="AF29" s="74" t="s">
        <v>66</v>
      </c>
      <c r="AG29" s="75" t="s">
        <v>67</v>
      </c>
      <c r="AH29" s="108" t="s">
        <v>220</v>
      </c>
    </row>
    <row r="30" spans="1:34" ht="102" x14ac:dyDescent="0.3">
      <c r="A30" s="66">
        <v>18</v>
      </c>
      <c r="B30" s="66" t="s">
        <v>221</v>
      </c>
      <c r="C30" s="59" t="s">
        <v>222</v>
      </c>
      <c r="D30" s="59" t="s">
        <v>223</v>
      </c>
      <c r="E30" s="59" t="s">
        <v>224</v>
      </c>
      <c r="F30" s="59" t="s">
        <v>225</v>
      </c>
      <c r="G30" s="60" t="s">
        <v>52</v>
      </c>
      <c r="H30" s="61">
        <v>1500</v>
      </c>
      <c r="I30" s="137" t="s">
        <v>208</v>
      </c>
      <c r="J30" s="63">
        <f t="shared" si="2"/>
        <v>0.8</v>
      </c>
      <c r="K30" s="64" t="s">
        <v>146</v>
      </c>
      <c r="L30" s="63">
        <f t="shared" si="0"/>
        <v>0.2</v>
      </c>
      <c r="M30" s="65" t="s">
        <v>129</v>
      </c>
      <c r="N30" s="66">
        <v>1</v>
      </c>
      <c r="O30" s="67" t="s">
        <v>226</v>
      </c>
      <c r="P30" s="68" t="s">
        <v>57</v>
      </c>
      <c r="Q30" s="68" t="s">
        <v>57</v>
      </c>
      <c r="R30" s="69" t="s">
        <v>76</v>
      </c>
      <c r="S30" s="69" t="s">
        <v>59</v>
      </c>
      <c r="T30" s="63">
        <v>0.3</v>
      </c>
      <c r="U30" s="69" t="s">
        <v>60</v>
      </c>
      <c r="V30" s="69" t="s">
        <v>61</v>
      </c>
      <c r="W30" s="69" t="s">
        <v>62</v>
      </c>
      <c r="X30" s="62" t="s">
        <v>73</v>
      </c>
      <c r="Y30" s="138">
        <v>0.56000000000000005</v>
      </c>
      <c r="Z30" s="64" t="s">
        <v>146</v>
      </c>
      <c r="AA30" s="63">
        <f t="shared" si="1"/>
        <v>0.2</v>
      </c>
      <c r="AB30" s="65" t="s">
        <v>129</v>
      </c>
      <c r="AC30" s="79" t="s">
        <v>63</v>
      </c>
      <c r="AD30" s="67" t="s">
        <v>227</v>
      </c>
      <c r="AE30" s="73" t="s">
        <v>228</v>
      </c>
      <c r="AF30" s="74" t="s">
        <v>66</v>
      </c>
      <c r="AG30" s="75" t="s">
        <v>67</v>
      </c>
      <c r="AH30" s="129" t="s">
        <v>229</v>
      </c>
    </row>
    <row r="31" spans="1:34" ht="76.5" x14ac:dyDescent="0.3">
      <c r="A31" s="66">
        <v>19</v>
      </c>
      <c r="B31" s="66" t="s">
        <v>230</v>
      </c>
      <c r="C31" s="67" t="s">
        <v>231</v>
      </c>
      <c r="D31" s="67" t="s">
        <v>232</v>
      </c>
      <c r="E31" s="67" t="s">
        <v>233</v>
      </c>
      <c r="F31" s="67" t="s">
        <v>234</v>
      </c>
      <c r="G31" s="60" t="s">
        <v>52</v>
      </c>
      <c r="H31" s="77">
        <v>2000</v>
      </c>
      <c r="I31" s="139" t="s">
        <v>208</v>
      </c>
      <c r="J31" s="63">
        <f t="shared" si="2"/>
        <v>0.8</v>
      </c>
      <c r="K31" s="64" t="s">
        <v>146</v>
      </c>
      <c r="L31" s="63">
        <f t="shared" si="0"/>
        <v>0.2</v>
      </c>
      <c r="M31" s="65" t="s">
        <v>129</v>
      </c>
      <c r="N31" s="66">
        <v>2</v>
      </c>
      <c r="O31" s="73" t="s">
        <v>235</v>
      </c>
      <c r="P31" s="66" t="s">
        <v>57</v>
      </c>
      <c r="Q31" s="66" t="s">
        <v>57</v>
      </c>
      <c r="R31" s="69" t="s">
        <v>236</v>
      </c>
      <c r="S31" s="69" t="s">
        <v>59</v>
      </c>
      <c r="T31" s="63">
        <v>0.4</v>
      </c>
      <c r="U31" s="69" t="s">
        <v>60</v>
      </c>
      <c r="V31" s="69" t="s">
        <v>61</v>
      </c>
      <c r="W31" s="69" t="s">
        <v>62</v>
      </c>
      <c r="X31" s="62" t="s">
        <v>73</v>
      </c>
      <c r="Y31" s="140">
        <v>0.48</v>
      </c>
      <c r="Z31" s="64" t="s">
        <v>146</v>
      </c>
      <c r="AA31" s="63">
        <f t="shared" si="1"/>
        <v>0.2</v>
      </c>
      <c r="AB31" s="65" t="s">
        <v>129</v>
      </c>
      <c r="AC31" s="79" t="s">
        <v>63</v>
      </c>
      <c r="AD31" s="67" t="s">
        <v>237</v>
      </c>
      <c r="AE31" s="74" t="s">
        <v>228</v>
      </c>
      <c r="AF31" s="74" t="s">
        <v>66</v>
      </c>
      <c r="AG31" s="75" t="s">
        <v>67</v>
      </c>
      <c r="AH31" s="141" t="s">
        <v>238</v>
      </c>
    </row>
    <row r="32" spans="1:34" ht="89.25" x14ac:dyDescent="0.3">
      <c r="A32" s="66">
        <v>20</v>
      </c>
      <c r="B32" s="66" t="s">
        <v>239</v>
      </c>
      <c r="C32" s="74" t="s">
        <v>240</v>
      </c>
      <c r="D32" s="73" t="s">
        <v>241</v>
      </c>
      <c r="E32" s="67" t="s">
        <v>242</v>
      </c>
      <c r="F32" s="67" t="s">
        <v>243</v>
      </c>
      <c r="G32" s="60" t="s">
        <v>52</v>
      </c>
      <c r="H32" s="77">
        <f>(3*12)+2+5+12</f>
        <v>55</v>
      </c>
      <c r="I32" s="62" t="s">
        <v>85</v>
      </c>
      <c r="J32" s="63">
        <f t="shared" si="2"/>
        <v>0.6</v>
      </c>
      <c r="K32" s="64" t="s">
        <v>146</v>
      </c>
      <c r="L32" s="63">
        <f t="shared" si="0"/>
        <v>0.2</v>
      </c>
      <c r="M32" s="65" t="s">
        <v>129</v>
      </c>
      <c r="N32" s="66">
        <v>1</v>
      </c>
      <c r="O32" s="135" t="s">
        <v>244</v>
      </c>
      <c r="P32" s="74" t="s">
        <v>57</v>
      </c>
      <c r="Q32" s="66" t="s">
        <v>57</v>
      </c>
      <c r="R32" s="69" t="s">
        <v>58</v>
      </c>
      <c r="S32" s="69" t="s">
        <v>59</v>
      </c>
      <c r="T32" s="89">
        <v>0.4</v>
      </c>
      <c r="U32" s="69" t="s">
        <v>60</v>
      </c>
      <c r="V32" s="69" t="s">
        <v>61</v>
      </c>
      <c r="W32" s="69" t="s">
        <v>62</v>
      </c>
      <c r="X32" s="62" t="s">
        <v>53</v>
      </c>
      <c r="Y32" s="63">
        <v>0.36</v>
      </c>
      <c r="Z32" s="64" t="s">
        <v>146</v>
      </c>
      <c r="AA32" s="63">
        <f t="shared" si="1"/>
        <v>0.2</v>
      </c>
      <c r="AB32" s="65" t="s">
        <v>129</v>
      </c>
      <c r="AC32" s="79" t="s">
        <v>63</v>
      </c>
      <c r="AD32" s="67" t="s">
        <v>245</v>
      </c>
      <c r="AE32" s="77" t="s">
        <v>246</v>
      </c>
      <c r="AF32" s="74" t="s">
        <v>66</v>
      </c>
      <c r="AG32" s="75" t="s">
        <v>67</v>
      </c>
      <c r="AH32" s="108" t="s">
        <v>247</v>
      </c>
    </row>
    <row r="33" spans="1:34" ht="86.25" x14ac:dyDescent="0.3">
      <c r="A33" s="66">
        <v>21</v>
      </c>
      <c r="B33" s="66" t="s">
        <v>248</v>
      </c>
      <c r="C33" s="67" t="s">
        <v>249</v>
      </c>
      <c r="D33" s="67" t="s">
        <v>250</v>
      </c>
      <c r="E33" s="67" t="s">
        <v>251</v>
      </c>
      <c r="F33" s="67" t="s">
        <v>252</v>
      </c>
      <c r="G33" s="60" t="s">
        <v>105</v>
      </c>
      <c r="H33" s="77">
        <v>15</v>
      </c>
      <c r="I33" s="62" t="s">
        <v>73</v>
      </c>
      <c r="J33" s="63">
        <f t="shared" si="2"/>
        <v>0.4</v>
      </c>
      <c r="K33" s="64" t="s">
        <v>86</v>
      </c>
      <c r="L33" s="63">
        <f t="shared" si="0"/>
        <v>0.8</v>
      </c>
      <c r="M33" s="65" t="s">
        <v>87</v>
      </c>
      <c r="N33" s="66">
        <v>2</v>
      </c>
      <c r="O33" s="73" t="s">
        <v>253</v>
      </c>
      <c r="P33" s="66" t="s">
        <v>57</v>
      </c>
      <c r="Q33" s="66" t="s">
        <v>57</v>
      </c>
      <c r="R33" s="69" t="s">
        <v>58</v>
      </c>
      <c r="S33" s="69" t="s">
        <v>59</v>
      </c>
      <c r="T33" s="89">
        <v>0.4</v>
      </c>
      <c r="U33" s="69" t="s">
        <v>60</v>
      </c>
      <c r="V33" s="69" t="s">
        <v>61</v>
      </c>
      <c r="W33" s="69" t="s">
        <v>89</v>
      </c>
      <c r="X33" s="62" t="s">
        <v>53</v>
      </c>
      <c r="Y33" s="63">
        <v>0.24</v>
      </c>
      <c r="Z33" s="64" t="s">
        <v>86</v>
      </c>
      <c r="AA33" s="63">
        <f t="shared" si="1"/>
        <v>0.8</v>
      </c>
      <c r="AB33" s="65" t="s">
        <v>87</v>
      </c>
      <c r="AC33" s="79" t="s">
        <v>63</v>
      </c>
      <c r="AD33" s="67" t="s">
        <v>254</v>
      </c>
      <c r="AE33" s="77" t="s">
        <v>246</v>
      </c>
      <c r="AF33" s="74" t="s">
        <v>66</v>
      </c>
      <c r="AG33" s="75" t="s">
        <v>67</v>
      </c>
      <c r="AH33" s="108" t="s">
        <v>255</v>
      </c>
    </row>
    <row r="34" spans="1:34" ht="86.25" x14ac:dyDescent="0.3">
      <c r="A34" s="66">
        <v>22</v>
      </c>
      <c r="B34" s="66" t="s">
        <v>256</v>
      </c>
      <c r="C34" s="67" t="s">
        <v>94</v>
      </c>
      <c r="D34" s="67" t="s">
        <v>257</v>
      </c>
      <c r="E34" s="67" t="s">
        <v>258</v>
      </c>
      <c r="F34" s="67" t="s">
        <v>259</v>
      </c>
      <c r="G34" s="60" t="s">
        <v>52</v>
      </c>
      <c r="H34" s="77">
        <f>2+1+12+1</f>
        <v>16</v>
      </c>
      <c r="I34" s="62" t="s">
        <v>73</v>
      </c>
      <c r="J34" s="63">
        <f t="shared" si="2"/>
        <v>0.4</v>
      </c>
      <c r="K34" s="64" t="s">
        <v>198</v>
      </c>
      <c r="L34" s="63">
        <f t="shared" si="0"/>
        <v>0.4</v>
      </c>
      <c r="M34" s="65" t="s">
        <v>129</v>
      </c>
      <c r="N34" s="66">
        <v>3</v>
      </c>
      <c r="O34" s="73" t="s">
        <v>260</v>
      </c>
      <c r="P34" s="66" t="s">
        <v>57</v>
      </c>
      <c r="Q34" s="66" t="s">
        <v>57</v>
      </c>
      <c r="R34" s="69" t="s">
        <v>58</v>
      </c>
      <c r="S34" s="69" t="s">
        <v>59</v>
      </c>
      <c r="T34" s="89">
        <v>0.4</v>
      </c>
      <c r="U34" s="69" t="s">
        <v>60</v>
      </c>
      <c r="V34" s="69" t="s">
        <v>61</v>
      </c>
      <c r="W34" s="69" t="s">
        <v>89</v>
      </c>
      <c r="X34" s="62" t="s">
        <v>53</v>
      </c>
      <c r="Y34" s="94">
        <v>0.36</v>
      </c>
      <c r="Z34" s="64" t="s">
        <v>198</v>
      </c>
      <c r="AA34" s="63">
        <f t="shared" si="1"/>
        <v>0.4</v>
      </c>
      <c r="AB34" s="65" t="s">
        <v>129</v>
      </c>
      <c r="AC34" s="79" t="s">
        <v>63</v>
      </c>
      <c r="AD34" s="95" t="s">
        <v>261</v>
      </c>
      <c r="AE34" s="77" t="s">
        <v>262</v>
      </c>
      <c r="AF34" s="74" t="s">
        <v>66</v>
      </c>
      <c r="AG34" s="75" t="s">
        <v>67</v>
      </c>
      <c r="AH34" s="90" t="s">
        <v>263</v>
      </c>
    </row>
    <row r="35" spans="1:34" ht="92.25" customHeight="1" x14ac:dyDescent="0.3">
      <c r="A35" s="66">
        <v>23</v>
      </c>
      <c r="B35" s="66" t="s">
        <v>264</v>
      </c>
      <c r="C35" s="67" t="s">
        <v>249</v>
      </c>
      <c r="D35" s="67" t="s">
        <v>265</v>
      </c>
      <c r="E35" s="67" t="s">
        <v>266</v>
      </c>
      <c r="F35" s="67" t="s">
        <v>267</v>
      </c>
      <c r="G35" s="60" t="s">
        <v>105</v>
      </c>
      <c r="H35" s="142">
        <f>(365-52)*5</f>
        <v>1565</v>
      </c>
      <c r="I35" s="62" t="s">
        <v>208</v>
      </c>
      <c r="J35" s="63">
        <f t="shared" si="2"/>
        <v>0.8</v>
      </c>
      <c r="K35" s="64" t="s">
        <v>86</v>
      </c>
      <c r="L35" s="63">
        <f t="shared" si="0"/>
        <v>0.8</v>
      </c>
      <c r="M35" s="65" t="s">
        <v>87</v>
      </c>
      <c r="N35" s="77">
        <v>4</v>
      </c>
      <c r="O35" s="107" t="s">
        <v>268</v>
      </c>
      <c r="P35" s="143" t="s">
        <v>57</v>
      </c>
      <c r="Q35" s="77" t="s">
        <v>57</v>
      </c>
      <c r="R35" s="69" t="s">
        <v>58</v>
      </c>
      <c r="S35" s="69" t="s">
        <v>59</v>
      </c>
      <c r="T35" s="89">
        <v>0.4</v>
      </c>
      <c r="U35" s="69" t="s">
        <v>60</v>
      </c>
      <c r="V35" s="69" t="s">
        <v>61</v>
      </c>
      <c r="W35" s="69" t="s">
        <v>62</v>
      </c>
      <c r="X35" s="62" t="s">
        <v>53</v>
      </c>
      <c r="Y35" s="63">
        <v>0.36</v>
      </c>
      <c r="Z35" s="64" t="s">
        <v>86</v>
      </c>
      <c r="AA35" s="63">
        <f t="shared" si="1"/>
        <v>0.8</v>
      </c>
      <c r="AB35" s="65" t="s">
        <v>87</v>
      </c>
      <c r="AC35" s="79" t="s">
        <v>63</v>
      </c>
      <c r="AD35" s="95" t="s">
        <v>269</v>
      </c>
      <c r="AE35" s="77" t="s">
        <v>270</v>
      </c>
      <c r="AF35" s="74" t="s">
        <v>66</v>
      </c>
      <c r="AG35" s="75" t="s">
        <v>67</v>
      </c>
      <c r="AH35" s="90" t="s">
        <v>271</v>
      </c>
    </row>
    <row r="36" spans="1:34" ht="92.25" customHeight="1" x14ac:dyDescent="0.3">
      <c r="A36" s="66">
        <v>24</v>
      </c>
      <c r="B36" s="66" t="s">
        <v>272</v>
      </c>
      <c r="C36" s="67" t="s">
        <v>273</v>
      </c>
      <c r="D36" s="73" t="s">
        <v>274</v>
      </c>
      <c r="E36" s="67" t="s">
        <v>275</v>
      </c>
      <c r="F36" s="67" t="s">
        <v>276</v>
      </c>
      <c r="G36" s="60" t="s">
        <v>52</v>
      </c>
      <c r="H36" s="77">
        <v>16</v>
      </c>
      <c r="I36" s="62" t="s">
        <v>73</v>
      </c>
      <c r="J36" s="63">
        <f t="shared" si="2"/>
        <v>0.4</v>
      </c>
      <c r="K36" s="64" t="s">
        <v>146</v>
      </c>
      <c r="L36" s="63">
        <f t="shared" si="0"/>
        <v>0.2</v>
      </c>
      <c r="M36" s="65" t="s">
        <v>129</v>
      </c>
      <c r="N36" s="66">
        <v>1</v>
      </c>
      <c r="O36" s="67" t="s">
        <v>277</v>
      </c>
      <c r="P36" s="74" t="s">
        <v>57</v>
      </c>
      <c r="Q36" s="66" t="s">
        <v>57</v>
      </c>
      <c r="R36" s="69" t="s">
        <v>58</v>
      </c>
      <c r="S36" s="69" t="s">
        <v>59</v>
      </c>
      <c r="T36" s="89">
        <v>0.4</v>
      </c>
      <c r="U36" s="69" t="s">
        <v>278</v>
      </c>
      <c r="V36" s="69" t="s">
        <v>279</v>
      </c>
      <c r="W36" s="69" t="s">
        <v>62</v>
      </c>
      <c r="X36" s="62" t="s">
        <v>53</v>
      </c>
      <c r="Y36" s="63">
        <v>0.24</v>
      </c>
      <c r="Z36" s="64" t="s">
        <v>146</v>
      </c>
      <c r="AA36" s="63">
        <f t="shared" si="1"/>
        <v>0.2</v>
      </c>
      <c r="AB36" s="65" t="s">
        <v>129</v>
      </c>
      <c r="AC36" s="79" t="s">
        <v>63</v>
      </c>
      <c r="AD36" s="67" t="s">
        <v>280</v>
      </c>
      <c r="AE36" s="77" t="s">
        <v>281</v>
      </c>
      <c r="AF36" s="74" t="s">
        <v>66</v>
      </c>
      <c r="AG36" s="75" t="s">
        <v>67</v>
      </c>
      <c r="AH36" s="108" t="s">
        <v>282</v>
      </c>
    </row>
    <row r="37" spans="1:34" ht="92.25" customHeight="1" x14ac:dyDescent="0.3">
      <c r="A37" s="66">
        <v>25</v>
      </c>
      <c r="B37" s="66" t="s">
        <v>283</v>
      </c>
      <c r="C37" s="67" t="s">
        <v>284</v>
      </c>
      <c r="D37" s="67" t="s">
        <v>285</v>
      </c>
      <c r="E37" s="67" t="s">
        <v>286</v>
      </c>
      <c r="F37" s="67" t="s">
        <v>287</v>
      </c>
      <c r="G37" s="60" t="s">
        <v>105</v>
      </c>
      <c r="H37" s="77">
        <v>60</v>
      </c>
      <c r="I37" s="62" t="s">
        <v>85</v>
      </c>
      <c r="J37" s="63">
        <f t="shared" si="2"/>
        <v>0.6</v>
      </c>
      <c r="K37" s="64" t="s">
        <v>86</v>
      </c>
      <c r="L37" s="63">
        <f t="shared" si="0"/>
        <v>0.8</v>
      </c>
      <c r="M37" s="65" t="s">
        <v>87</v>
      </c>
      <c r="N37" s="66">
        <v>3</v>
      </c>
      <c r="O37" s="73" t="s">
        <v>288</v>
      </c>
      <c r="P37" s="66" t="s">
        <v>57</v>
      </c>
      <c r="Q37" s="66" t="s">
        <v>57</v>
      </c>
      <c r="R37" s="69" t="s">
        <v>58</v>
      </c>
      <c r="S37" s="69" t="s">
        <v>59</v>
      </c>
      <c r="T37" s="89">
        <v>0.4</v>
      </c>
      <c r="U37" s="69" t="s">
        <v>60</v>
      </c>
      <c r="V37" s="69" t="s">
        <v>61</v>
      </c>
      <c r="W37" s="69" t="s">
        <v>89</v>
      </c>
      <c r="X37" s="62" t="s">
        <v>53</v>
      </c>
      <c r="Y37" s="94">
        <v>0.36</v>
      </c>
      <c r="Z37" s="64" t="s">
        <v>86</v>
      </c>
      <c r="AA37" s="63">
        <f t="shared" si="1"/>
        <v>0.8</v>
      </c>
      <c r="AB37" s="65" t="s">
        <v>87</v>
      </c>
      <c r="AC37" s="79" t="s">
        <v>63</v>
      </c>
      <c r="AD37" s="95" t="s">
        <v>289</v>
      </c>
      <c r="AE37" s="77" t="s">
        <v>262</v>
      </c>
      <c r="AF37" s="74" t="s">
        <v>66</v>
      </c>
      <c r="AG37" s="75" t="s">
        <v>67</v>
      </c>
      <c r="AH37" s="108" t="s">
        <v>290</v>
      </c>
    </row>
    <row r="38" spans="1:34" ht="92.25" customHeight="1" x14ac:dyDescent="0.3">
      <c r="A38" s="66">
        <v>26</v>
      </c>
      <c r="B38" s="66" t="s">
        <v>291</v>
      </c>
      <c r="C38" s="67" t="s">
        <v>284</v>
      </c>
      <c r="D38" s="73" t="s">
        <v>292</v>
      </c>
      <c r="E38" s="67" t="s">
        <v>293</v>
      </c>
      <c r="F38" s="67" t="s">
        <v>294</v>
      </c>
      <c r="G38" s="60" t="s">
        <v>52</v>
      </c>
      <c r="H38" s="77">
        <v>2</v>
      </c>
      <c r="I38" s="144" t="s">
        <v>53</v>
      </c>
      <c r="J38" s="63">
        <f t="shared" si="2"/>
        <v>0.2</v>
      </c>
      <c r="K38" s="145" t="s">
        <v>198</v>
      </c>
      <c r="L38" s="63">
        <f t="shared" si="0"/>
        <v>0.4</v>
      </c>
      <c r="M38" s="65" t="s">
        <v>129</v>
      </c>
      <c r="N38" s="66"/>
      <c r="O38" s="119" t="s">
        <v>295</v>
      </c>
      <c r="P38" s="66" t="s">
        <v>57</v>
      </c>
      <c r="Q38" s="66" t="s">
        <v>57</v>
      </c>
      <c r="R38" s="69" t="s">
        <v>58</v>
      </c>
      <c r="S38" s="69" t="s">
        <v>59</v>
      </c>
      <c r="T38" s="89">
        <v>0.4</v>
      </c>
      <c r="U38" s="69" t="s">
        <v>60</v>
      </c>
      <c r="V38" s="69" t="s">
        <v>61</v>
      </c>
      <c r="W38" s="69" t="s">
        <v>89</v>
      </c>
      <c r="X38" s="144" t="s">
        <v>53</v>
      </c>
      <c r="Y38" s="94">
        <v>0.12</v>
      </c>
      <c r="Z38" s="145" t="s">
        <v>198</v>
      </c>
      <c r="AA38" s="63">
        <f t="shared" si="1"/>
        <v>0.4</v>
      </c>
      <c r="AB38" s="65" t="s">
        <v>129</v>
      </c>
      <c r="AC38" s="79" t="s">
        <v>63</v>
      </c>
      <c r="AD38" s="67" t="s">
        <v>280</v>
      </c>
      <c r="AE38" s="77" t="s">
        <v>281</v>
      </c>
      <c r="AF38" s="74" t="s">
        <v>66</v>
      </c>
      <c r="AG38" s="75" t="s">
        <v>67</v>
      </c>
      <c r="AH38" s="108" t="s">
        <v>296</v>
      </c>
    </row>
    <row r="39" spans="1:34" ht="92.25" customHeight="1" x14ac:dyDescent="0.3">
      <c r="A39" s="66">
        <v>27</v>
      </c>
      <c r="B39" s="66" t="s">
        <v>297</v>
      </c>
      <c r="C39" s="67" t="s">
        <v>284</v>
      </c>
      <c r="D39" s="73" t="s">
        <v>298</v>
      </c>
      <c r="E39" s="67" t="s">
        <v>299</v>
      </c>
      <c r="F39" s="67" t="s">
        <v>300</v>
      </c>
      <c r="G39" s="60" t="s">
        <v>52</v>
      </c>
      <c r="H39" s="77">
        <v>5000</v>
      </c>
      <c r="I39" s="144" t="s">
        <v>301</v>
      </c>
      <c r="J39" s="63">
        <f t="shared" si="2"/>
        <v>1</v>
      </c>
      <c r="K39" s="145" t="s">
        <v>54</v>
      </c>
      <c r="L39" s="63">
        <f t="shared" si="0"/>
        <v>1</v>
      </c>
      <c r="M39" s="65" t="s">
        <v>55</v>
      </c>
      <c r="N39" s="66"/>
      <c r="O39" s="119" t="s">
        <v>302</v>
      </c>
      <c r="P39" s="66" t="s">
        <v>57</v>
      </c>
      <c r="Q39" s="66" t="s">
        <v>57</v>
      </c>
      <c r="R39" s="69" t="s">
        <v>58</v>
      </c>
      <c r="S39" s="69" t="s">
        <v>59</v>
      </c>
      <c r="T39" s="89">
        <v>0.4</v>
      </c>
      <c r="U39" s="69" t="s">
        <v>60</v>
      </c>
      <c r="V39" s="69" t="s">
        <v>61</v>
      </c>
      <c r="W39" s="69" t="s">
        <v>89</v>
      </c>
      <c r="X39" s="146" t="s">
        <v>85</v>
      </c>
      <c r="Y39" s="63">
        <f t="shared" ref="Y39:Y41" si="3">IF(X39="MUY BAJA",20%,IF(X39="BAJA",40%,IF(X39="MEDIA",60%,IF(X39="ALTA",80%,IF(X39="MUY ALTA",100%,IF(X39="",""))))))</f>
        <v>0.6</v>
      </c>
      <c r="Z39" s="145" t="s">
        <v>54</v>
      </c>
      <c r="AA39" s="63">
        <f t="shared" si="1"/>
        <v>1</v>
      </c>
      <c r="AB39" s="65" t="s">
        <v>55</v>
      </c>
      <c r="AC39" s="79" t="s">
        <v>63</v>
      </c>
      <c r="AD39" s="119" t="s">
        <v>303</v>
      </c>
      <c r="AE39" s="77" t="s">
        <v>281</v>
      </c>
      <c r="AF39" s="74" t="s">
        <v>66</v>
      </c>
      <c r="AG39" s="75" t="s">
        <v>67</v>
      </c>
      <c r="AH39" s="108" t="s">
        <v>304</v>
      </c>
    </row>
    <row r="40" spans="1:34" ht="92.25" customHeight="1" x14ac:dyDescent="0.3">
      <c r="A40" s="66">
        <v>28</v>
      </c>
      <c r="B40" s="66" t="s">
        <v>305</v>
      </c>
      <c r="C40" s="67" t="s">
        <v>284</v>
      </c>
      <c r="D40" s="73" t="s">
        <v>306</v>
      </c>
      <c r="E40" s="67" t="s">
        <v>307</v>
      </c>
      <c r="F40" s="67" t="s">
        <v>308</v>
      </c>
      <c r="G40" s="60" t="s">
        <v>52</v>
      </c>
      <c r="H40" s="77">
        <v>5000</v>
      </c>
      <c r="I40" s="144" t="s">
        <v>301</v>
      </c>
      <c r="J40" s="63">
        <f t="shared" si="2"/>
        <v>1</v>
      </c>
      <c r="K40" s="145" t="s">
        <v>54</v>
      </c>
      <c r="L40" s="63">
        <f t="shared" si="0"/>
        <v>1</v>
      </c>
      <c r="M40" s="65" t="s">
        <v>55</v>
      </c>
      <c r="N40" s="66"/>
      <c r="O40" s="119" t="s">
        <v>309</v>
      </c>
      <c r="P40" s="66" t="s">
        <v>57</v>
      </c>
      <c r="Q40" s="66" t="s">
        <v>57</v>
      </c>
      <c r="R40" s="69" t="s">
        <v>58</v>
      </c>
      <c r="S40" s="69" t="s">
        <v>59</v>
      </c>
      <c r="T40" s="89">
        <v>0.4</v>
      </c>
      <c r="U40" s="69" t="s">
        <v>60</v>
      </c>
      <c r="V40" s="69" t="s">
        <v>61</v>
      </c>
      <c r="W40" s="69" t="s">
        <v>89</v>
      </c>
      <c r="X40" s="146" t="s">
        <v>85</v>
      </c>
      <c r="Y40" s="63">
        <f t="shared" si="3"/>
        <v>0.6</v>
      </c>
      <c r="Z40" s="145" t="s">
        <v>54</v>
      </c>
      <c r="AA40" s="63">
        <f t="shared" si="1"/>
        <v>1</v>
      </c>
      <c r="AB40" s="65" t="s">
        <v>55</v>
      </c>
      <c r="AC40" s="79" t="s">
        <v>63</v>
      </c>
      <c r="AD40" s="119" t="s">
        <v>310</v>
      </c>
      <c r="AE40" s="142" t="s">
        <v>311</v>
      </c>
      <c r="AF40" s="74" t="s">
        <v>66</v>
      </c>
      <c r="AG40" s="75" t="s">
        <v>67</v>
      </c>
      <c r="AH40" s="108" t="s">
        <v>312</v>
      </c>
    </row>
    <row r="41" spans="1:34" ht="167.25" customHeight="1" x14ac:dyDescent="0.3">
      <c r="A41" s="66">
        <v>29</v>
      </c>
      <c r="B41" s="66" t="s">
        <v>313</v>
      </c>
      <c r="C41" s="67" t="s">
        <v>284</v>
      </c>
      <c r="D41" s="73" t="s">
        <v>314</v>
      </c>
      <c r="E41" s="67" t="s">
        <v>315</v>
      </c>
      <c r="F41" s="67" t="s">
        <v>316</v>
      </c>
      <c r="G41" s="60" t="s">
        <v>52</v>
      </c>
      <c r="H41" s="77">
        <v>5000</v>
      </c>
      <c r="I41" s="144" t="s">
        <v>301</v>
      </c>
      <c r="J41" s="63">
        <f t="shared" si="2"/>
        <v>1</v>
      </c>
      <c r="K41" s="145" t="s">
        <v>54</v>
      </c>
      <c r="L41" s="63">
        <f t="shared" si="0"/>
        <v>1</v>
      </c>
      <c r="M41" s="65" t="s">
        <v>55</v>
      </c>
      <c r="N41" s="66"/>
      <c r="O41" s="119" t="s">
        <v>317</v>
      </c>
      <c r="P41" s="66" t="s">
        <v>57</v>
      </c>
      <c r="Q41" s="66" t="s">
        <v>57</v>
      </c>
      <c r="R41" s="69" t="s">
        <v>58</v>
      </c>
      <c r="S41" s="69" t="s">
        <v>59</v>
      </c>
      <c r="T41" s="89">
        <v>0.4</v>
      </c>
      <c r="U41" s="69" t="s">
        <v>60</v>
      </c>
      <c r="V41" s="69" t="s">
        <v>61</v>
      </c>
      <c r="W41" s="69" t="s">
        <v>89</v>
      </c>
      <c r="X41" s="139" t="s">
        <v>85</v>
      </c>
      <c r="Y41" s="63">
        <f t="shared" si="3"/>
        <v>0.6</v>
      </c>
      <c r="Z41" s="145" t="s">
        <v>54</v>
      </c>
      <c r="AA41" s="63">
        <f t="shared" si="1"/>
        <v>1</v>
      </c>
      <c r="AB41" s="65" t="s">
        <v>55</v>
      </c>
      <c r="AC41" s="79" t="s">
        <v>63</v>
      </c>
      <c r="AD41" s="119" t="s">
        <v>318</v>
      </c>
      <c r="AE41" s="142" t="s">
        <v>319</v>
      </c>
      <c r="AF41" s="74" t="s">
        <v>66</v>
      </c>
      <c r="AG41" s="75" t="s">
        <v>67</v>
      </c>
      <c r="AH41" s="108" t="s">
        <v>320</v>
      </c>
    </row>
    <row r="42" spans="1:34" ht="92.25" customHeight="1" x14ac:dyDescent="0.3">
      <c r="A42" s="66">
        <v>30</v>
      </c>
      <c r="B42" s="58" t="s">
        <v>321</v>
      </c>
      <c r="C42" s="147" t="s">
        <v>222</v>
      </c>
      <c r="D42" s="147" t="s">
        <v>322</v>
      </c>
      <c r="E42" s="147" t="s">
        <v>323</v>
      </c>
      <c r="F42" s="147" t="s">
        <v>324</v>
      </c>
      <c r="G42" s="60" t="s">
        <v>52</v>
      </c>
      <c r="H42" s="61">
        <v>1000</v>
      </c>
      <c r="I42" s="144" t="s">
        <v>208</v>
      </c>
      <c r="J42" s="63">
        <f t="shared" si="2"/>
        <v>0.8</v>
      </c>
      <c r="K42" s="145" t="s">
        <v>198</v>
      </c>
      <c r="L42" s="63">
        <f t="shared" si="0"/>
        <v>0.4</v>
      </c>
      <c r="M42" s="65" t="s">
        <v>74</v>
      </c>
      <c r="N42" s="66">
        <v>1</v>
      </c>
      <c r="O42" s="59" t="s">
        <v>325</v>
      </c>
      <c r="P42" s="60" t="s">
        <v>57</v>
      </c>
      <c r="Q42" s="58" t="s">
        <v>57</v>
      </c>
      <c r="R42" s="69" t="s">
        <v>58</v>
      </c>
      <c r="S42" s="69" t="s">
        <v>59</v>
      </c>
      <c r="T42" s="89">
        <v>0.4</v>
      </c>
      <c r="U42" s="69" t="s">
        <v>60</v>
      </c>
      <c r="V42" s="69" t="s">
        <v>61</v>
      </c>
      <c r="W42" s="69" t="s">
        <v>89</v>
      </c>
      <c r="X42" s="144" t="s">
        <v>53</v>
      </c>
      <c r="Y42" s="63">
        <v>0.24</v>
      </c>
      <c r="Z42" s="145" t="s">
        <v>198</v>
      </c>
      <c r="AA42" s="148">
        <v>0.4</v>
      </c>
      <c r="AB42" s="65" t="s">
        <v>129</v>
      </c>
      <c r="AC42" s="79" t="s">
        <v>63</v>
      </c>
      <c r="AD42" s="59" t="s">
        <v>326</v>
      </c>
      <c r="AE42" s="61" t="s">
        <v>327</v>
      </c>
      <c r="AF42" s="60" t="s">
        <v>66</v>
      </c>
      <c r="AG42" s="149" t="s">
        <v>67</v>
      </c>
      <c r="AH42" s="90" t="s">
        <v>328</v>
      </c>
    </row>
    <row r="43" spans="1:34" ht="76.5" customHeight="1" x14ac:dyDescent="0.3">
      <c r="A43" s="97">
        <v>31</v>
      </c>
      <c r="B43" s="97" t="s">
        <v>329</v>
      </c>
      <c r="C43" s="98" t="s">
        <v>273</v>
      </c>
      <c r="D43" s="98" t="s">
        <v>330</v>
      </c>
      <c r="E43" s="98" t="s">
        <v>331</v>
      </c>
      <c r="F43" s="98" t="s">
        <v>332</v>
      </c>
      <c r="G43" s="100" t="s">
        <v>52</v>
      </c>
      <c r="H43" s="101">
        <v>600</v>
      </c>
      <c r="I43" s="150" t="s">
        <v>208</v>
      </c>
      <c r="J43" s="105">
        <f t="shared" si="2"/>
        <v>0.8</v>
      </c>
      <c r="K43" s="104" t="s">
        <v>74</v>
      </c>
      <c r="L43" s="105">
        <f>IF(K43="LEVE",20%,IF(K43="MENOR",40%,IF(K43="MODERADO",60%,IF(K43="MAYOR",80%,IF(K43="CATASTROFICO",100%,IF(I43="",""))))))</f>
        <v>0.6</v>
      </c>
      <c r="M43" s="106" t="s">
        <v>87</v>
      </c>
      <c r="N43" s="66">
        <v>1</v>
      </c>
      <c r="O43" s="73" t="s">
        <v>333</v>
      </c>
      <c r="P43" s="66" t="s">
        <v>57</v>
      </c>
      <c r="Q43" s="66" t="s">
        <v>57</v>
      </c>
      <c r="R43" s="69" t="s">
        <v>58</v>
      </c>
      <c r="S43" s="69" t="s">
        <v>59</v>
      </c>
      <c r="T43" s="89">
        <v>0.4</v>
      </c>
      <c r="U43" s="69" t="s">
        <v>60</v>
      </c>
      <c r="V43" s="69" t="s">
        <v>61</v>
      </c>
      <c r="W43" s="69" t="s">
        <v>89</v>
      </c>
      <c r="X43" s="150" t="s">
        <v>53</v>
      </c>
      <c r="Y43" s="63">
        <v>0.48</v>
      </c>
      <c r="Z43" s="104" t="s">
        <v>74</v>
      </c>
      <c r="AA43" s="105">
        <f t="shared" si="1"/>
        <v>0.6</v>
      </c>
      <c r="AB43" s="106" t="s">
        <v>74</v>
      </c>
      <c r="AC43" s="79" t="s">
        <v>63</v>
      </c>
      <c r="AD43" s="73" t="s">
        <v>334</v>
      </c>
      <c r="AE43" s="73" t="s">
        <v>335</v>
      </c>
      <c r="AF43" s="74" t="s">
        <v>66</v>
      </c>
      <c r="AG43" s="75" t="s">
        <v>336</v>
      </c>
      <c r="AH43" s="108" t="s">
        <v>337</v>
      </c>
    </row>
    <row r="44" spans="1:34" ht="93.75" customHeight="1" x14ac:dyDescent="0.3">
      <c r="A44" s="109"/>
      <c r="B44" s="109"/>
      <c r="C44" s="110"/>
      <c r="D44" s="110"/>
      <c r="E44" s="110"/>
      <c r="F44" s="110"/>
      <c r="G44" s="112"/>
      <c r="H44" s="113"/>
      <c r="I44" s="151"/>
      <c r="J44" s="117"/>
      <c r="K44" s="125"/>
      <c r="L44" s="117"/>
      <c r="M44" s="118"/>
      <c r="N44" s="66">
        <v>2</v>
      </c>
      <c r="O44" s="73" t="s">
        <v>338</v>
      </c>
      <c r="P44" s="66" t="s">
        <v>57</v>
      </c>
      <c r="Q44" s="66" t="s">
        <v>57</v>
      </c>
      <c r="R44" s="69" t="s">
        <v>58</v>
      </c>
      <c r="S44" s="69" t="s">
        <v>59</v>
      </c>
      <c r="T44" s="89">
        <v>0.4</v>
      </c>
      <c r="U44" s="69" t="s">
        <v>60</v>
      </c>
      <c r="V44" s="69" t="s">
        <v>61</v>
      </c>
      <c r="W44" s="69" t="s">
        <v>89</v>
      </c>
      <c r="X44" s="151"/>
      <c r="Y44" s="70">
        <v>0.28799999999999998</v>
      </c>
      <c r="Z44" s="125"/>
      <c r="AA44" s="117"/>
      <c r="AB44" s="118"/>
      <c r="AC44" s="79" t="s">
        <v>63</v>
      </c>
      <c r="AD44" s="73" t="s">
        <v>339</v>
      </c>
      <c r="AE44" s="73" t="s">
        <v>340</v>
      </c>
      <c r="AF44" s="74" t="s">
        <v>66</v>
      </c>
      <c r="AG44" s="75" t="s">
        <v>336</v>
      </c>
      <c r="AH44" s="108" t="s">
        <v>341</v>
      </c>
    </row>
    <row r="45" spans="1:34" ht="122.25" customHeight="1" x14ac:dyDescent="0.3">
      <c r="A45" s="152">
        <v>32</v>
      </c>
      <c r="B45" s="152" t="s">
        <v>342</v>
      </c>
      <c r="C45" s="67" t="s">
        <v>273</v>
      </c>
      <c r="D45" s="67" t="s">
        <v>343</v>
      </c>
      <c r="E45" s="67" t="s">
        <v>344</v>
      </c>
      <c r="F45" s="67" t="s">
        <v>345</v>
      </c>
      <c r="G45" s="60" t="s">
        <v>52</v>
      </c>
      <c r="H45" s="142">
        <v>12</v>
      </c>
      <c r="I45" s="62" t="s">
        <v>73</v>
      </c>
      <c r="J45" s="63">
        <f t="shared" ref="J45:J54" si="4">IF(I45="MUY BAJA",20%,IF(I45="BAJA",40%,IF(I45="MEDIA",60%,IF(I45="ALTA",80%,IF(I45="MUY ALTA",100%,IF(I45="",""))))))</f>
        <v>0.4</v>
      </c>
      <c r="K45" s="64" t="s">
        <v>198</v>
      </c>
      <c r="L45" s="63">
        <f>IF(K45="LEVE",20%,IF(K45="MENOR",40%,IF(K45="MODERADO",60%,IF(K45="MAYOR",80%,IF(K45="CATASTROFICO",100%,IF(I45="",""))))))</f>
        <v>0.4</v>
      </c>
      <c r="M45" s="65" t="s">
        <v>129</v>
      </c>
      <c r="N45" s="66">
        <v>3</v>
      </c>
      <c r="O45" s="107" t="s">
        <v>346</v>
      </c>
      <c r="P45" s="143" t="s">
        <v>57</v>
      </c>
      <c r="Q45" s="77" t="s">
        <v>57</v>
      </c>
      <c r="R45" s="69" t="s">
        <v>76</v>
      </c>
      <c r="S45" s="69" t="s">
        <v>59</v>
      </c>
      <c r="T45" s="89">
        <v>0.3</v>
      </c>
      <c r="U45" s="69" t="s">
        <v>60</v>
      </c>
      <c r="V45" s="69" t="s">
        <v>61</v>
      </c>
      <c r="W45" s="69" t="s">
        <v>62</v>
      </c>
      <c r="X45" s="62" t="s">
        <v>53</v>
      </c>
      <c r="Y45" s="63">
        <v>0.28000000000000003</v>
      </c>
      <c r="Z45" s="64" t="s">
        <v>198</v>
      </c>
      <c r="AA45" s="63">
        <f>IF(Z45="LEVE",20%,IF(Z45="MENOR",40%,IF(Z45="MODERADO",60%,IF(Z45="MAYOR",80%,IF(Z45="CATASTROFICO",100%,IF(Z45="",""))))))</f>
        <v>0.4</v>
      </c>
      <c r="AB45" s="65" t="s">
        <v>129</v>
      </c>
      <c r="AC45" s="79" t="s">
        <v>63</v>
      </c>
      <c r="AD45" s="67" t="s">
        <v>347</v>
      </c>
      <c r="AE45" s="73" t="s">
        <v>348</v>
      </c>
      <c r="AF45" s="74" t="s">
        <v>66</v>
      </c>
      <c r="AG45" s="75" t="s">
        <v>336</v>
      </c>
      <c r="AH45" s="108" t="s">
        <v>341</v>
      </c>
    </row>
    <row r="46" spans="1:34" ht="81" customHeight="1" x14ac:dyDescent="0.3">
      <c r="A46" s="152">
        <v>33</v>
      </c>
      <c r="B46" s="152" t="s">
        <v>349</v>
      </c>
      <c r="C46" s="67" t="s">
        <v>273</v>
      </c>
      <c r="D46" s="135" t="s">
        <v>350</v>
      </c>
      <c r="E46" s="135" t="s">
        <v>351</v>
      </c>
      <c r="F46" s="135" t="s">
        <v>352</v>
      </c>
      <c r="G46" s="60" t="s">
        <v>52</v>
      </c>
      <c r="H46" s="142">
        <v>2</v>
      </c>
      <c r="I46" s="62" t="s">
        <v>53</v>
      </c>
      <c r="J46" s="63">
        <f t="shared" si="4"/>
        <v>0.2</v>
      </c>
      <c r="K46" s="64" t="s">
        <v>198</v>
      </c>
      <c r="L46" s="63">
        <f>IF(K46="LEVE",20%,IF(K46="MENOR",40%,IF(K46="MODERADO",60%,IF(K46="MAYOR",80%,IF(K46="CATASTROFICO",100%,IF(I46="",""))))))</f>
        <v>0.4</v>
      </c>
      <c r="M46" s="65" t="s">
        <v>129</v>
      </c>
      <c r="N46" s="66">
        <v>4</v>
      </c>
      <c r="O46" s="107" t="s">
        <v>353</v>
      </c>
      <c r="P46" s="77" t="s">
        <v>57</v>
      </c>
      <c r="Q46" s="77" t="s">
        <v>57</v>
      </c>
      <c r="R46" s="69" t="s">
        <v>58</v>
      </c>
      <c r="S46" s="69" t="s">
        <v>59</v>
      </c>
      <c r="T46" s="89">
        <v>0.4</v>
      </c>
      <c r="U46" s="69" t="s">
        <v>60</v>
      </c>
      <c r="V46" s="69" t="s">
        <v>61</v>
      </c>
      <c r="W46" s="69" t="s">
        <v>89</v>
      </c>
      <c r="X46" s="62" t="s">
        <v>53</v>
      </c>
      <c r="Y46" s="63">
        <v>0.14000000000000001</v>
      </c>
      <c r="Z46" s="64" t="s">
        <v>198</v>
      </c>
      <c r="AA46" s="63">
        <f>IF(Z46="LEVE",20%,IF(Z46="MENOR",40%,IF(Z46="MODERADO",60%,IF(Z46="MAYOR",80%,IF(Z46="CATASTROFICO",100%,IF(Z46="",""))))))</f>
        <v>0.4</v>
      </c>
      <c r="AB46" s="65" t="s">
        <v>129</v>
      </c>
      <c r="AC46" s="79" t="s">
        <v>63</v>
      </c>
      <c r="AD46" s="67" t="s">
        <v>354</v>
      </c>
      <c r="AE46" s="73" t="s">
        <v>355</v>
      </c>
      <c r="AF46" s="74" t="s">
        <v>66</v>
      </c>
      <c r="AG46" s="75" t="s">
        <v>336</v>
      </c>
      <c r="AH46" s="108" t="s">
        <v>356</v>
      </c>
    </row>
    <row r="47" spans="1:34" ht="81" customHeight="1" x14ac:dyDescent="0.3">
      <c r="A47" s="152">
        <v>34</v>
      </c>
      <c r="B47" s="152" t="s">
        <v>357</v>
      </c>
      <c r="C47" s="67" t="s">
        <v>222</v>
      </c>
      <c r="D47" s="135" t="s">
        <v>358</v>
      </c>
      <c r="E47" s="67" t="s">
        <v>359</v>
      </c>
      <c r="F47" s="153" t="s">
        <v>360</v>
      </c>
      <c r="G47" s="60" t="s">
        <v>52</v>
      </c>
      <c r="H47" s="142">
        <f>2*12</f>
        <v>24</v>
      </c>
      <c r="I47" s="62" t="s">
        <v>73</v>
      </c>
      <c r="J47" s="63">
        <f t="shared" si="4"/>
        <v>0.4</v>
      </c>
      <c r="K47" s="64" t="s">
        <v>146</v>
      </c>
      <c r="L47" s="63">
        <f>IF(K47="LEVE",20%,IF(K47="MENOR",40%,IF(K47="MODERADO",60%,IF(K47="MAYOR",80%,IF(K47="CATASTROFICO",100%,IF(I47="",""))))))</f>
        <v>0.2</v>
      </c>
      <c r="M47" s="65" t="s">
        <v>129</v>
      </c>
      <c r="N47" s="66">
        <v>5</v>
      </c>
      <c r="O47" s="107" t="s">
        <v>361</v>
      </c>
      <c r="P47" s="77" t="s">
        <v>57</v>
      </c>
      <c r="Q47" s="77" t="s">
        <v>57</v>
      </c>
      <c r="R47" s="69" t="s">
        <v>76</v>
      </c>
      <c r="S47" s="69" t="s">
        <v>59</v>
      </c>
      <c r="T47" s="154">
        <v>0.3</v>
      </c>
      <c r="U47" s="69" t="s">
        <v>60</v>
      </c>
      <c r="V47" s="69" t="s">
        <v>61</v>
      </c>
      <c r="W47" s="69" t="s">
        <v>89</v>
      </c>
      <c r="X47" s="62" t="s">
        <v>53</v>
      </c>
      <c r="Y47" s="136">
        <v>0.24</v>
      </c>
      <c r="Z47" s="64" t="s">
        <v>146</v>
      </c>
      <c r="AA47" s="63">
        <f>IF(Z47="LEVE",20%,IF(Z47="MENOR",40%,IF(Z47="MODERADO",60%,IF(Z47="MAYOR",80%,IF(Z47="CATASTROFICO",100%,IF(Z47="",""))))))</f>
        <v>0.2</v>
      </c>
      <c r="AB47" s="65" t="s">
        <v>129</v>
      </c>
      <c r="AC47" s="79" t="s">
        <v>63</v>
      </c>
      <c r="AD47" s="67" t="s">
        <v>362</v>
      </c>
      <c r="AE47" s="73" t="s">
        <v>363</v>
      </c>
      <c r="AF47" s="74" t="s">
        <v>66</v>
      </c>
      <c r="AG47" s="75" t="s">
        <v>336</v>
      </c>
      <c r="AH47" s="108" t="s">
        <v>364</v>
      </c>
    </row>
    <row r="48" spans="1:34" ht="81" customHeight="1" x14ac:dyDescent="0.3">
      <c r="A48" s="152">
        <v>35</v>
      </c>
      <c r="B48" s="152" t="s">
        <v>365</v>
      </c>
      <c r="C48" s="67" t="s">
        <v>273</v>
      </c>
      <c r="D48" s="74" t="s">
        <v>366</v>
      </c>
      <c r="E48" s="74" t="s">
        <v>367</v>
      </c>
      <c r="F48" s="74" t="s">
        <v>368</v>
      </c>
      <c r="G48" s="60" t="s">
        <v>52</v>
      </c>
      <c r="H48" s="77">
        <v>50</v>
      </c>
      <c r="I48" s="62" t="s">
        <v>85</v>
      </c>
      <c r="J48" s="63">
        <f t="shared" si="4"/>
        <v>0.6</v>
      </c>
      <c r="K48" s="64" t="s">
        <v>146</v>
      </c>
      <c r="L48" s="63">
        <f>IF(K48="LEVE",20%,IF(K48="MENOR",40%,IF(K48="MODERADO",60%,IF(K48="MAYOR",80%,IF(K48="CATASTROFICO",100%,IF(I48="",""))))))</f>
        <v>0.2</v>
      </c>
      <c r="M48" s="65" t="s">
        <v>129</v>
      </c>
      <c r="N48" s="66">
        <v>6</v>
      </c>
      <c r="O48" s="107" t="s">
        <v>369</v>
      </c>
      <c r="P48" s="77" t="s">
        <v>57</v>
      </c>
      <c r="Q48" s="77" t="s">
        <v>57</v>
      </c>
      <c r="R48" s="69" t="s">
        <v>58</v>
      </c>
      <c r="S48" s="69" t="s">
        <v>59</v>
      </c>
      <c r="T48" s="89">
        <v>0.4</v>
      </c>
      <c r="U48" s="69" t="s">
        <v>60</v>
      </c>
      <c r="V48" s="69" t="s">
        <v>61</v>
      </c>
      <c r="W48" s="69" t="s">
        <v>89</v>
      </c>
      <c r="X48" s="62" t="s">
        <v>73</v>
      </c>
      <c r="Y48" s="136">
        <v>0.42</v>
      </c>
      <c r="Z48" s="64" t="s">
        <v>146</v>
      </c>
      <c r="AA48" s="63">
        <f>IF(Z48="LEVE",20%,IF(Z48="MENOR",40%,IF(Z48="MODERADO",60%,IF(Z48="MAYOR",80%,IF(Z48="CATASTROFICO",100%,IF(Z48="",""))))))</f>
        <v>0.2</v>
      </c>
      <c r="AB48" s="65" t="s">
        <v>129</v>
      </c>
      <c r="AC48" s="79" t="s">
        <v>63</v>
      </c>
      <c r="AD48" s="67" t="s">
        <v>370</v>
      </c>
      <c r="AE48" s="73" t="s">
        <v>363</v>
      </c>
      <c r="AF48" s="74" t="s">
        <v>66</v>
      </c>
      <c r="AG48" s="75" t="s">
        <v>336</v>
      </c>
      <c r="AH48" s="108" t="s">
        <v>371</v>
      </c>
    </row>
    <row r="49" spans="1:37" ht="125.25" customHeight="1" x14ac:dyDescent="0.3">
      <c r="A49" s="152">
        <v>36</v>
      </c>
      <c r="B49" s="152" t="s">
        <v>372</v>
      </c>
      <c r="C49" s="67" t="s">
        <v>273</v>
      </c>
      <c r="D49" s="59" t="s">
        <v>373</v>
      </c>
      <c r="E49" s="155" t="s">
        <v>374</v>
      </c>
      <c r="F49" s="135" t="s">
        <v>375</v>
      </c>
      <c r="G49" s="60" t="s">
        <v>52</v>
      </c>
      <c r="H49" s="61">
        <v>12</v>
      </c>
      <c r="I49" s="62" t="s">
        <v>73</v>
      </c>
      <c r="J49" s="63">
        <f t="shared" si="4"/>
        <v>0.4</v>
      </c>
      <c r="K49" s="64" t="s">
        <v>54</v>
      </c>
      <c r="L49" s="63">
        <f t="shared" ref="L49:L54" si="5">IF(K49="LEVE",20%,IF(K49="MENOR",40%,IF(K49="MODERADO",60%,IF(K49="MAYOR",80%,IF(K49="CATASTRÓFICO",100%,IF(I49="",""))))))</f>
        <v>1</v>
      </c>
      <c r="M49" s="65" t="s">
        <v>55</v>
      </c>
      <c r="N49" s="66">
        <v>7</v>
      </c>
      <c r="O49" s="107" t="s">
        <v>376</v>
      </c>
      <c r="P49" s="77" t="s">
        <v>57</v>
      </c>
      <c r="Q49" s="77" t="s">
        <v>57</v>
      </c>
      <c r="R49" s="69" t="s">
        <v>58</v>
      </c>
      <c r="S49" s="69" t="s">
        <v>59</v>
      </c>
      <c r="T49" s="89">
        <v>0.4</v>
      </c>
      <c r="U49" s="69" t="s">
        <v>60</v>
      </c>
      <c r="V49" s="69" t="s">
        <v>61</v>
      </c>
      <c r="W49" s="69" t="s">
        <v>89</v>
      </c>
      <c r="X49" s="62" t="s">
        <v>53</v>
      </c>
      <c r="Y49" s="136">
        <v>0.24</v>
      </c>
      <c r="Z49" s="64" t="s">
        <v>54</v>
      </c>
      <c r="AA49" s="63">
        <f>IF(Z49="LEVE",20%,IF(Z49="MENOR",40%,IF(Z49="MODERADO",60%,IF(Z49="MAYOR",80%,IF(Z49="CATASTRÓFICO",100%,IF(Z49="",""))))))</f>
        <v>1</v>
      </c>
      <c r="AB49" s="65" t="s">
        <v>55</v>
      </c>
      <c r="AC49" s="79" t="s">
        <v>63</v>
      </c>
      <c r="AD49" s="67" t="s">
        <v>377</v>
      </c>
      <c r="AE49" s="73" t="s">
        <v>378</v>
      </c>
      <c r="AF49" s="74" t="s">
        <v>66</v>
      </c>
      <c r="AG49" s="75" t="s">
        <v>336</v>
      </c>
      <c r="AH49" s="108" t="s">
        <v>379</v>
      </c>
    </row>
    <row r="50" spans="1:37" ht="165.75" x14ac:dyDescent="0.3">
      <c r="A50" s="152">
        <v>37</v>
      </c>
      <c r="B50" s="66" t="s">
        <v>380</v>
      </c>
      <c r="C50" s="59" t="s">
        <v>381</v>
      </c>
      <c r="D50" s="156" t="s">
        <v>382</v>
      </c>
      <c r="E50" s="157" t="s">
        <v>383</v>
      </c>
      <c r="F50" s="156" t="s">
        <v>384</v>
      </c>
      <c r="G50" s="60" t="s">
        <v>52</v>
      </c>
      <c r="H50" s="61">
        <v>8</v>
      </c>
      <c r="I50" s="62" t="s">
        <v>73</v>
      </c>
      <c r="J50" s="148">
        <f t="shared" si="4"/>
        <v>0.4</v>
      </c>
      <c r="K50" s="64" t="s">
        <v>86</v>
      </c>
      <c r="L50" s="63">
        <f t="shared" si="5"/>
        <v>0.8</v>
      </c>
      <c r="M50" s="65" t="s">
        <v>87</v>
      </c>
      <c r="N50" s="66">
        <v>1</v>
      </c>
      <c r="O50" s="67" t="s">
        <v>385</v>
      </c>
      <c r="P50" s="68" t="s">
        <v>57</v>
      </c>
      <c r="Q50" s="68" t="s">
        <v>57</v>
      </c>
      <c r="R50" s="69" t="s">
        <v>58</v>
      </c>
      <c r="S50" s="69" t="s">
        <v>59</v>
      </c>
      <c r="T50" s="63">
        <v>0.4</v>
      </c>
      <c r="U50" s="69" t="s">
        <v>60</v>
      </c>
      <c r="V50" s="69" t="s">
        <v>61</v>
      </c>
      <c r="W50" s="69" t="s">
        <v>62</v>
      </c>
      <c r="X50" s="62" t="s">
        <v>53</v>
      </c>
      <c r="Y50" s="63">
        <v>0.24</v>
      </c>
      <c r="Z50" s="64" t="s">
        <v>86</v>
      </c>
      <c r="AA50" s="63">
        <f t="shared" si="1"/>
        <v>0.8</v>
      </c>
      <c r="AB50" s="65" t="s">
        <v>87</v>
      </c>
      <c r="AC50" s="79" t="s">
        <v>63</v>
      </c>
      <c r="AD50" s="95" t="s">
        <v>386</v>
      </c>
      <c r="AE50" s="107" t="s">
        <v>387</v>
      </c>
      <c r="AF50" s="74" t="s">
        <v>66</v>
      </c>
      <c r="AG50" s="75" t="s">
        <v>336</v>
      </c>
      <c r="AH50" s="108" t="s">
        <v>388</v>
      </c>
    </row>
    <row r="51" spans="1:37" ht="191.25" x14ac:dyDescent="0.3">
      <c r="A51" s="152">
        <v>38</v>
      </c>
      <c r="B51" s="66" t="s">
        <v>389</v>
      </c>
      <c r="C51" s="59" t="s">
        <v>381</v>
      </c>
      <c r="D51" s="119" t="s">
        <v>390</v>
      </c>
      <c r="E51" s="119" t="s">
        <v>391</v>
      </c>
      <c r="F51" s="119" t="s">
        <v>392</v>
      </c>
      <c r="G51" s="60" t="s">
        <v>393</v>
      </c>
      <c r="H51" s="77">
        <f>5*12</f>
        <v>60</v>
      </c>
      <c r="I51" s="62" t="s">
        <v>85</v>
      </c>
      <c r="J51" s="148">
        <f t="shared" si="4"/>
        <v>0.6</v>
      </c>
      <c r="K51" s="64" t="s">
        <v>146</v>
      </c>
      <c r="L51" s="63">
        <f t="shared" si="5"/>
        <v>0.2</v>
      </c>
      <c r="M51" s="65" t="s">
        <v>129</v>
      </c>
      <c r="N51" s="66">
        <v>2</v>
      </c>
      <c r="O51" s="73" t="s">
        <v>394</v>
      </c>
      <c r="P51" s="66" t="s">
        <v>57</v>
      </c>
      <c r="Q51" s="66" t="s">
        <v>57</v>
      </c>
      <c r="R51" s="69" t="s">
        <v>58</v>
      </c>
      <c r="S51" s="69" t="s">
        <v>59</v>
      </c>
      <c r="T51" s="63">
        <v>0.4</v>
      </c>
      <c r="U51" s="69" t="s">
        <v>60</v>
      </c>
      <c r="V51" s="69" t="s">
        <v>61</v>
      </c>
      <c r="W51" s="69" t="s">
        <v>62</v>
      </c>
      <c r="X51" s="62" t="s">
        <v>53</v>
      </c>
      <c r="Y51" s="63">
        <v>0.36</v>
      </c>
      <c r="Z51" s="64" t="s">
        <v>146</v>
      </c>
      <c r="AA51" s="63">
        <f t="shared" si="1"/>
        <v>0.2</v>
      </c>
      <c r="AB51" s="65" t="s">
        <v>129</v>
      </c>
      <c r="AC51" s="79" t="s">
        <v>63</v>
      </c>
      <c r="AD51" s="95" t="s">
        <v>395</v>
      </c>
      <c r="AE51" s="77" t="s">
        <v>396</v>
      </c>
      <c r="AF51" s="74" t="s">
        <v>66</v>
      </c>
      <c r="AG51" s="75" t="s">
        <v>336</v>
      </c>
      <c r="AH51" s="108" t="s">
        <v>397</v>
      </c>
    </row>
    <row r="52" spans="1:37" ht="160.5" customHeight="1" x14ac:dyDescent="0.3">
      <c r="A52" s="152">
        <v>39</v>
      </c>
      <c r="B52" s="66" t="s">
        <v>398</v>
      </c>
      <c r="C52" s="67" t="s">
        <v>399</v>
      </c>
      <c r="D52" s="119" t="s">
        <v>400</v>
      </c>
      <c r="E52" s="119" t="s">
        <v>401</v>
      </c>
      <c r="F52" s="119" t="s">
        <v>402</v>
      </c>
      <c r="G52" s="60" t="s">
        <v>52</v>
      </c>
      <c r="H52" s="77">
        <v>32</v>
      </c>
      <c r="I52" s="62" t="s">
        <v>85</v>
      </c>
      <c r="J52" s="148">
        <f t="shared" si="4"/>
        <v>0.6</v>
      </c>
      <c r="K52" s="64" t="s">
        <v>86</v>
      </c>
      <c r="L52" s="63">
        <f t="shared" si="5"/>
        <v>0.8</v>
      </c>
      <c r="M52" s="65" t="s">
        <v>87</v>
      </c>
      <c r="N52" s="66">
        <v>3</v>
      </c>
      <c r="O52" s="73" t="s">
        <v>403</v>
      </c>
      <c r="P52" s="66" t="s">
        <v>57</v>
      </c>
      <c r="Q52" s="66" t="s">
        <v>57</v>
      </c>
      <c r="R52" s="69" t="s">
        <v>76</v>
      </c>
      <c r="S52" s="69" t="s">
        <v>59</v>
      </c>
      <c r="T52" s="158">
        <v>0.3</v>
      </c>
      <c r="U52" s="69" t="s">
        <v>60</v>
      </c>
      <c r="V52" s="69" t="s">
        <v>61</v>
      </c>
      <c r="W52" s="69" t="s">
        <v>89</v>
      </c>
      <c r="X52" s="62" t="s">
        <v>73</v>
      </c>
      <c r="Y52" s="128">
        <v>0.42</v>
      </c>
      <c r="Z52" s="64" t="s">
        <v>86</v>
      </c>
      <c r="AA52" s="63">
        <f t="shared" si="1"/>
        <v>0.8</v>
      </c>
      <c r="AB52" s="65" t="s">
        <v>87</v>
      </c>
      <c r="AC52" s="79" t="s">
        <v>63</v>
      </c>
      <c r="AD52" s="159" t="s">
        <v>404</v>
      </c>
      <c r="AE52" s="77" t="s">
        <v>405</v>
      </c>
      <c r="AF52" s="74" t="s">
        <v>66</v>
      </c>
      <c r="AG52" s="75" t="s">
        <v>336</v>
      </c>
      <c r="AH52" s="108" t="s">
        <v>406</v>
      </c>
      <c r="AK52" s="160"/>
    </row>
    <row r="53" spans="1:37" ht="114.75" x14ac:dyDescent="0.3">
      <c r="A53" s="152">
        <v>40</v>
      </c>
      <c r="B53" s="66" t="s">
        <v>407</v>
      </c>
      <c r="C53" s="67" t="s">
        <v>399</v>
      </c>
      <c r="D53" s="67" t="s">
        <v>408</v>
      </c>
      <c r="E53" s="67" t="s">
        <v>409</v>
      </c>
      <c r="F53" s="67" t="s">
        <v>410</v>
      </c>
      <c r="G53" s="60" t="s">
        <v>105</v>
      </c>
      <c r="H53" s="77">
        <f>816</f>
        <v>816</v>
      </c>
      <c r="I53" s="62" t="s">
        <v>208</v>
      </c>
      <c r="J53" s="148">
        <f t="shared" si="4"/>
        <v>0.8</v>
      </c>
      <c r="K53" s="64" t="s">
        <v>86</v>
      </c>
      <c r="L53" s="63">
        <f t="shared" si="5"/>
        <v>0.8</v>
      </c>
      <c r="M53" s="65" t="s">
        <v>87</v>
      </c>
      <c r="N53" s="77">
        <v>4</v>
      </c>
      <c r="O53" s="73" t="s">
        <v>411</v>
      </c>
      <c r="P53" s="77" t="s">
        <v>57</v>
      </c>
      <c r="Q53" s="77" t="s">
        <v>57</v>
      </c>
      <c r="R53" s="69" t="s">
        <v>58</v>
      </c>
      <c r="S53" s="69" t="s">
        <v>412</v>
      </c>
      <c r="T53" s="94">
        <v>0.5</v>
      </c>
      <c r="U53" s="69" t="s">
        <v>60</v>
      </c>
      <c r="V53" s="69" t="s">
        <v>61</v>
      </c>
      <c r="W53" s="69" t="s">
        <v>62</v>
      </c>
      <c r="X53" s="62" t="s">
        <v>73</v>
      </c>
      <c r="Y53" s="63">
        <v>0.4</v>
      </c>
      <c r="Z53" s="64" t="s">
        <v>86</v>
      </c>
      <c r="AA53" s="63">
        <f t="shared" si="1"/>
        <v>0.8</v>
      </c>
      <c r="AB53" s="65" t="s">
        <v>87</v>
      </c>
      <c r="AC53" s="79" t="s">
        <v>63</v>
      </c>
      <c r="AD53" s="95" t="s">
        <v>413</v>
      </c>
      <c r="AE53" s="77" t="s">
        <v>414</v>
      </c>
      <c r="AF53" s="74" t="s">
        <v>66</v>
      </c>
      <c r="AG53" s="75" t="s">
        <v>336</v>
      </c>
      <c r="AH53" s="108" t="s">
        <v>415</v>
      </c>
    </row>
    <row r="54" spans="1:37" ht="91.5" customHeight="1" x14ac:dyDescent="0.3">
      <c r="A54" s="97">
        <v>41</v>
      </c>
      <c r="B54" s="97" t="s">
        <v>416</v>
      </c>
      <c r="C54" s="161" t="s">
        <v>48</v>
      </c>
      <c r="D54" s="98" t="s">
        <v>417</v>
      </c>
      <c r="E54" s="162" t="s">
        <v>418</v>
      </c>
      <c r="F54" s="162" t="s">
        <v>419</v>
      </c>
      <c r="G54" s="100" t="s">
        <v>105</v>
      </c>
      <c r="H54" s="101">
        <v>100</v>
      </c>
      <c r="I54" s="150" t="s">
        <v>85</v>
      </c>
      <c r="J54" s="105">
        <f t="shared" si="4"/>
        <v>0.6</v>
      </c>
      <c r="K54" s="104" t="s">
        <v>86</v>
      </c>
      <c r="L54" s="105">
        <f t="shared" si="5"/>
        <v>0.8</v>
      </c>
      <c r="M54" s="106" t="s">
        <v>87</v>
      </c>
      <c r="N54" s="66">
        <v>1</v>
      </c>
      <c r="O54" s="67" t="s">
        <v>420</v>
      </c>
      <c r="P54" s="68" t="s">
        <v>57</v>
      </c>
      <c r="Q54" s="68" t="s">
        <v>57</v>
      </c>
      <c r="R54" s="69" t="s">
        <v>58</v>
      </c>
      <c r="S54" s="69" t="s">
        <v>59</v>
      </c>
      <c r="T54" s="63">
        <v>0.4</v>
      </c>
      <c r="U54" s="69" t="s">
        <v>60</v>
      </c>
      <c r="V54" s="69" t="s">
        <v>61</v>
      </c>
      <c r="W54" s="69" t="s">
        <v>62</v>
      </c>
      <c r="X54" s="150" t="s">
        <v>85</v>
      </c>
      <c r="Y54" s="70">
        <v>0.36</v>
      </c>
      <c r="Z54" s="163" t="s">
        <v>54</v>
      </c>
      <c r="AA54" s="105">
        <f>IF(Z54="LEVE",20%,IF(Z54="MENOR",40%,IF(Z54="MODERADO",60%,IF(Z54="MAYOR",80%,IF(Z54="CATASTRÓFICO",100%,IF(X54="",""))))))</f>
        <v>1</v>
      </c>
      <c r="AB54" s="106" t="s">
        <v>55</v>
      </c>
      <c r="AC54" s="164" t="s">
        <v>63</v>
      </c>
      <c r="AD54" s="95" t="s">
        <v>421</v>
      </c>
      <c r="AE54" s="165" t="s">
        <v>422</v>
      </c>
      <c r="AF54" s="74" t="s">
        <v>66</v>
      </c>
      <c r="AG54" s="75" t="s">
        <v>336</v>
      </c>
      <c r="AH54" s="166" t="s">
        <v>423</v>
      </c>
    </row>
    <row r="55" spans="1:37" ht="90.75" customHeight="1" x14ac:dyDescent="0.3">
      <c r="A55" s="109"/>
      <c r="B55" s="109"/>
      <c r="C55" s="167"/>
      <c r="D55" s="110"/>
      <c r="E55" s="110"/>
      <c r="F55" s="110"/>
      <c r="G55" s="112"/>
      <c r="H55" s="113"/>
      <c r="I55" s="151"/>
      <c r="J55" s="117"/>
      <c r="K55" s="116"/>
      <c r="L55" s="117"/>
      <c r="M55" s="118"/>
      <c r="N55" s="66">
        <v>2</v>
      </c>
      <c r="O55" s="67" t="s">
        <v>424</v>
      </c>
      <c r="P55" s="68" t="s">
        <v>57</v>
      </c>
      <c r="Q55" s="68" t="s">
        <v>57</v>
      </c>
      <c r="R55" s="69" t="s">
        <v>58</v>
      </c>
      <c r="S55" s="69" t="s">
        <v>59</v>
      </c>
      <c r="T55" s="63">
        <v>0.4</v>
      </c>
      <c r="U55" s="69" t="s">
        <v>60</v>
      </c>
      <c r="V55" s="69" t="s">
        <v>61</v>
      </c>
      <c r="W55" s="69" t="s">
        <v>62</v>
      </c>
      <c r="X55" s="151"/>
      <c r="Y55" s="70">
        <v>0.216</v>
      </c>
      <c r="Z55" s="168"/>
      <c r="AA55" s="117"/>
      <c r="AB55" s="118"/>
      <c r="AC55" s="169"/>
      <c r="AD55" s="95" t="s">
        <v>425</v>
      </c>
      <c r="AE55" s="165" t="s">
        <v>422</v>
      </c>
      <c r="AF55" s="74" t="s">
        <v>66</v>
      </c>
      <c r="AG55" s="75" t="s">
        <v>336</v>
      </c>
      <c r="AH55" s="108" t="s">
        <v>426</v>
      </c>
    </row>
    <row r="56" spans="1:37" ht="68.25" customHeight="1" x14ac:dyDescent="0.3">
      <c r="A56" s="58">
        <v>42</v>
      </c>
      <c r="B56" s="66" t="s">
        <v>427</v>
      </c>
      <c r="C56" s="67" t="s">
        <v>48</v>
      </c>
      <c r="D56" s="67" t="s">
        <v>428</v>
      </c>
      <c r="E56" s="67" t="s">
        <v>429</v>
      </c>
      <c r="F56" s="67" t="s">
        <v>430</v>
      </c>
      <c r="G56" s="60" t="s">
        <v>105</v>
      </c>
      <c r="H56" s="77">
        <v>24</v>
      </c>
      <c r="I56" s="62" t="s">
        <v>73</v>
      </c>
      <c r="J56" s="148">
        <f>IF(I56="MUY BAJA",20%,IF(I56="BAJA",40%,IF(I56="MEDIA",60%,IF(I56="ALTA",80%,IF(I56="MUY ALTA",100%,IF(I56="",""))))))</f>
        <v>0.4</v>
      </c>
      <c r="K56" s="64" t="s">
        <v>54</v>
      </c>
      <c r="L56" s="63">
        <f>IF(K56="LEVE",20%,IF(K56="MENOR",40%,IF(K56="MODERADO",60%,IF(K56="MAYOR",80%,IF(K56="CATASTRÓFICO",100%,IF(I56="",""))))))</f>
        <v>1</v>
      </c>
      <c r="M56" s="65" t="s">
        <v>55</v>
      </c>
      <c r="N56" s="66">
        <v>3</v>
      </c>
      <c r="O56" s="73" t="s">
        <v>431</v>
      </c>
      <c r="P56" s="66" t="s">
        <v>57</v>
      </c>
      <c r="Q56" s="66" t="s">
        <v>57</v>
      </c>
      <c r="R56" s="69" t="s">
        <v>236</v>
      </c>
      <c r="S56" s="69" t="s">
        <v>59</v>
      </c>
      <c r="T56" s="63">
        <v>0.4</v>
      </c>
      <c r="U56" s="69" t="s">
        <v>60</v>
      </c>
      <c r="V56" s="69" t="s">
        <v>61</v>
      </c>
      <c r="W56" s="69" t="s">
        <v>62</v>
      </c>
      <c r="X56" s="62" t="s">
        <v>73</v>
      </c>
      <c r="Y56" s="63">
        <v>0.36</v>
      </c>
      <c r="Z56" s="64" t="s">
        <v>54</v>
      </c>
      <c r="AA56" s="63">
        <f>IF(Z56="LEVE",20%,IF(Z56="MENOR",40%,IF(Z56="MODERADO",60%,IF(Z56="MAYOR",80%,IF(Z56="CATASTRÓFICO",100%,IF(X56="",""))))))</f>
        <v>1</v>
      </c>
      <c r="AB56" s="65" t="s">
        <v>55</v>
      </c>
      <c r="AC56" s="79" t="s">
        <v>63</v>
      </c>
      <c r="AD56" s="95" t="s">
        <v>432</v>
      </c>
      <c r="AE56" s="165" t="s">
        <v>433</v>
      </c>
      <c r="AF56" s="74" t="s">
        <v>66</v>
      </c>
      <c r="AG56" s="75" t="s">
        <v>336</v>
      </c>
      <c r="AH56" s="170" t="s">
        <v>434</v>
      </c>
    </row>
    <row r="57" spans="1:37" ht="69" customHeight="1" x14ac:dyDescent="0.3">
      <c r="A57" s="97">
        <v>43</v>
      </c>
      <c r="B57" s="97" t="s">
        <v>435</v>
      </c>
      <c r="C57" s="98" t="s">
        <v>48</v>
      </c>
      <c r="D57" s="98" t="s">
        <v>436</v>
      </c>
      <c r="E57" s="98" t="s">
        <v>437</v>
      </c>
      <c r="F57" s="98" t="s">
        <v>438</v>
      </c>
      <c r="G57" s="100" t="s">
        <v>179</v>
      </c>
      <c r="H57" s="101">
        <v>100</v>
      </c>
      <c r="I57" s="150" t="s">
        <v>85</v>
      </c>
      <c r="J57" s="105">
        <f>IF(I57="MUY BAJA",20%,IF(I57="BAJA",40%,IF(I57="MEDIA",60%,IF(I57="ALTA",80%,IF(I57="MUY ALTA",100%,IF(I57="",""))))))</f>
        <v>0.6</v>
      </c>
      <c r="K57" s="104" t="s">
        <v>54</v>
      </c>
      <c r="L57" s="105">
        <f>IF(K57="LEVE",20%,IF(K57="MENOR",40%,IF(K57="MODERADO",60%,IF(K57="MAYOR",80%,IF(K57="CATASTRÓFICO",100%,IF(I57="",""))))))</f>
        <v>1</v>
      </c>
      <c r="M57" s="106" t="s">
        <v>55</v>
      </c>
      <c r="N57" s="66">
        <v>4</v>
      </c>
      <c r="O57" s="73" t="s">
        <v>439</v>
      </c>
      <c r="P57" s="66" t="s">
        <v>57</v>
      </c>
      <c r="Q57" s="66" t="s">
        <v>57</v>
      </c>
      <c r="R57" s="69" t="s">
        <v>76</v>
      </c>
      <c r="S57" s="69" t="s">
        <v>59</v>
      </c>
      <c r="T57" s="63">
        <v>0.4</v>
      </c>
      <c r="U57" s="69" t="s">
        <v>60</v>
      </c>
      <c r="V57" s="69" t="s">
        <v>61</v>
      </c>
      <c r="W57" s="69" t="s">
        <v>89</v>
      </c>
      <c r="X57" s="150" t="s">
        <v>85</v>
      </c>
      <c r="Y57" s="63">
        <v>0.24</v>
      </c>
      <c r="Z57" s="163" t="s">
        <v>54</v>
      </c>
      <c r="AA57" s="171">
        <f>IF(Z57="LEVE",20%,IF(Z57="MENOR",40%,IF(Z57="MODERADO",60%,IF(Z57="MAYOR",80%,IF(Z57="CATASTRÓFICO",100%,IF(X57="",""))))))</f>
        <v>1</v>
      </c>
      <c r="AB57" s="106" t="s">
        <v>55</v>
      </c>
      <c r="AC57" s="164" t="s">
        <v>440</v>
      </c>
      <c r="AD57" s="172" t="s">
        <v>441</v>
      </c>
      <c r="AE57" s="173" t="s">
        <v>442</v>
      </c>
      <c r="AF57" s="74" t="s">
        <v>66</v>
      </c>
      <c r="AG57" s="75" t="s">
        <v>336</v>
      </c>
      <c r="AH57" s="166" t="s">
        <v>443</v>
      </c>
    </row>
    <row r="58" spans="1:37" ht="56.25" customHeight="1" x14ac:dyDescent="0.3">
      <c r="A58" s="109"/>
      <c r="B58" s="109"/>
      <c r="C58" s="110"/>
      <c r="D58" s="110"/>
      <c r="E58" s="110"/>
      <c r="F58" s="110"/>
      <c r="G58" s="112"/>
      <c r="H58" s="113"/>
      <c r="I58" s="151"/>
      <c r="J58" s="117"/>
      <c r="K58" s="116"/>
      <c r="L58" s="117"/>
      <c r="M58" s="118"/>
      <c r="N58" s="66">
        <v>5</v>
      </c>
      <c r="O58" s="73" t="s">
        <v>444</v>
      </c>
      <c r="P58" s="66" t="s">
        <v>57</v>
      </c>
      <c r="Q58" s="66" t="s">
        <v>57</v>
      </c>
      <c r="R58" s="69" t="s">
        <v>76</v>
      </c>
      <c r="S58" s="69" t="s">
        <v>59</v>
      </c>
      <c r="T58" s="63">
        <v>0.4</v>
      </c>
      <c r="U58" s="69" t="s">
        <v>60</v>
      </c>
      <c r="V58" s="69" t="s">
        <v>61</v>
      </c>
      <c r="W58" s="69" t="s">
        <v>89</v>
      </c>
      <c r="X58" s="151"/>
      <c r="Y58" s="174">
        <v>0.16799999999999998</v>
      </c>
      <c r="Z58" s="168"/>
      <c r="AA58" s="175"/>
      <c r="AB58" s="118"/>
      <c r="AC58" s="169"/>
      <c r="AD58" s="95" t="s">
        <v>445</v>
      </c>
      <c r="AE58" s="77" t="s">
        <v>442</v>
      </c>
      <c r="AF58" s="74" t="s">
        <v>66</v>
      </c>
      <c r="AG58" s="75" t="s">
        <v>336</v>
      </c>
      <c r="AH58" s="176" t="s">
        <v>446</v>
      </c>
    </row>
    <row r="59" spans="1:37" ht="75.75" x14ac:dyDescent="0.3">
      <c r="A59" s="58">
        <v>44</v>
      </c>
      <c r="B59" s="66" t="s">
        <v>447</v>
      </c>
      <c r="C59" s="67" t="s">
        <v>48</v>
      </c>
      <c r="D59" s="67" t="s">
        <v>448</v>
      </c>
      <c r="E59" s="67" t="s">
        <v>449</v>
      </c>
      <c r="F59" s="67" t="s">
        <v>450</v>
      </c>
      <c r="G59" s="60" t="s">
        <v>52</v>
      </c>
      <c r="H59" s="77">
        <v>19</v>
      </c>
      <c r="I59" s="62" t="s">
        <v>73</v>
      </c>
      <c r="J59" s="148">
        <f t="shared" ref="J59:J69" si="6">IF(I59="MUY BAJA",20%,IF(I59="BAJA",40%,IF(I59="MEDIA",60%,IF(I59="ALTA",80%,IF(I59="MUY ALTA",100%,IF(I59="",""))))))</f>
        <v>0.4</v>
      </c>
      <c r="K59" s="64" t="s">
        <v>54</v>
      </c>
      <c r="L59" s="63">
        <f>IF(K59="LEVE",20%,IF(K59="MENOR",40%,IF(K59="MODERADO",60%,IF(K59="MAYOR",80%,IF(K59="CATASTRÓFICO",100%,IF(I59="",""))))))</f>
        <v>1</v>
      </c>
      <c r="M59" s="65" t="s">
        <v>55</v>
      </c>
      <c r="N59" s="77">
        <v>1</v>
      </c>
      <c r="O59" s="95" t="s">
        <v>451</v>
      </c>
      <c r="P59" s="77" t="s">
        <v>57</v>
      </c>
      <c r="Q59" s="77" t="s">
        <v>57</v>
      </c>
      <c r="R59" s="69" t="s">
        <v>58</v>
      </c>
      <c r="S59" s="69" t="s">
        <v>59</v>
      </c>
      <c r="T59" s="136">
        <v>0.4</v>
      </c>
      <c r="U59" s="69" t="s">
        <v>60</v>
      </c>
      <c r="V59" s="69" t="s">
        <v>61</v>
      </c>
      <c r="W59" s="69" t="s">
        <v>62</v>
      </c>
      <c r="X59" s="62" t="s">
        <v>53</v>
      </c>
      <c r="Y59" s="136">
        <v>0.24</v>
      </c>
      <c r="Z59" s="64" t="s">
        <v>54</v>
      </c>
      <c r="AA59" s="63">
        <f>IF(Z59="LEVE",20%,IF(Z59="MENOR",40%,IF(Z59="MODERADO",60%,IF(Z59="MAYOR",80%,IF(Z59="CATASTRÓFICO",100%,IF(X59="",""))))))</f>
        <v>1</v>
      </c>
      <c r="AB59" s="65" t="s">
        <v>55</v>
      </c>
      <c r="AC59" s="79" t="s">
        <v>63</v>
      </c>
      <c r="AD59" s="95" t="s">
        <v>452</v>
      </c>
      <c r="AE59" s="77" t="s">
        <v>453</v>
      </c>
      <c r="AF59" s="74" t="s">
        <v>66</v>
      </c>
      <c r="AG59" s="75" t="s">
        <v>336</v>
      </c>
      <c r="AH59" s="177" t="s">
        <v>454</v>
      </c>
    </row>
    <row r="60" spans="1:37" ht="82.5" customHeight="1" x14ac:dyDescent="0.3">
      <c r="A60" s="58">
        <v>45</v>
      </c>
      <c r="B60" s="66" t="s">
        <v>455</v>
      </c>
      <c r="C60" s="67" t="s">
        <v>48</v>
      </c>
      <c r="D60" s="67" t="s">
        <v>456</v>
      </c>
      <c r="E60" s="67" t="s">
        <v>457</v>
      </c>
      <c r="F60" s="67" t="s">
        <v>458</v>
      </c>
      <c r="G60" s="60" t="s">
        <v>52</v>
      </c>
      <c r="H60" s="77">
        <v>19</v>
      </c>
      <c r="I60" s="62" t="s">
        <v>73</v>
      </c>
      <c r="J60" s="148">
        <f t="shared" si="6"/>
        <v>0.4</v>
      </c>
      <c r="K60" s="64" t="s">
        <v>54</v>
      </c>
      <c r="L60" s="63">
        <f>IF(K60="LEVE",20%,IF(K60="MENOR",40%,IF(K60="MODERADO",60%,IF(K60="MAYOR",80%,IF(K60="CATASTRÓFICO",100%,IF(I60="",""))))))</f>
        <v>1</v>
      </c>
      <c r="M60" s="65" t="s">
        <v>55</v>
      </c>
      <c r="N60" s="77">
        <v>2</v>
      </c>
      <c r="O60" s="95" t="s">
        <v>459</v>
      </c>
      <c r="P60" s="77" t="s">
        <v>57</v>
      </c>
      <c r="Q60" s="77" t="s">
        <v>57</v>
      </c>
      <c r="R60" s="69" t="s">
        <v>58</v>
      </c>
      <c r="S60" s="69" t="s">
        <v>59</v>
      </c>
      <c r="T60" s="127">
        <v>0.4</v>
      </c>
      <c r="U60" s="69" t="s">
        <v>60</v>
      </c>
      <c r="V60" s="69" t="s">
        <v>61</v>
      </c>
      <c r="W60" s="69" t="s">
        <v>62</v>
      </c>
      <c r="X60" s="62" t="s">
        <v>53</v>
      </c>
      <c r="Y60" s="136">
        <v>0.24</v>
      </c>
      <c r="Z60" s="64" t="s">
        <v>54</v>
      </c>
      <c r="AA60" s="63">
        <f>IF(Z60="LEVE",20%,IF(Z60="MENOR",40%,IF(Z60="MODERADO",60%,IF(Z60="MAYOR",80%,IF(Z60="CATASTRÓFICO",100%,IF(X60="",""))))))</f>
        <v>1</v>
      </c>
      <c r="AB60" s="65" t="s">
        <v>55</v>
      </c>
      <c r="AC60" s="79" t="s">
        <v>63</v>
      </c>
      <c r="AD60" s="77" t="s">
        <v>460</v>
      </c>
      <c r="AE60" s="77" t="s">
        <v>453</v>
      </c>
      <c r="AF60" s="74" t="s">
        <v>66</v>
      </c>
      <c r="AG60" s="75" t="s">
        <v>336</v>
      </c>
      <c r="AH60" s="166" t="s">
        <v>461</v>
      </c>
    </row>
    <row r="61" spans="1:37" ht="89.25" x14ac:dyDescent="0.3">
      <c r="A61" s="58">
        <v>46</v>
      </c>
      <c r="B61" s="66" t="s">
        <v>462</v>
      </c>
      <c r="C61" s="67" t="s">
        <v>48</v>
      </c>
      <c r="D61" s="67" t="s">
        <v>463</v>
      </c>
      <c r="E61" s="67" t="s">
        <v>464</v>
      </c>
      <c r="F61" s="67" t="s">
        <v>465</v>
      </c>
      <c r="G61" s="60" t="s">
        <v>52</v>
      </c>
      <c r="H61" s="77">
        <v>36</v>
      </c>
      <c r="I61" s="62" t="s">
        <v>85</v>
      </c>
      <c r="J61" s="148">
        <f t="shared" si="6"/>
        <v>0.6</v>
      </c>
      <c r="K61" s="64" t="s">
        <v>146</v>
      </c>
      <c r="L61" s="63">
        <f>IF(K61="LEVE",20%,IF(K61="MENOR",40%,IF(K61="MODERADO",60%,IF(K61="MAYOR",80%,IF(K61="CATASTRÓFICO",100%,IF(I61="",""))))))</f>
        <v>0.2</v>
      </c>
      <c r="M61" s="65" t="s">
        <v>129</v>
      </c>
      <c r="N61" s="77">
        <v>3</v>
      </c>
      <c r="O61" s="95" t="s">
        <v>466</v>
      </c>
      <c r="P61" s="77" t="s">
        <v>57</v>
      </c>
      <c r="Q61" s="77" t="s">
        <v>57</v>
      </c>
      <c r="R61" s="69" t="s">
        <v>58</v>
      </c>
      <c r="S61" s="69" t="s">
        <v>59</v>
      </c>
      <c r="T61" s="127">
        <v>0.4</v>
      </c>
      <c r="U61" s="69" t="s">
        <v>60</v>
      </c>
      <c r="V61" s="69" t="s">
        <v>61</v>
      </c>
      <c r="W61" s="69" t="s">
        <v>62</v>
      </c>
      <c r="X61" s="62" t="s">
        <v>73</v>
      </c>
      <c r="Y61" s="136">
        <v>0.36</v>
      </c>
      <c r="Z61" s="64" t="s">
        <v>146</v>
      </c>
      <c r="AA61" s="63">
        <f>IF(Z61="LEVE",20%,IF(Z61="MENOR",40%,IF(Z61="MODERADO",60%,IF(Z61="MAYOR",80%,IF(Z61="CATASTRÓFICO",100%,IF(X61="",""))))))</f>
        <v>0.2</v>
      </c>
      <c r="AB61" s="65" t="s">
        <v>129</v>
      </c>
      <c r="AC61" s="79" t="s">
        <v>63</v>
      </c>
      <c r="AD61" s="77" t="s">
        <v>467</v>
      </c>
      <c r="AE61" s="77" t="s">
        <v>442</v>
      </c>
      <c r="AF61" s="74" t="s">
        <v>66</v>
      </c>
      <c r="AG61" s="75" t="s">
        <v>336</v>
      </c>
      <c r="AH61" s="177" t="s">
        <v>468</v>
      </c>
    </row>
    <row r="62" spans="1:37" ht="102" x14ac:dyDescent="0.3">
      <c r="A62" s="58">
        <v>47</v>
      </c>
      <c r="B62" s="66" t="s">
        <v>469</v>
      </c>
      <c r="C62" s="67" t="s">
        <v>48</v>
      </c>
      <c r="D62" s="67" t="s">
        <v>470</v>
      </c>
      <c r="E62" s="67" t="s">
        <v>471</v>
      </c>
      <c r="F62" s="67" t="s">
        <v>472</v>
      </c>
      <c r="G62" s="60" t="s">
        <v>179</v>
      </c>
      <c r="H62" s="77">
        <v>19</v>
      </c>
      <c r="I62" s="62" t="s">
        <v>73</v>
      </c>
      <c r="J62" s="148">
        <f t="shared" si="6"/>
        <v>0.4</v>
      </c>
      <c r="K62" s="64" t="s">
        <v>54</v>
      </c>
      <c r="L62" s="63">
        <f>IF(K62="LEVE",20%,IF(K62="MENOR",40%,IF(K62="MODERADO",60%,IF(K62="MAYOR",80%,IF(K62="CATASTRÓFICO",100%,IF(I62="",""))))))</f>
        <v>1</v>
      </c>
      <c r="M62" s="65" t="s">
        <v>55</v>
      </c>
      <c r="N62" s="77">
        <v>4</v>
      </c>
      <c r="O62" s="95" t="s">
        <v>473</v>
      </c>
      <c r="P62" s="77" t="s">
        <v>57</v>
      </c>
      <c r="Q62" s="77" t="s">
        <v>57</v>
      </c>
      <c r="R62" s="69" t="s">
        <v>58</v>
      </c>
      <c r="S62" s="69" t="s">
        <v>59</v>
      </c>
      <c r="T62" s="127">
        <v>0.4</v>
      </c>
      <c r="U62" s="69" t="s">
        <v>60</v>
      </c>
      <c r="V62" s="69" t="s">
        <v>61</v>
      </c>
      <c r="W62" s="69" t="s">
        <v>62</v>
      </c>
      <c r="X62" s="62" t="s">
        <v>53</v>
      </c>
      <c r="Y62" s="136">
        <v>0.24</v>
      </c>
      <c r="Z62" s="64" t="s">
        <v>54</v>
      </c>
      <c r="AA62" s="63">
        <f>IF(Z62="LEVE",20%,IF(Z62="MENOR",40%,IF(Z62="MODERADO",60%,IF(Z62="MAYOR",80%,IF(Z62="CATASTRÓFICO",100%,IF(X62="",""))))))</f>
        <v>1</v>
      </c>
      <c r="AB62" s="65" t="s">
        <v>55</v>
      </c>
      <c r="AC62" s="79" t="s">
        <v>63</v>
      </c>
      <c r="AD62" s="95" t="s">
        <v>445</v>
      </c>
      <c r="AE62" s="77" t="s">
        <v>442</v>
      </c>
      <c r="AF62" s="74" t="s">
        <v>66</v>
      </c>
      <c r="AG62" s="75" t="s">
        <v>336</v>
      </c>
      <c r="AH62" s="178" t="s">
        <v>474</v>
      </c>
    </row>
    <row r="63" spans="1:37" ht="102.75" customHeight="1" x14ac:dyDescent="0.3">
      <c r="A63" s="97">
        <v>48</v>
      </c>
      <c r="B63" s="97" t="s">
        <v>475</v>
      </c>
      <c r="C63" s="98" t="s">
        <v>48</v>
      </c>
      <c r="D63" s="98" t="s">
        <v>476</v>
      </c>
      <c r="E63" s="98" t="s">
        <v>477</v>
      </c>
      <c r="F63" s="98" t="s">
        <v>478</v>
      </c>
      <c r="G63" s="100" t="s">
        <v>52</v>
      </c>
      <c r="H63" s="101">
        <v>12</v>
      </c>
      <c r="I63" s="150" t="s">
        <v>73</v>
      </c>
      <c r="J63" s="105">
        <f t="shared" si="6"/>
        <v>0.4</v>
      </c>
      <c r="K63" s="104" t="s">
        <v>86</v>
      </c>
      <c r="L63" s="103">
        <v>0.8</v>
      </c>
      <c r="M63" s="106" t="s">
        <v>87</v>
      </c>
      <c r="N63" s="66">
        <v>1</v>
      </c>
      <c r="O63" s="67" t="s">
        <v>479</v>
      </c>
      <c r="P63" s="68" t="s">
        <v>57</v>
      </c>
      <c r="Q63" s="68" t="s">
        <v>57</v>
      </c>
      <c r="R63" s="69" t="s">
        <v>58</v>
      </c>
      <c r="S63" s="69" t="s">
        <v>59</v>
      </c>
      <c r="T63" s="63">
        <v>0.4</v>
      </c>
      <c r="U63" s="69" t="s">
        <v>60</v>
      </c>
      <c r="V63" s="69" t="s">
        <v>61</v>
      </c>
      <c r="W63" s="69" t="s">
        <v>62</v>
      </c>
      <c r="X63" s="150" t="s">
        <v>53</v>
      </c>
      <c r="Y63" s="138">
        <v>0.24</v>
      </c>
      <c r="Z63" s="104" t="s">
        <v>86</v>
      </c>
      <c r="AA63" s="179">
        <v>0.8</v>
      </c>
      <c r="AB63" s="106" t="s">
        <v>87</v>
      </c>
      <c r="AC63" s="79" t="s">
        <v>63</v>
      </c>
      <c r="AD63" s="73" t="s">
        <v>480</v>
      </c>
      <c r="AE63" s="73" t="s">
        <v>481</v>
      </c>
      <c r="AF63" s="74" t="s">
        <v>66</v>
      </c>
      <c r="AG63" s="75" t="s">
        <v>336</v>
      </c>
      <c r="AH63" s="180" t="s">
        <v>482</v>
      </c>
    </row>
    <row r="64" spans="1:37" ht="93" customHeight="1" x14ac:dyDescent="0.3">
      <c r="A64" s="109"/>
      <c r="B64" s="109"/>
      <c r="C64" s="110"/>
      <c r="D64" s="110"/>
      <c r="E64" s="110"/>
      <c r="F64" s="110"/>
      <c r="G64" s="112"/>
      <c r="H64" s="113"/>
      <c r="I64" s="151"/>
      <c r="J64" s="117"/>
      <c r="K64" s="116"/>
      <c r="L64" s="115"/>
      <c r="M64" s="118"/>
      <c r="N64" s="66">
        <v>2</v>
      </c>
      <c r="O64" s="67" t="s">
        <v>483</v>
      </c>
      <c r="P64" s="68" t="s">
        <v>57</v>
      </c>
      <c r="Q64" s="68" t="s">
        <v>57</v>
      </c>
      <c r="R64" s="69" t="s">
        <v>58</v>
      </c>
      <c r="S64" s="69" t="s">
        <v>59</v>
      </c>
      <c r="T64" s="63">
        <v>0.4</v>
      </c>
      <c r="U64" s="69" t="s">
        <v>60</v>
      </c>
      <c r="V64" s="69" t="s">
        <v>61</v>
      </c>
      <c r="W64" s="69" t="s">
        <v>62</v>
      </c>
      <c r="X64" s="114"/>
      <c r="Y64" s="138">
        <v>0.14399999999999999</v>
      </c>
      <c r="Z64" s="125"/>
      <c r="AA64" s="179">
        <v>0.8</v>
      </c>
      <c r="AB64" s="118"/>
      <c r="AC64" s="79" t="s">
        <v>63</v>
      </c>
      <c r="AD64" s="73" t="s">
        <v>484</v>
      </c>
      <c r="AE64" s="73" t="s">
        <v>485</v>
      </c>
      <c r="AF64" s="74" t="s">
        <v>66</v>
      </c>
      <c r="AG64" s="75" t="s">
        <v>336</v>
      </c>
      <c r="AH64" s="181" t="s">
        <v>486</v>
      </c>
    </row>
    <row r="65" spans="1:34" ht="92.25" customHeight="1" x14ac:dyDescent="0.3">
      <c r="A65" s="58">
        <v>49</v>
      </c>
      <c r="B65" s="66" t="s">
        <v>487</v>
      </c>
      <c r="C65" s="67" t="s">
        <v>231</v>
      </c>
      <c r="D65" s="67" t="s">
        <v>488</v>
      </c>
      <c r="E65" s="67" t="s">
        <v>489</v>
      </c>
      <c r="F65" s="67" t="s">
        <v>490</v>
      </c>
      <c r="G65" s="61" t="s">
        <v>52</v>
      </c>
      <c r="H65" s="77">
        <v>12</v>
      </c>
      <c r="I65" s="62" t="s">
        <v>73</v>
      </c>
      <c r="J65" s="148">
        <f t="shared" si="6"/>
        <v>0.4</v>
      </c>
      <c r="K65" s="64" t="s">
        <v>146</v>
      </c>
      <c r="L65" s="127">
        <v>0.2</v>
      </c>
      <c r="M65" s="65" t="s">
        <v>129</v>
      </c>
      <c r="N65" s="66">
        <v>3</v>
      </c>
      <c r="O65" s="73" t="s">
        <v>491</v>
      </c>
      <c r="P65" s="66" t="s">
        <v>57</v>
      </c>
      <c r="Q65" s="66" t="s">
        <v>57</v>
      </c>
      <c r="R65" s="69" t="s">
        <v>236</v>
      </c>
      <c r="S65" s="69" t="s">
        <v>59</v>
      </c>
      <c r="T65" s="63">
        <v>0.4</v>
      </c>
      <c r="U65" s="69" t="s">
        <v>60</v>
      </c>
      <c r="V65" s="69" t="s">
        <v>61</v>
      </c>
      <c r="W65" s="69" t="s">
        <v>62</v>
      </c>
      <c r="X65" s="62" t="s">
        <v>53</v>
      </c>
      <c r="Y65" s="140">
        <v>0.32</v>
      </c>
      <c r="Z65" s="64" t="s">
        <v>146</v>
      </c>
      <c r="AA65" s="182">
        <v>0.2</v>
      </c>
      <c r="AB65" s="65" t="s">
        <v>129</v>
      </c>
      <c r="AC65" s="79" t="s">
        <v>63</v>
      </c>
      <c r="AD65" s="67" t="s">
        <v>492</v>
      </c>
      <c r="AE65" s="73" t="s">
        <v>481</v>
      </c>
      <c r="AF65" s="74" t="s">
        <v>66</v>
      </c>
      <c r="AG65" s="75" t="s">
        <v>336</v>
      </c>
      <c r="AH65" s="108" t="s">
        <v>493</v>
      </c>
    </row>
    <row r="66" spans="1:34" ht="169.5" customHeight="1" x14ac:dyDescent="0.3">
      <c r="A66" s="58">
        <v>50</v>
      </c>
      <c r="B66" s="66" t="s">
        <v>494</v>
      </c>
      <c r="C66" s="67" t="s">
        <v>495</v>
      </c>
      <c r="D66" s="67" t="s">
        <v>496</v>
      </c>
      <c r="E66" s="67" t="s">
        <v>497</v>
      </c>
      <c r="F66" s="67" t="s">
        <v>498</v>
      </c>
      <c r="G66" s="61" t="s">
        <v>52</v>
      </c>
      <c r="H66" s="77">
        <f>16*4</f>
        <v>64</v>
      </c>
      <c r="I66" s="62" t="s">
        <v>85</v>
      </c>
      <c r="J66" s="148">
        <f t="shared" si="6"/>
        <v>0.6</v>
      </c>
      <c r="K66" s="64" t="s">
        <v>86</v>
      </c>
      <c r="L66" s="127">
        <v>0.8</v>
      </c>
      <c r="M66" s="65" t="s">
        <v>87</v>
      </c>
      <c r="N66" s="66">
        <v>4</v>
      </c>
      <c r="O66" s="73" t="s">
        <v>499</v>
      </c>
      <c r="P66" s="66" t="s">
        <v>57</v>
      </c>
      <c r="Q66" s="66" t="s">
        <v>57</v>
      </c>
      <c r="R66" s="69" t="s">
        <v>76</v>
      </c>
      <c r="S66" s="69" t="s">
        <v>59</v>
      </c>
      <c r="T66" s="63">
        <v>0.4</v>
      </c>
      <c r="U66" s="69" t="s">
        <v>60</v>
      </c>
      <c r="V66" s="69" t="s">
        <v>61</v>
      </c>
      <c r="W66" s="69" t="s">
        <v>89</v>
      </c>
      <c r="X66" s="62" t="s">
        <v>53</v>
      </c>
      <c r="Y66" s="183">
        <v>0.36</v>
      </c>
      <c r="Z66" s="64" t="s">
        <v>86</v>
      </c>
      <c r="AA66" s="183">
        <v>0.8</v>
      </c>
      <c r="AB66" s="65" t="s">
        <v>87</v>
      </c>
      <c r="AC66" s="79" t="s">
        <v>63</v>
      </c>
      <c r="AD66" s="67" t="s">
        <v>500</v>
      </c>
      <c r="AE66" s="73" t="s">
        <v>501</v>
      </c>
      <c r="AF66" s="74" t="s">
        <v>66</v>
      </c>
      <c r="AG66" s="75" t="s">
        <v>336</v>
      </c>
      <c r="AH66" s="184" t="s">
        <v>502</v>
      </c>
    </row>
    <row r="67" spans="1:34" ht="67.5" customHeight="1" x14ac:dyDescent="0.3">
      <c r="A67" s="58">
        <v>51</v>
      </c>
      <c r="B67" s="66" t="s">
        <v>503</v>
      </c>
      <c r="C67" s="67" t="s">
        <v>504</v>
      </c>
      <c r="D67" s="73" t="s">
        <v>505</v>
      </c>
      <c r="E67" s="67" t="s">
        <v>506</v>
      </c>
      <c r="F67" s="67" t="s">
        <v>507</v>
      </c>
      <c r="G67" s="61" t="s">
        <v>105</v>
      </c>
      <c r="H67" s="77">
        <f>16+5+1+55</f>
        <v>77</v>
      </c>
      <c r="I67" s="62" t="s">
        <v>85</v>
      </c>
      <c r="J67" s="63">
        <f t="shared" si="6"/>
        <v>0.6</v>
      </c>
      <c r="K67" s="64" t="s">
        <v>86</v>
      </c>
      <c r="L67" s="63">
        <f>IF(K67="LEVE",20%,IF(K67="MENOR",40%,IF(K67="MODERADO",60%,IF(K67="MAYOR",80%,IF(K67="CATASTROFICO",100%,IF(I67="",""))))))</f>
        <v>0.8</v>
      </c>
      <c r="M67" s="65" t="s">
        <v>87</v>
      </c>
      <c r="N67" s="66">
        <v>1</v>
      </c>
      <c r="O67" s="67" t="s">
        <v>508</v>
      </c>
      <c r="P67" s="74" t="s">
        <v>57</v>
      </c>
      <c r="Q67" s="66" t="s">
        <v>57</v>
      </c>
      <c r="R67" s="69" t="s">
        <v>58</v>
      </c>
      <c r="S67" s="69" t="s">
        <v>59</v>
      </c>
      <c r="T67" s="89">
        <v>0.36</v>
      </c>
      <c r="U67" s="69" t="s">
        <v>60</v>
      </c>
      <c r="V67" s="69" t="s">
        <v>61</v>
      </c>
      <c r="W67" s="69" t="s">
        <v>62</v>
      </c>
      <c r="X67" s="62" t="s">
        <v>53</v>
      </c>
      <c r="Y67" s="63">
        <f>IF(X67="MUY BAJA",20%,IF(X67="BAJA",40%,IF(X67="MEDIA",60%,IF(X67="ALTA",80%,IF(X67="MUY ALTA",100%,IF(X67="",""))))))</f>
        <v>0.2</v>
      </c>
      <c r="Z67" s="64" t="s">
        <v>86</v>
      </c>
      <c r="AA67" s="63">
        <f>IF(Z67="LEVE",20%,IF(Z67="MENOR",40%,IF(Z67="MODERADO",60%,IF(Z67="MAYOR",80%,IF(Z67="CATASTROFICO",100%,IF(Z67="",""))))))</f>
        <v>0.8</v>
      </c>
      <c r="AB67" s="65" t="s">
        <v>87</v>
      </c>
      <c r="AC67" s="72" t="s">
        <v>63</v>
      </c>
      <c r="AD67" s="67" t="s">
        <v>509</v>
      </c>
      <c r="AE67" s="77" t="s">
        <v>510</v>
      </c>
      <c r="AF67" s="74" t="s">
        <v>66</v>
      </c>
      <c r="AG67" s="75" t="s">
        <v>336</v>
      </c>
      <c r="AH67" s="108" t="s">
        <v>511</v>
      </c>
    </row>
    <row r="68" spans="1:34" ht="66.75" customHeight="1" x14ac:dyDescent="0.3">
      <c r="A68" s="58">
        <v>52</v>
      </c>
      <c r="B68" s="66" t="s">
        <v>512</v>
      </c>
      <c r="C68" s="67" t="s">
        <v>194</v>
      </c>
      <c r="D68" s="67" t="s">
        <v>513</v>
      </c>
      <c r="E68" s="67" t="s">
        <v>514</v>
      </c>
      <c r="F68" s="67" t="s">
        <v>515</v>
      </c>
      <c r="G68" s="61" t="s">
        <v>52</v>
      </c>
      <c r="H68" s="77">
        <f>3*11+15*2</f>
        <v>63</v>
      </c>
      <c r="I68" s="62" t="s">
        <v>85</v>
      </c>
      <c r="J68" s="63">
        <f t="shared" si="6"/>
        <v>0.6</v>
      </c>
      <c r="K68" s="64" t="s">
        <v>198</v>
      </c>
      <c r="L68" s="63">
        <f>IF(K68="LEVE",20%,IF(K68="MENOR",40%,IF(K68="MODERADO",60%,IF(K68="MAYOR",80%,IF(K68="CATASTROFICO",100%,IF(I68="",""))))))</f>
        <v>0.4</v>
      </c>
      <c r="M68" s="65" t="s">
        <v>74</v>
      </c>
      <c r="N68" s="66">
        <v>2</v>
      </c>
      <c r="O68" s="73" t="s">
        <v>516</v>
      </c>
      <c r="P68" s="66" t="s">
        <v>57</v>
      </c>
      <c r="Q68" s="66" t="s">
        <v>57</v>
      </c>
      <c r="R68" s="69" t="s">
        <v>58</v>
      </c>
      <c r="S68" s="69" t="s">
        <v>59</v>
      </c>
      <c r="T68" s="89">
        <v>0.36</v>
      </c>
      <c r="U68" s="69" t="s">
        <v>60</v>
      </c>
      <c r="V68" s="69" t="s">
        <v>61</v>
      </c>
      <c r="W68" s="69" t="s">
        <v>89</v>
      </c>
      <c r="X68" s="62" t="s">
        <v>53</v>
      </c>
      <c r="Y68" s="63">
        <f>IF(X68="MUY BAJA",20%,IF(X68="BAJA",40%,IF(X68="MEDIA",60%,IF(X68="ALTA",80%,IF(X68="MUY ALTA",100%,IF(X68="",""))))))</f>
        <v>0.2</v>
      </c>
      <c r="Z68" s="64" t="s">
        <v>198</v>
      </c>
      <c r="AA68" s="63">
        <f>IF(Z68="LEVE",20%,IF(Z68="MENOR",40%,IF(Z68="MODERADO",60%,IF(Z68="MAYOR",80%,IF(Z68="CATASTROFICO",100%,IF(Z68="",""))))))</f>
        <v>0.4</v>
      </c>
      <c r="AB68" s="65" t="s">
        <v>129</v>
      </c>
      <c r="AC68" s="72" t="s">
        <v>63</v>
      </c>
      <c r="AD68" s="67" t="s">
        <v>517</v>
      </c>
      <c r="AE68" s="77" t="s">
        <v>510</v>
      </c>
      <c r="AF68" s="74" t="s">
        <v>66</v>
      </c>
      <c r="AG68" s="75" t="s">
        <v>336</v>
      </c>
      <c r="AH68" s="108" t="s">
        <v>511</v>
      </c>
    </row>
    <row r="69" spans="1:34" ht="89.25" x14ac:dyDescent="0.3">
      <c r="A69" s="185">
        <v>53</v>
      </c>
      <c r="B69" s="66" t="s">
        <v>518</v>
      </c>
      <c r="C69" s="67" t="s">
        <v>519</v>
      </c>
      <c r="D69" s="67" t="s">
        <v>520</v>
      </c>
      <c r="E69" s="67" t="s">
        <v>521</v>
      </c>
      <c r="F69" s="67" t="s">
        <v>522</v>
      </c>
      <c r="G69" s="186" t="s">
        <v>52</v>
      </c>
      <c r="H69" s="77">
        <f>3*11+15*2</f>
        <v>63</v>
      </c>
      <c r="I69" s="62" t="s">
        <v>85</v>
      </c>
      <c r="J69" s="63">
        <f t="shared" si="6"/>
        <v>0.6</v>
      </c>
      <c r="K69" s="64" t="s">
        <v>198</v>
      </c>
      <c r="L69" s="63">
        <f>IF(K69="LEVE",20%,IF(K69="MENOR",40%,IF(K69="MODERADO",60%,IF(K69="MAYOR",80%,IF(K69="CATASTROFICO",100%,IF(I69="",""))))))</f>
        <v>0.4</v>
      </c>
      <c r="M69" s="187" t="s">
        <v>74</v>
      </c>
      <c r="N69" s="66">
        <v>3</v>
      </c>
      <c r="O69" s="73" t="s">
        <v>523</v>
      </c>
      <c r="P69" s="66" t="s">
        <v>57</v>
      </c>
      <c r="Q69" s="66" t="s">
        <v>57</v>
      </c>
      <c r="R69" s="69" t="s">
        <v>58</v>
      </c>
      <c r="S69" s="69" t="s">
        <v>59</v>
      </c>
      <c r="T69" s="89">
        <v>0.36</v>
      </c>
      <c r="U69" s="69" t="s">
        <v>60</v>
      </c>
      <c r="V69" s="69" t="s">
        <v>61</v>
      </c>
      <c r="W69" s="69" t="s">
        <v>89</v>
      </c>
      <c r="X69" s="62" t="s">
        <v>53</v>
      </c>
      <c r="Y69" s="63">
        <f>IF(X69="MUY BAJA",20%,IF(X69="BAJA",40%,IF(X69="MEDIA",60%,IF(X69="ALTA",80%,IF(X69="MUY ALTA",100%,IF(X69="",""))))))</f>
        <v>0.2</v>
      </c>
      <c r="Z69" s="64" t="s">
        <v>198</v>
      </c>
      <c r="AA69" s="63">
        <f>IF(Z69="LEVE",20%,IF(Z69="MENOR",40%,IF(Z69="MODERADO",60%,IF(Z69="MAYOR",80%,IF(Z69="CATASTROFICO",100%,IF(Z69="",""))))))</f>
        <v>0.4</v>
      </c>
      <c r="AB69" s="65" t="s">
        <v>129</v>
      </c>
      <c r="AC69" s="72" t="s">
        <v>63</v>
      </c>
      <c r="AD69" s="95" t="s">
        <v>524</v>
      </c>
      <c r="AE69" s="77" t="s">
        <v>525</v>
      </c>
      <c r="AF69" s="74" t="s">
        <v>66</v>
      </c>
      <c r="AG69" s="75" t="s">
        <v>336</v>
      </c>
      <c r="AH69" s="108" t="s">
        <v>511</v>
      </c>
    </row>
    <row r="70" spans="1:34" ht="39.75" customHeight="1" x14ac:dyDescent="0.3">
      <c r="B70" s="3"/>
      <c r="E70" s="188"/>
      <c r="F70" s="188"/>
      <c r="G70" s="189"/>
      <c r="H70" s="189"/>
      <c r="I70" s="189"/>
      <c r="J70" s="189"/>
      <c r="K70" s="189"/>
      <c r="L70" s="189"/>
      <c r="M70" s="190"/>
      <c r="N70" s="77"/>
      <c r="O70" s="77"/>
      <c r="P70" s="77"/>
      <c r="Q70" s="77"/>
      <c r="R70" s="77"/>
      <c r="S70" s="77"/>
      <c r="T70" s="77"/>
      <c r="U70" s="77"/>
      <c r="V70" s="77"/>
      <c r="W70" s="77"/>
      <c r="X70" s="62"/>
      <c r="Y70" s="77"/>
      <c r="Z70" s="142"/>
      <c r="AA70" s="77"/>
      <c r="AB70" s="77"/>
      <c r="AC70" s="79"/>
      <c r="AD70" s="77"/>
      <c r="AE70" s="77"/>
      <c r="AF70" s="77"/>
      <c r="AG70" s="191"/>
      <c r="AH70" s="192"/>
    </row>
    <row r="71" spans="1:34" x14ac:dyDescent="0.3">
      <c r="B71" s="3"/>
      <c r="E71" s="74"/>
      <c r="F71" s="74"/>
      <c r="G71" s="74"/>
      <c r="H71" s="77"/>
      <c r="I71" s="77"/>
      <c r="J71" s="77" t="str">
        <f>IF(I71="MUY BAJA",20%,IF(I71="BAJA",40%,IF(I71="MEDIA",60%,IF(I71="ALTA",80%,IF(I71="MUY ALTA",100%,IF(I71="",""))))))</f>
        <v/>
      </c>
      <c r="K71" s="77"/>
      <c r="L71" s="77"/>
      <c r="M71" s="77"/>
      <c r="N71" s="77"/>
      <c r="O71" s="77"/>
      <c r="P71" s="77"/>
      <c r="Q71" s="77"/>
      <c r="R71" s="77"/>
      <c r="S71" s="77"/>
      <c r="T71" s="77"/>
      <c r="U71" s="77"/>
      <c r="V71" s="77"/>
      <c r="W71" s="77"/>
      <c r="X71" s="62"/>
      <c r="Y71" s="77"/>
      <c r="Z71" s="142"/>
      <c r="AA71" s="77"/>
      <c r="AB71" s="77"/>
      <c r="AC71" s="77"/>
      <c r="AD71" s="77"/>
      <c r="AE71" s="77"/>
      <c r="AF71" s="77"/>
      <c r="AG71" s="191"/>
      <c r="AH71" s="192"/>
    </row>
    <row r="72" spans="1:34" x14ac:dyDescent="0.3">
      <c r="B72" s="3"/>
      <c r="I72" s="62"/>
    </row>
    <row r="73" spans="1:34" x14ac:dyDescent="0.3">
      <c r="B73" s="3"/>
    </row>
    <row r="74" spans="1:34" ht="36" customHeight="1" x14ac:dyDescent="0.3">
      <c r="B74" s="3"/>
      <c r="I74" s="193" t="s">
        <v>526</v>
      </c>
      <c r="J74" s="193"/>
      <c r="K74" s="194" t="s">
        <v>527</v>
      </c>
      <c r="L74" s="194"/>
      <c r="M74" s="195" t="s">
        <v>528</v>
      </c>
      <c r="AD74" s="196" t="s">
        <v>529</v>
      </c>
    </row>
    <row r="75" spans="1:34" x14ac:dyDescent="0.3">
      <c r="B75" s="3"/>
      <c r="I75" s="197" t="s">
        <v>53</v>
      </c>
      <c r="J75" s="198">
        <v>0.2</v>
      </c>
      <c r="K75" s="199" t="s">
        <v>146</v>
      </c>
      <c r="L75" s="198">
        <v>0.2</v>
      </c>
      <c r="M75" s="200" t="s">
        <v>129</v>
      </c>
      <c r="AD75" s="201" t="s">
        <v>63</v>
      </c>
    </row>
    <row r="76" spans="1:34" x14ac:dyDescent="0.3">
      <c r="B76" s="3"/>
      <c r="I76" s="202" t="s">
        <v>73</v>
      </c>
      <c r="J76" s="198">
        <v>0.4</v>
      </c>
      <c r="K76" s="203" t="s">
        <v>198</v>
      </c>
      <c r="L76" s="198">
        <v>0.4</v>
      </c>
      <c r="M76" s="204" t="s">
        <v>74</v>
      </c>
      <c r="AD76" s="205" t="s">
        <v>530</v>
      </c>
    </row>
    <row r="77" spans="1:34" x14ac:dyDescent="0.3">
      <c r="B77" s="3"/>
      <c r="I77" s="206" t="s">
        <v>85</v>
      </c>
      <c r="J77" s="198">
        <v>0.6</v>
      </c>
      <c r="K77" s="207" t="s">
        <v>74</v>
      </c>
      <c r="L77" s="198">
        <v>0.6</v>
      </c>
      <c r="M77" s="208" t="s">
        <v>87</v>
      </c>
      <c r="AD77" s="201" t="s">
        <v>440</v>
      </c>
    </row>
    <row r="78" spans="1:34" x14ac:dyDescent="0.3">
      <c r="I78" s="209" t="s">
        <v>208</v>
      </c>
      <c r="J78" s="198">
        <v>0.8</v>
      </c>
      <c r="K78" s="210" t="s">
        <v>86</v>
      </c>
      <c r="L78" s="198">
        <v>0.8</v>
      </c>
      <c r="M78" s="211" t="s">
        <v>55</v>
      </c>
      <c r="AD78" s="201" t="s">
        <v>531</v>
      </c>
    </row>
    <row r="79" spans="1:34" x14ac:dyDescent="0.3">
      <c r="I79" s="212" t="s">
        <v>301</v>
      </c>
      <c r="J79" s="198">
        <v>1</v>
      </c>
      <c r="K79" s="213" t="s">
        <v>54</v>
      </c>
      <c r="L79" s="198">
        <v>1</v>
      </c>
      <c r="M79" s="201"/>
      <c r="AD79" s="201" t="s">
        <v>532</v>
      </c>
    </row>
    <row r="81" spans="30:30" ht="39.75" customHeight="1" x14ac:dyDescent="0.3">
      <c r="AD81" s="214" t="s">
        <v>533</v>
      </c>
    </row>
    <row r="82" spans="30:30" x14ac:dyDescent="0.3">
      <c r="AD82" s="201" t="s">
        <v>58</v>
      </c>
    </row>
    <row r="83" spans="30:30" x14ac:dyDescent="0.3">
      <c r="AD83" s="201" t="s">
        <v>76</v>
      </c>
    </row>
    <row r="84" spans="30:30" x14ac:dyDescent="0.3">
      <c r="AD84" s="201" t="s">
        <v>236</v>
      </c>
    </row>
  </sheetData>
  <mergeCells count="143">
    <mergeCell ref="M63:M64"/>
    <mergeCell ref="X63:X64"/>
    <mergeCell ref="Z63:Z64"/>
    <mergeCell ref="AB63:AB64"/>
    <mergeCell ref="I74:J74"/>
    <mergeCell ref="K74:L74"/>
    <mergeCell ref="G63:G64"/>
    <mergeCell ref="H63:H64"/>
    <mergeCell ref="I63:I64"/>
    <mergeCell ref="J63:J64"/>
    <mergeCell ref="K63:K64"/>
    <mergeCell ref="L63:L64"/>
    <mergeCell ref="A63:A64"/>
    <mergeCell ref="B63:B64"/>
    <mergeCell ref="C63:C64"/>
    <mergeCell ref="D63:D64"/>
    <mergeCell ref="E63:E64"/>
    <mergeCell ref="F63:F64"/>
    <mergeCell ref="M57:M58"/>
    <mergeCell ref="X57:X58"/>
    <mergeCell ref="Z57:Z58"/>
    <mergeCell ref="AA57:AA58"/>
    <mergeCell ref="AB57:AB58"/>
    <mergeCell ref="AC57:AC58"/>
    <mergeCell ref="G57:G58"/>
    <mergeCell ref="H57:H58"/>
    <mergeCell ref="I57:I58"/>
    <mergeCell ref="J57:J58"/>
    <mergeCell ref="K57:K58"/>
    <mergeCell ref="L57:L58"/>
    <mergeCell ref="A57:A58"/>
    <mergeCell ref="B57:B58"/>
    <mergeCell ref="C57:C58"/>
    <mergeCell ref="D57:D58"/>
    <mergeCell ref="E57:E58"/>
    <mergeCell ref="F57:F58"/>
    <mergeCell ref="M54:M55"/>
    <mergeCell ref="X54:X55"/>
    <mergeCell ref="Z54:Z55"/>
    <mergeCell ref="AA54:AA55"/>
    <mergeCell ref="AB54:AB55"/>
    <mergeCell ref="AC54:AC55"/>
    <mergeCell ref="G54:G55"/>
    <mergeCell ref="H54:H55"/>
    <mergeCell ref="I54:I55"/>
    <mergeCell ref="J54:J55"/>
    <mergeCell ref="K54:K55"/>
    <mergeCell ref="L54:L55"/>
    <mergeCell ref="A54:A55"/>
    <mergeCell ref="B54:B55"/>
    <mergeCell ref="C54:C55"/>
    <mergeCell ref="D54:D55"/>
    <mergeCell ref="E54:E55"/>
    <mergeCell ref="F54:F55"/>
    <mergeCell ref="L43:L44"/>
    <mergeCell ref="M43:M44"/>
    <mergeCell ref="X43:X44"/>
    <mergeCell ref="Z43:Z44"/>
    <mergeCell ref="AA43:AA44"/>
    <mergeCell ref="AB43:AB44"/>
    <mergeCell ref="F43:F44"/>
    <mergeCell ref="G43:G44"/>
    <mergeCell ref="H43:H44"/>
    <mergeCell ref="I43:I44"/>
    <mergeCell ref="J43:J44"/>
    <mergeCell ref="K43:K44"/>
    <mergeCell ref="I18:I19"/>
    <mergeCell ref="J18:J19"/>
    <mergeCell ref="K18:K19"/>
    <mergeCell ref="L18:L19"/>
    <mergeCell ref="M18:M19"/>
    <mergeCell ref="A43:A44"/>
    <mergeCell ref="B43:B44"/>
    <mergeCell ref="C43:C44"/>
    <mergeCell ref="D43:D44"/>
    <mergeCell ref="E43:E44"/>
    <mergeCell ref="L16:L17"/>
    <mergeCell ref="M16:M17"/>
    <mergeCell ref="A18:A19"/>
    <mergeCell ref="B18:B19"/>
    <mergeCell ref="C18:C19"/>
    <mergeCell ref="D18:D19"/>
    <mergeCell ref="E18:E19"/>
    <mergeCell ref="F18:F19"/>
    <mergeCell ref="G18:G19"/>
    <mergeCell ref="H18:H19"/>
    <mergeCell ref="F16:F17"/>
    <mergeCell ref="G16:G17"/>
    <mergeCell ref="H16:H17"/>
    <mergeCell ref="I16:I17"/>
    <mergeCell ref="J16:J17"/>
    <mergeCell ref="K16:K17"/>
    <mergeCell ref="AD9:AD10"/>
    <mergeCell ref="AE9:AE10"/>
    <mergeCell ref="AF9:AF10"/>
    <mergeCell ref="AG9:AG10"/>
    <mergeCell ref="AH9:AH10"/>
    <mergeCell ref="A16:A17"/>
    <mergeCell ref="B16:B17"/>
    <mergeCell ref="C16:C17"/>
    <mergeCell ref="D16:D17"/>
    <mergeCell ref="E16:E17"/>
    <mergeCell ref="X9:X10"/>
    <mergeCell ref="Y9:Y10"/>
    <mergeCell ref="Z9:Z10"/>
    <mergeCell ref="AA9:AA10"/>
    <mergeCell ref="AB9:AB10"/>
    <mergeCell ref="AC9:AC10"/>
    <mergeCell ref="L9:L10"/>
    <mergeCell ref="M9:M10"/>
    <mergeCell ref="N9:N10"/>
    <mergeCell ref="O9:O10"/>
    <mergeCell ref="P9:Q9"/>
    <mergeCell ref="R9:W9"/>
    <mergeCell ref="F9:F10"/>
    <mergeCell ref="G9:G10"/>
    <mergeCell ref="H9:H10"/>
    <mergeCell ref="I9:I10"/>
    <mergeCell ref="J9:J10"/>
    <mergeCell ref="K9:K10"/>
    <mergeCell ref="A8:H8"/>
    <mergeCell ref="I8:M8"/>
    <mergeCell ref="N8:W8"/>
    <mergeCell ref="X8:AC8"/>
    <mergeCell ref="AD8:AG8"/>
    <mergeCell ref="A9:A10"/>
    <mergeCell ref="B9:B10"/>
    <mergeCell ref="C9:C10"/>
    <mergeCell ref="D9:D10"/>
    <mergeCell ref="E9:E10"/>
    <mergeCell ref="AD4:AH4"/>
    <mergeCell ref="A5:C5"/>
    <mergeCell ref="D5:N5"/>
    <mergeCell ref="A6:C6"/>
    <mergeCell ref="D6:N6"/>
    <mergeCell ref="A7:C7"/>
    <mergeCell ref="D7:N7"/>
    <mergeCell ref="C1:D2"/>
    <mergeCell ref="O1:O2"/>
    <mergeCell ref="C3:D3"/>
    <mergeCell ref="A4:E4"/>
    <mergeCell ref="F4:N4"/>
    <mergeCell ref="O4:AC4"/>
  </mergeCells>
  <conditionalFormatting sqref="J16">
    <cfRule type="cellIs" dxfId="95" priority="96" operator="equal">
      <formula>$H$11</formula>
    </cfRule>
  </conditionalFormatting>
  <conditionalFormatting sqref="J18">
    <cfRule type="cellIs" dxfId="94" priority="95" operator="equal">
      <formula>$H$11</formula>
    </cfRule>
  </conditionalFormatting>
  <dataValidations count="7">
    <dataValidation type="list" allowBlank="1" showInputMessage="1" showErrorMessage="1" sqref="Z11:Z43 K45:K54 Z65:Z69 K20:K43 Z45:Z54 K56:K57 K59:K63 K18 K65:K69 K71 Z56:Z57 Z59:Z63 K11:K16" xr:uid="{98930B51-2155-459F-B44B-30A90AB4C634}">
      <formula1>$K$75:$K$79</formula1>
    </dataValidation>
    <dataValidation type="list" allowBlank="1" showInputMessage="1" showErrorMessage="1" sqref="M45:M54 M18 M71 AB56:AB57 M56:M57 AB59:AB63 M59:M63 AB45:AB54 AB65:AB69 AB11:AB43 M20:M43 M65:M69 M11:M16" xr:uid="{6C29EF25-D08B-4AD5-AC7C-3E731B9F907F}">
      <formula1>$M$75:$M$78</formula1>
    </dataValidation>
    <dataValidation type="list" allowBlank="1" showInputMessage="1" showErrorMessage="1" sqref="AC56:AC57 AC70:AC71 AC59:AC62 AC11:AC54" xr:uid="{91DC34B2-ADF8-43DA-BE16-0C9255AC62A4}">
      <formula1>$AD$75:$AD$79</formula1>
    </dataValidation>
    <dataValidation type="list" allowBlank="1" showInputMessage="1" showErrorMessage="1" sqref="AC63:AC66" xr:uid="{B62A959A-A788-477E-A1A2-68486694F865}">
      <formula1>$AD$25:$AD$30</formula1>
    </dataValidation>
    <dataValidation type="list" allowBlank="1" showInputMessage="1" showErrorMessage="1" sqref="AC67:AC69" xr:uid="{FEF0FAFA-795B-4CBD-AC1A-1F0EB630FB0F}">
      <formula1>#REF!</formula1>
    </dataValidation>
    <dataValidation type="list" allowBlank="1" showInputMessage="1" showErrorMessage="1" sqref="R49" xr:uid="{0FB5BCCB-9E1D-4805-A9CD-07D0B30E8AE5}">
      <formula1>$I$82:$I$84</formula1>
    </dataValidation>
    <dataValidation type="list" allowBlank="1" showInputMessage="1" showErrorMessage="1" sqref="R50:R53" xr:uid="{DA0E6C99-34B2-4174-8A47-724DCA82D0AC}">
      <formula1>$AD$82:$AD$84</formula1>
    </dataValidation>
  </dataValidations>
  <hyperlinks>
    <hyperlink ref="AD52" location="'MAPA RIESGOS SEGURIDAD'!A1" display="'MAPA RIESGOS SEGURIDAD'!A1" xr:uid="{E3B77E93-67BB-47D9-BC12-F1577D1EBCA2}"/>
  </hyperlink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82" operator="containsText" id="{04D28870-DBE5-4A4E-B369-04AAB00B29D2}">
            <xm:f>NOT(ISERROR(SEARCH($K$79,K11)))</xm:f>
            <xm:f>$K$79</xm:f>
            <x14:dxf>
              <fill>
                <patternFill>
                  <bgColor rgb="FFFF0000"/>
                </patternFill>
              </fill>
            </x14:dxf>
          </x14:cfRule>
          <x14:cfRule type="containsText" priority="83" operator="containsText" id="{975303F7-1B7B-4287-A967-E945798E82AA}">
            <xm:f>NOT(ISERROR(SEARCH($K$78,K11)))</xm:f>
            <xm:f>$K$78</xm:f>
            <x14:dxf>
              <fill>
                <patternFill>
                  <bgColor rgb="FFFFC000"/>
                </patternFill>
              </fill>
            </x14:dxf>
          </x14:cfRule>
          <x14:cfRule type="containsText" priority="84" operator="containsText" id="{F923EDBC-D7E0-4D9B-8FD6-4C1D15718A11}">
            <xm:f>NOT(ISERROR(SEARCH($K$77,K11)))</xm:f>
            <xm:f>$K$77</xm:f>
            <x14:dxf>
              <fill>
                <patternFill>
                  <bgColor rgb="FFFFFF00"/>
                </patternFill>
              </fill>
            </x14:dxf>
          </x14:cfRule>
          <x14:cfRule type="containsText" priority="85" operator="containsText" id="{86883D99-8FB6-497B-9DAB-F8A5778ED38C}">
            <xm:f>NOT(ISERROR(SEARCH($K$76,K11)))</xm:f>
            <xm:f>$K$76</xm:f>
            <x14:dxf>
              <fill>
                <patternFill>
                  <bgColor rgb="FF00B050"/>
                </patternFill>
              </fill>
            </x14:dxf>
          </x14:cfRule>
          <x14:cfRule type="containsText" priority="86" operator="containsText" id="{C15625FE-F4D2-4AE1-A545-221651DCF531}">
            <xm:f>NOT(ISERROR(SEARCH($K$75,K11)))</xm:f>
            <xm:f>$K$75</xm:f>
            <x14:dxf>
              <fill>
                <patternFill>
                  <bgColor rgb="FF92D050"/>
                </patternFill>
              </fill>
            </x14:dxf>
          </x14:cfRule>
          <xm:sqref>K11:K16 Z11:Z43 K20:K43</xm:sqref>
        </x14:conditionalFormatting>
        <x14:conditionalFormatting xmlns:xm="http://schemas.microsoft.com/office/excel/2006/main">
          <x14:cfRule type="containsText" priority="77" operator="containsText" id="{40EF884E-EC5F-4AC8-92EF-4AA7FA1844CD}">
            <xm:f>NOT(ISERROR(SEARCH($K$79,K18)))</xm:f>
            <xm:f>$K$79</xm:f>
            <x14:dxf>
              <fill>
                <patternFill>
                  <bgColor rgb="FFFF0000"/>
                </patternFill>
              </fill>
            </x14:dxf>
          </x14:cfRule>
          <x14:cfRule type="containsText" priority="78" operator="containsText" id="{1A1F961C-6646-42A5-A57D-90791F662A54}">
            <xm:f>NOT(ISERROR(SEARCH($K$78,K18)))</xm:f>
            <xm:f>$K$78</xm:f>
            <x14:dxf>
              <fill>
                <patternFill>
                  <bgColor rgb="FFFFC000"/>
                </patternFill>
              </fill>
            </x14:dxf>
          </x14:cfRule>
          <x14:cfRule type="containsText" priority="79" operator="containsText" id="{9901C814-7EC8-4369-B5FE-BAEAD3845793}">
            <xm:f>NOT(ISERROR(SEARCH($K$77,K18)))</xm:f>
            <xm:f>$K$77</xm:f>
            <x14:dxf>
              <fill>
                <patternFill>
                  <bgColor rgb="FFFFFF00"/>
                </patternFill>
              </fill>
            </x14:dxf>
          </x14:cfRule>
          <x14:cfRule type="containsText" priority="80" operator="containsText" id="{70869206-57EB-41E3-9055-B3965F66799C}">
            <xm:f>NOT(ISERROR(SEARCH($K$76,K18)))</xm:f>
            <xm:f>$K$76</xm:f>
            <x14:dxf>
              <fill>
                <patternFill>
                  <bgColor rgb="FF00B050"/>
                </patternFill>
              </fill>
            </x14:dxf>
          </x14:cfRule>
          <x14:cfRule type="containsText" priority="81" operator="containsText" id="{7F5992CD-E90E-416A-89A5-9B20794B7467}">
            <xm:f>NOT(ISERROR(SEARCH($K$75,K18)))</xm:f>
            <xm:f>$K$75</xm:f>
            <x14:dxf>
              <fill>
                <patternFill>
                  <bgColor rgb="FF92D050"/>
                </patternFill>
              </fill>
            </x14:dxf>
          </x14:cfRule>
          <xm:sqref>K18</xm:sqref>
        </x14:conditionalFormatting>
        <x14:conditionalFormatting xmlns:xm="http://schemas.microsoft.com/office/excel/2006/main">
          <x14:cfRule type="containsText" priority="32" operator="containsText" id="{9A77F1A6-C787-41AE-A31C-3FEBF7467529}">
            <xm:f>NOT(ISERROR(SEARCH($K$79,K45)))</xm:f>
            <xm:f>$K$79</xm:f>
            <x14:dxf>
              <fill>
                <patternFill>
                  <bgColor rgb="FFFF0000"/>
                </patternFill>
              </fill>
            </x14:dxf>
          </x14:cfRule>
          <x14:cfRule type="containsText" priority="33" operator="containsText" id="{333889EB-AAF1-4C26-9D99-6AA22C7869C2}">
            <xm:f>NOT(ISERROR(SEARCH($K$78,K45)))</xm:f>
            <xm:f>$K$78</xm:f>
            <x14:dxf>
              <fill>
                <patternFill>
                  <bgColor rgb="FFFFC000"/>
                </patternFill>
              </fill>
            </x14:dxf>
          </x14:cfRule>
          <x14:cfRule type="containsText" priority="34" operator="containsText" id="{A8E48927-F45A-4C5C-A1F2-769CAE0FBD70}">
            <xm:f>NOT(ISERROR(SEARCH($K$77,K45)))</xm:f>
            <xm:f>$K$77</xm:f>
            <x14:dxf>
              <fill>
                <patternFill>
                  <bgColor rgb="FFFFFF00"/>
                </patternFill>
              </fill>
            </x14:dxf>
          </x14:cfRule>
          <x14:cfRule type="containsText" priority="35" operator="containsText" id="{8E65F100-3274-4987-A3F0-8B3B66ECC439}">
            <xm:f>NOT(ISERROR(SEARCH($K$76,K45)))</xm:f>
            <xm:f>$K$76</xm:f>
            <x14:dxf>
              <fill>
                <patternFill>
                  <bgColor rgb="FF00B050"/>
                </patternFill>
              </fill>
            </x14:dxf>
          </x14:cfRule>
          <x14:cfRule type="containsText" priority="36" operator="containsText" id="{E44076A9-DB85-4E78-A60F-B5598590A0E1}">
            <xm:f>NOT(ISERROR(SEARCH($K$75,K45)))</xm:f>
            <xm:f>$K$75</xm:f>
            <x14:dxf>
              <fill>
                <patternFill>
                  <bgColor rgb="FF92D050"/>
                </patternFill>
              </fill>
            </x14:dxf>
          </x14:cfRule>
          <xm:sqref>K45:K54</xm:sqref>
        </x14:conditionalFormatting>
        <x14:conditionalFormatting xmlns:xm="http://schemas.microsoft.com/office/excel/2006/main">
          <x14:cfRule type="containsText" priority="72" operator="containsText" id="{461B611C-397A-484F-8B73-A78498C7E571}">
            <xm:f>NOT(ISERROR(SEARCH($K$79,K56)))</xm:f>
            <xm:f>$K$79</xm:f>
            <x14:dxf>
              <fill>
                <patternFill>
                  <bgColor rgb="FFFF0000"/>
                </patternFill>
              </fill>
            </x14:dxf>
          </x14:cfRule>
          <x14:cfRule type="containsText" priority="73" operator="containsText" id="{4EB6CBEF-5FD7-44A1-B72D-5E033E86C265}">
            <xm:f>NOT(ISERROR(SEARCH($K$78,K56)))</xm:f>
            <xm:f>$K$78</xm:f>
            <x14:dxf>
              <fill>
                <patternFill>
                  <bgColor rgb="FFFFC000"/>
                </patternFill>
              </fill>
            </x14:dxf>
          </x14:cfRule>
          <x14:cfRule type="containsText" priority="74" operator="containsText" id="{032E62E2-CA26-4CF5-BF32-4D64E8220389}">
            <xm:f>NOT(ISERROR(SEARCH($K$77,K56)))</xm:f>
            <xm:f>$K$77</xm:f>
            <x14:dxf>
              <fill>
                <patternFill>
                  <bgColor rgb="FFFFFF00"/>
                </patternFill>
              </fill>
            </x14:dxf>
          </x14:cfRule>
          <x14:cfRule type="containsText" priority="75" operator="containsText" id="{50F00F1D-B293-4186-B712-C3A2E529F4BE}">
            <xm:f>NOT(ISERROR(SEARCH($K$76,K56)))</xm:f>
            <xm:f>$K$76</xm:f>
            <x14:dxf>
              <fill>
                <patternFill>
                  <bgColor rgb="FF00B050"/>
                </patternFill>
              </fill>
            </x14:dxf>
          </x14:cfRule>
          <x14:cfRule type="containsText" priority="76" operator="containsText" id="{9AC93AEB-C184-478C-9B63-8EB3945F10C2}">
            <xm:f>NOT(ISERROR(SEARCH($K$75,K56)))</xm:f>
            <xm:f>$K$75</xm:f>
            <x14:dxf>
              <fill>
                <patternFill>
                  <bgColor rgb="FF92D050"/>
                </patternFill>
              </fill>
            </x14:dxf>
          </x14:cfRule>
          <xm:sqref>K56:K57</xm:sqref>
        </x14:conditionalFormatting>
        <x14:conditionalFormatting xmlns:xm="http://schemas.microsoft.com/office/excel/2006/main">
          <x14:cfRule type="containsText" priority="54" operator="containsText" id="{BB0F8AC5-BF23-48A7-A8A8-22519EE504E7}">
            <xm:f>NOT(ISERROR(SEARCH($K$79,K59)))</xm:f>
            <xm:f>$K$79</xm:f>
            <x14:dxf>
              <fill>
                <patternFill>
                  <bgColor rgb="FFFF0000"/>
                </patternFill>
              </fill>
            </x14:dxf>
          </x14:cfRule>
          <x14:cfRule type="containsText" priority="55" operator="containsText" id="{DD27BBFA-0431-4C3A-9626-05FE4E6AD44D}">
            <xm:f>NOT(ISERROR(SEARCH($K$78,K59)))</xm:f>
            <xm:f>$K$78</xm:f>
            <x14:dxf>
              <fill>
                <patternFill>
                  <bgColor rgb="FFFFC000"/>
                </patternFill>
              </fill>
            </x14:dxf>
          </x14:cfRule>
          <x14:cfRule type="containsText" priority="56" operator="containsText" id="{19FFD8C5-2E07-43F2-BBBE-D8F3902E263D}">
            <xm:f>NOT(ISERROR(SEARCH($K$77,K59)))</xm:f>
            <xm:f>$K$77</xm:f>
            <x14:dxf>
              <fill>
                <patternFill>
                  <bgColor rgb="FFFFFF00"/>
                </patternFill>
              </fill>
            </x14:dxf>
          </x14:cfRule>
          <x14:cfRule type="containsText" priority="57" operator="containsText" id="{8462BC57-0888-486D-AA5C-6FF4D63A37BC}">
            <xm:f>NOT(ISERROR(SEARCH($K$76,K59)))</xm:f>
            <xm:f>$K$76</xm:f>
            <x14:dxf>
              <fill>
                <patternFill>
                  <bgColor rgb="FF00B050"/>
                </patternFill>
              </fill>
            </x14:dxf>
          </x14:cfRule>
          <x14:cfRule type="containsText" priority="58" operator="containsText" id="{DF114298-5457-45B1-A6EC-661F47E49C83}">
            <xm:f>NOT(ISERROR(SEARCH($K$75,K59)))</xm:f>
            <xm:f>$K$75</xm:f>
            <x14:dxf>
              <fill>
                <patternFill>
                  <bgColor rgb="FF92D050"/>
                </patternFill>
              </fill>
            </x14:dxf>
          </x14:cfRule>
          <xm:sqref>K59:K63</xm:sqref>
        </x14:conditionalFormatting>
        <x14:conditionalFormatting xmlns:xm="http://schemas.microsoft.com/office/excel/2006/main">
          <x14:cfRule type="containsText" priority="41" operator="containsText" id="{3EC604F4-7ED6-4B03-B2A6-537CD8F58FE6}">
            <xm:f>NOT(ISERROR(SEARCH($K$79,K65)))</xm:f>
            <xm:f>$K$79</xm:f>
            <x14:dxf>
              <fill>
                <patternFill>
                  <bgColor rgb="FFFF0000"/>
                </patternFill>
              </fill>
            </x14:dxf>
          </x14:cfRule>
          <x14:cfRule type="containsText" priority="42" operator="containsText" id="{0663F71A-E3E9-4F82-8AC1-963B61EABD66}">
            <xm:f>NOT(ISERROR(SEARCH($K$78,K65)))</xm:f>
            <xm:f>$K$78</xm:f>
            <x14:dxf>
              <fill>
                <patternFill>
                  <bgColor rgb="FFFFC000"/>
                </patternFill>
              </fill>
            </x14:dxf>
          </x14:cfRule>
          <x14:cfRule type="containsText" priority="43" operator="containsText" id="{346BF84D-C589-4C63-9336-6EF84531F5D0}">
            <xm:f>NOT(ISERROR(SEARCH($K$77,K65)))</xm:f>
            <xm:f>$K$77</xm:f>
            <x14:dxf>
              <fill>
                <patternFill>
                  <bgColor rgb="FFFFFF00"/>
                </patternFill>
              </fill>
            </x14:dxf>
          </x14:cfRule>
          <x14:cfRule type="containsText" priority="44" operator="containsText" id="{94E50538-2DBC-4988-871F-A76790375EF2}">
            <xm:f>NOT(ISERROR(SEARCH($K$76,K65)))</xm:f>
            <xm:f>$K$76</xm:f>
            <x14:dxf>
              <fill>
                <patternFill>
                  <bgColor rgb="FF00B050"/>
                </patternFill>
              </fill>
            </x14:dxf>
          </x14:cfRule>
          <x14:cfRule type="containsText" priority="45" operator="containsText" id="{33AC7874-6B07-4FE7-B717-EBEB08DF760B}">
            <xm:f>NOT(ISERROR(SEARCH($K$75,K65)))</xm:f>
            <xm:f>$K$75</xm:f>
            <x14:dxf>
              <fill>
                <patternFill>
                  <bgColor rgb="FF92D050"/>
                </patternFill>
              </fill>
            </x14:dxf>
          </x14:cfRule>
          <xm:sqref>K65:K69</xm:sqref>
        </x14:conditionalFormatting>
        <x14:conditionalFormatting xmlns:xm="http://schemas.microsoft.com/office/excel/2006/main">
          <x14:cfRule type="containsText" priority="91" operator="containsText" id="{CE7A1A30-F8CC-4AD3-9CFD-FF46CDE0D4B8}">
            <xm:f>NOT(ISERROR(SEARCH($M$78,M11)))</xm:f>
            <xm:f>$M$78</xm:f>
            <x14:dxf>
              <fill>
                <patternFill>
                  <bgColor rgb="FFFF0000"/>
                </patternFill>
              </fill>
            </x14:dxf>
          </x14:cfRule>
          <x14:cfRule type="containsText" priority="92" operator="containsText" id="{71BBF8BA-3702-422F-8B1F-2D171B7C6078}">
            <xm:f>NOT(ISERROR(SEARCH($M$77,M11)))</xm:f>
            <xm:f>$M$77</xm:f>
            <x14:dxf>
              <fill>
                <patternFill>
                  <bgColor rgb="FFFFC000"/>
                </patternFill>
              </fill>
            </x14:dxf>
          </x14:cfRule>
          <x14:cfRule type="containsText" priority="93" operator="containsText" id="{4F5816E3-7AFA-43BF-969B-4D6D62668CDB}">
            <xm:f>NOT(ISERROR(SEARCH($M$76,M11)))</xm:f>
            <xm:f>$M$76</xm:f>
            <x14:dxf>
              <fill>
                <patternFill>
                  <bgColor rgb="FFFFFF00"/>
                </patternFill>
              </fill>
            </x14:dxf>
          </x14:cfRule>
          <x14:cfRule type="containsText" priority="94" operator="containsText" id="{1613BDD1-14C4-44F3-8DBC-3E613EDFE3F9}">
            <xm:f>NOT(ISERROR(SEARCH($M$75,M11)))</xm:f>
            <xm:f>$M$75</xm:f>
            <x14:dxf>
              <fill>
                <patternFill>
                  <bgColor rgb="FF92D050"/>
                </patternFill>
              </fill>
            </x14:dxf>
          </x14:cfRule>
          <xm:sqref>M11:M16 M20:M43</xm:sqref>
        </x14:conditionalFormatting>
        <x14:conditionalFormatting xmlns:xm="http://schemas.microsoft.com/office/excel/2006/main">
          <x14:cfRule type="containsText" priority="87" operator="containsText" id="{2BB01BC3-E983-4E13-8FF2-6F4FD5D430E4}">
            <xm:f>NOT(ISERROR(SEARCH($M$78,M18)))</xm:f>
            <xm:f>$M$78</xm:f>
            <x14:dxf>
              <fill>
                <patternFill>
                  <bgColor rgb="FFFF0000"/>
                </patternFill>
              </fill>
            </x14:dxf>
          </x14:cfRule>
          <x14:cfRule type="containsText" priority="88" operator="containsText" id="{32F909B2-78C8-4056-AB36-755025F00C67}">
            <xm:f>NOT(ISERROR(SEARCH($M$77,M18)))</xm:f>
            <xm:f>$M$77</xm:f>
            <x14:dxf>
              <fill>
                <patternFill>
                  <bgColor rgb="FFFFC000"/>
                </patternFill>
              </fill>
            </x14:dxf>
          </x14:cfRule>
          <x14:cfRule type="containsText" priority="89" operator="containsText" id="{5CE84615-3F71-4C93-8FC7-3929B17464CC}">
            <xm:f>NOT(ISERROR(SEARCH($M$76,M18)))</xm:f>
            <xm:f>$M$76</xm:f>
            <x14:dxf>
              <fill>
                <patternFill>
                  <bgColor rgb="FFFFFF00"/>
                </patternFill>
              </fill>
            </x14:dxf>
          </x14:cfRule>
          <x14:cfRule type="containsText" priority="90" operator="containsText" id="{BE06AF12-3149-489D-98CB-D8D2414ECF07}">
            <xm:f>NOT(ISERROR(SEARCH($M$75,M18)))</xm:f>
            <xm:f>$M$75</xm:f>
            <x14:dxf>
              <fill>
                <patternFill>
                  <bgColor rgb="FF92D050"/>
                </patternFill>
              </fill>
            </x14:dxf>
          </x14:cfRule>
          <xm:sqref>M18</xm:sqref>
        </x14:conditionalFormatting>
        <x14:conditionalFormatting xmlns:xm="http://schemas.microsoft.com/office/excel/2006/main">
          <x14:cfRule type="containsText" priority="16" operator="containsText" id="{8EEAA221-4C6A-48D1-AB8D-1B714A9BD483}">
            <xm:f>NOT(ISERROR(SEARCH($M$78,M45)))</xm:f>
            <xm:f>$M$78</xm:f>
            <x14:dxf>
              <fill>
                <patternFill>
                  <bgColor rgb="FFFF0000"/>
                </patternFill>
              </fill>
            </x14:dxf>
          </x14:cfRule>
          <x14:cfRule type="containsText" priority="17" operator="containsText" id="{1C1897DD-DEB0-4EC9-9559-CA0C043A25EA}">
            <xm:f>NOT(ISERROR(SEARCH($M$77,M45)))</xm:f>
            <xm:f>$M$77</xm:f>
            <x14:dxf>
              <fill>
                <patternFill>
                  <bgColor rgb="FFFFC000"/>
                </patternFill>
              </fill>
            </x14:dxf>
          </x14:cfRule>
          <x14:cfRule type="containsText" priority="18" operator="containsText" id="{5F3CC24D-1A7F-40E7-B05E-DDD17E343F3E}">
            <xm:f>NOT(ISERROR(SEARCH($M$76,M45)))</xm:f>
            <xm:f>$M$76</xm:f>
            <x14:dxf>
              <fill>
                <patternFill>
                  <bgColor rgb="FFFFFF00"/>
                </patternFill>
              </fill>
            </x14:dxf>
          </x14:cfRule>
          <x14:cfRule type="containsText" priority="19" operator="containsText" id="{E3971C37-9F5A-481F-BDC6-D3AA83A0BA18}">
            <xm:f>NOT(ISERROR(SEARCH($M$75,M45)))</xm:f>
            <xm:f>$M$75</xm:f>
            <x14:dxf>
              <fill>
                <patternFill>
                  <bgColor rgb="FF92D050"/>
                </patternFill>
              </fill>
            </x14:dxf>
          </x14:cfRule>
          <xm:sqref>M45:M54</xm:sqref>
        </x14:conditionalFormatting>
        <x14:conditionalFormatting xmlns:xm="http://schemas.microsoft.com/office/excel/2006/main">
          <x14:cfRule type="containsText" priority="68" operator="containsText" id="{2B71FB31-7C9A-4DF3-9BED-ACAEA203B033}">
            <xm:f>NOT(ISERROR(SEARCH($M$78,M56)))</xm:f>
            <xm:f>$M$78</xm:f>
            <x14:dxf>
              <fill>
                <patternFill>
                  <bgColor rgb="FFFF0000"/>
                </patternFill>
              </fill>
            </x14:dxf>
          </x14:cfRule>
          <x14:cfRule type="containsText" priority="69" operator="containsText" id="{0B251DA4-8E06-4D42-BDAB-0F463CDEA7C4}">
            <xm:f>NOT(ISERROR(SEARCH($M$77,M56)))</xm:f>
            <xm:f>$M$77</xm:f>
            <x14:dxf>
              <fill>
                <patternFill>
                  <bgColor rgb="FFFFC000"/>
                </patternFill>
              </fill>
            </x14:dxf>
          </x14:cfRule>
          <x14:cfRule type="containsText" priority="70" operator="containsText" id="{C74DE56D-7A56-4452-96D6-4A51FCA11BBE}">
            <xm:f>NOT(ISERROR(SEARCH($M$76,M56)))</xm:f>
            <xm:f>$M$76</xm:f>
            <x14:dxf>
              <fill>
                <patternFill>
                  <bgColor rgb="FFFFFF00"/>
                </patternFill>
              </fill>
            </x14:dxf>
          </x14:cfRule>
          <x14:cfRule type="containsText" priority="71" operator="containsText" id="{4DF6186B-994A-4F04-8093-6BF65F02C786}">
            <xm:f>NOT(ISERROR(SEARCH($M$75,M56)))</xm:f>
            <xm:f>$M$75</xm:f>
            <x14:dxf>
              <fill>
                <patternFill>
                  <bgColor rgb="FF92D050"/>
                </patternFill>
              </fill>
            </x14:dxf>
          </x14:cfRule>
          <xm:sqref>M56:M57</xm:sqref>
        </x14:conditionalFormatting>
        <x14:conditionalFormatting xmlns:xm="http://schemas.microsoft.com/office/excel/2006/main">
          <x14:cfRule type="containsText" priority="50" operator="containsText" id="{1F6ABADE-1FB9-484C-B657-20F0E36F416E}">
            <xm:f>NOT(ISERROR(SEARCH($M$78,M59)))</xm:f>
            <xm:f>$M$78</xm:f>
            <x14:dxf>
              <fill>
                <patternFill>
                  <bgColor rgb="FFFF0000"/>
                </patternFill>
              </fill>
            </x14:dxf>
          </x14:cfRule>
          <x14:cfRule type="containsText" priority="51" operator="containsText" id="{5636214A-A8B2-4A78-BFF1-BFA907C8CACA}">
            <xm:f>NOT(ISERROR(SEARCH($M$77,M59)))</xm:f>
            <xm:f>$M$77</xm:f>
            <x14:dxf>
              <fill>
                <patternFill>
                  <bgColor rgb="FFFFC000"/>
                </patternFill>
              </fill>
            </x14:dxf>
          </x14:cfRule>
          <x14:cfRule type="containsText" priority="52" operator="containsText" id="{93603E8B-933F-4970-B0C3-3AF3AD43CB8F}">
            <xm:f>NOT(ISERROR(SEARCH($M$76,M59)))</xm:f>
            <xm:f>$M$76</xm:f>
            <x14:dxf>
              <fill>
                <patternFill>
                  <bgColor rgb="FFFFFF00"/>
                </patternFill>
              </fill>
            </x14:dxf>
          </x14:cfRule>
          <x14:cfRule type="containsText" priority="53" operator="containsText" id="{31DC554D-582A-47B0-8911-99A8FD364938}">
            <xm:f>NOT(ISERROR(SEARCH($M$75,M59)))</xm:f>
            <xm:f>$M$75</xm:f>
            <x14:dxf>
              <fill>
                <patternFill>
                  <bgColor rgb="FF92D050"/>
                </patternFill>
              </fill>
            </x14:dxf>
          </x14:cfRule>
          <xm:sqref>M59:M63</xm:sqref>
        </x14:conditionalFormatting>
        <x14:conditionalFormatting xmlns:xm="http://schemas.microsoft.com/office/excel/2006/main">
          <x14:cfRule type="containsText" priority="37" operator="containsText" id="{8ACD9F8C-D55B-4939-8776-324104A4431B}">
            <xm:f>NOT(ISERROR(SEARCH($M$78,M65)))</xm:f>
            <xm:f>$M$78</xm:f>
            <x14:dxf>
              <fill>
                <patternFill>
                  <bgColor rgb="FFFF0000"/>
                </patternFill>
              </fill>
            </x14:dxf>
          </x14:cfRule>
          <x14:cfRule type="containsText" priority="38" operator="containsText" id="{E7CDF9C2-F254-4F22-A27B-437AEA55074C}">
            <xm:f>NOT(ISERROR(SEARCH($M$77,M65)))</xm:f>
            <xm:f>$M$77</xm:f>
            <x14:dxf>
              <fill>
                <patternFill>
                  <bgColor rgb="FFFFC000"/>
                </patternFill>
              </fill>
            </x14:dxf>
          </x14:cfRule>
          <x14:cfRule type="containsText" priority="39" operator="containsText" id="{31391DC0-A688-4E91-A134-35D043566C0F}">
            <xm:f>NOT(ISERROR(SEARCH($M$76,M65)))</xm:f>
            <xm:f>$M$76</xm:f>
            <x14:dxf>
              <fill>
                <patternFill>
                  <bgColor rgb="FFFFFF00"/>
                </patternFill>
              </fill>
            </x14:dxf>
          </x14:cfRule>
          <x14:cfRule type="containsText" priority="40" operator="containsText" id="{AB31F908-BC32-4376-BDC4-8BAD9C770199}">
            <xm:f>NOT(ISERROR(SEARCH($M$75,M65)))</xm:f>
            <xm:f>$M$75</xm:f>
            <x14:dxf>
              <fill>
                <patternFill>
                  <bgColor rgb="FF92D050"/>
                </patternFill>
              </fill>
            </x14:dxf>
          </x14:cfRule>
          <xm:sqref>M65:M69</xm:sqref>
        </x14:conditionalFormatting>
        <x14:conditionalFormatting xmlns:xm="http://schemas.microsoft.com/office/excel/2006/main">
          <x14:cfRule type="containsText" priority="11" operator="containsText" id="{3EF23580-082B-4478-9AE0-0E22160EDECC}">
            <xm:f>NOT(ISERROR(SEARCH($K$79,Z45)))</xm:f>
            <xm:f>$K$79</xm:f>
            <x14:dxf>
              <fill>
                <patternFill>
                  <bgColor rgb="FFFF0000"/>
                </patternFill>
              </fill>
            </x14:dxf>
          </x14:cfRule>
          <x14:cfRule type="containsText" priority="12" operator="containsText" id="{55C40B63-D571-401B-B92E-4E048096145F}">
            <xm:f>NOT(ISERROR(SEARCH($K$78,Z45)))</xm:f>
            <xm:f>$K$78</xm:f>
            <x14:dxf>
              <fill>
                <patternFill>
                  <bgColor rgb="FFFFC000"/>
                </patternFill>
              </fill>
            </x14:dxf>
          </x14:cfRule>
          <x14:cfRule type="containsText" priority="13" operator="containsText" id="{663BB697-44E8-4476-B5D9-1C72D6190914}">
            <xm:f>NOT(ISERROR(SEARCH($K$77,Z45)))</xm:f>
            <xm:f>$K$77</xm:f>
            <x14:dxf>
              <fill>
                <patternFill>
                  <bgColor rgb="FFFFFF00"/>
                </patternFill>
              </fill>
            </x14:dxf>
          </x14:cfRule>
          <x14:cfRule type="containsText" priority="14" operator="containsText" id="{953D75A0-1AE0-4177-9C83-1418868FD310}">
            <xm:f>NOT(ISERROR(SEARCH($K$76,Z45)))</xm:f>
            <xm:f>$K$76</xm:f>
            <x14:dxf>
              <fill>
                <patternFill>
                  <bgColor rgb="FF00B050"/>
                </patternFill>
              </fill>
            </x14:dxf>
          </x14:cfRule>
          <x14:cfRule type="containsText" priority="15" operator="containsText" id="{CFD4484C-BE34-48F2-AA44-8DB23AA3C941}">
            <xm:f>NOT(ISERROR(SEARCH($K$75,Z45)))</xm:f>
            <xm:f>$K$75</xm:f>
            <x14:dxf>
              <fill>
                <patternFill>
                  <bgColor rgb="FF92D050"/>
                </patternFill>
              </fill>
            </x14:dxf>
          </x14:cfRule>
          <xm:sqref>Z45:Z54</xm:sqref>
        </x14:conditionalFormatting>
        <x14:conditionalFormatting xmlns:xm="http://schemas.microsoft.com/office/excel/2006/main">
          <x14:cfRule type="containsText" priority="6" operator="containsText" id="{C05B48D5-7DAD-4874-9072-B189E7B30B89}">
            <xm:f>NOT(ISERROR(SEARCH($K$79,Z56)))</xm:f>
            <xm:f>$K$79</xm:f>
            <x14:dxf>
              <fill>
                <patternFill>
                  <bgColor rgb="FFFF0000"/>
                </patternFill>
              </fill>
            </x14:dxf>
          </x14:cfRule>
          <x14:cfRule type="containsText" priority="7" operator="containsText" id="{2E4BADB9-0A2F-4E11-A350-6267F63743E9}">
            <xm:f>NOT(ISERROR(SEARCH($K$78,Z56)))</xm:f>
            <xm:f>$K$78</xm:f>
            <x14:dxf>
              <fill>
                <patternFill>
                  <bgColor rgb="FFFFC000"/>
                </patternFill>
              </fill>
            </x14:dxf>
          </x14:cfRule>
          <x14:cfRule type="containsText" priority="8" operator="containsText" id="{7A7212FA-5D3F-4DF4-929E-3E130FAEB32F}">
            <xm:f>NOT(ISERROR(SEARCH($K$77,Z56)))</xm:f>
            <xm:f>$K$77</xm:f>
            <x14:dxf>
              <fill>
                <patternFill>
                  <bgColor rgb="FFFFFF00"/>
                </patternFill>
              </fill>
            </x14:dxf>
          </x14:cfRule>
          <x14:cfRule type="containsText" priority="9" operator="containsText" id="{1A3064BD-7096-4F1B-A1CF-BA34E8DC813E}">
            <xm:f>NOT(ISERROR(SEARCH($K$76,Z56)))</xm:f>
            <xm:f>$K$76</xm:f>
            <x14:dxf>
              <fill>
                <patternFill>
                  <bgColor rgb="FF00B050"/>
                </patternFill>
              </fill>
            </x14:dxf>
          </x14:cfRule>
          <x14:cfRule type="containsText" priority="10" operator="containsText" id="{A1520551-5DC3-4B01-8657-9848C0894414}">
            <xm:f>NOT(ISERROR(SEARCH($K$75,Z56)))</xm:f>
            <xm:f>$K$75</xm:f>
            <x14:dxf>
              <fill>
                <patternFill>
                  <bgColor rgb="FF92D050"/>
                </patternFill>
              </fill>
            </x14:dxf>
          </x14:cfRule>
          <xm:sqref>Z56:Z57</xm:sqref>
        </x14:conditionalFormatting>
        <x14:conditionalFormatting xmlns:xm="http://schemas.microsoft.com/office/excel/2006/main">
          <x14:cfRule type="containsText" priority="59" operator="containsText" id="{9FA262B5-CE54-47C3-98F0-5B9327B0AC77}">
            <xm:f>NOT(ISERROR(SEARCH($K$79,Z59)))</xm:f>
            <xm:f>$K$79</xm:f>
            <x14:dxf>
              <fill>
                <patternFill>
                  <bgColor rgb="FFFF0000"/>
                </patternFill>
              </fill>
            </x14:dxf>
          </x14:cfRule>
          <x14:cfRule type="containsText" priority="60" operator="containsText" id="{293D0A7F-C9D2-4365-8BE5-FD25F66F027E}">
            <xm:f>NOT(ISERROR(SEARCH($K$78,Z59)))</xm:f>
            <xm:f>$K$78</xm:f>
            <x14:dxf>
              <fill>
                <patternFill>
                  <bgColor rgb="FFFFC000"/>
                </patternFill>
              </fill>
            </x14:dxf>
          </x14:cfRule>
          <x14:cfRule type="containsText" priority="61" operator="containsText" id="{CF0D8374-6CB6-487F-ACC2-9C54B09AEB26}">
            <xm:f>NOT(ISERROR(SEARCH($K$77,Z59)))</xm:f>
            <xm:f>$K$77</xm:f>
            <x14:dxf>
              <fill>
                <patternFill>
                  <bgColor rgb="FFFFFF00"/>
                </patternFill>
              </fill>
            </x14:dxf>
          </x14:cfRule>
          <x14:cfRule type="containsText" priority="62" operator="containsText" id="{A1FF3A80-BEEE-49C4-A0F9-F32C8E21339F}">
            <xm:f>NOT(ISERROR(SEARCH($K$76,Z59)))</xm:f>
            <xm:f>$K$76</xm:f>
            <x14:dxf>
              <fill>
                <patternFill>
                  <bgColor rgb="FF00B050"/>
                </patternFill>
              </fill>
            </x14:dxf>
          </x14:cfRule>
          <x14:cfRule type="containsText" priority="63" operator="containsText" id="{465FE247-F5C3-41A4-B675-FCA4CFAD123A}">
            <xm:f>NOT(ISERROR(SEARCH($K$75,Z59)))</xm:f>
            <xm:f>$K$75</xm:f>
            <x14:dxf>
              <fill>
                <patternFill>
                  <bgColor rgb="FF92D050"/>
                </patternFill>
              </fill>
            </x14:dxf>
          </x14:cfRule>
          <xm:sqref>Z59:Z63</xm:sqref>
        </x14:conditionalFormatting>
        <x14:conditionalFormatting xmlns:xm="http://schemas.microsoft.com/office/excel/2006/main">
          <x14:cfRule type="containsText" priority="1" operator="containsText" id="{2054E11A-F580-4959-98D1-806596BD09B6}">
            <xm:f>NOT(ISERROR(SEARCH($K$79,Z65)))</xm:f>
            <xm:f>$K$79</xm:f>
            <x14:dxf>
              <fill>
                <patternFill>
                  <bgColor rgb="FFFF0000"/>
                </patternFill>
              </fill>
            </x14:dxf>
          </x14:cfRule>
          <x14:cfRule type="containsText" priority="2" operator="containsText" id="{499AED86-0149-44BD-8603-D4718E767091}">
            <xm:f>NOT(ISERROR(SEARCH($K$78,Z65)))</xm:f>
            <xm:f>$K$78</xm:f>
            <x14:dxf>
              <fill>
                <patternFill>
                  <bgColor rgb="FFFFC000"/>
                </patternFill>
              </fill>
            </x14:dxf>
          </x14:cfRule>
          <x14:cfRule type="containsText" priority="3" operator="containsText" id="{A789D22E-9CE5-4120-81D4-3C479E73AE50}">
            <xm:f>NOT(ISERROR(SEARCH($K$77,Z65)))</xm:f>
            <xm:f>$K$77</xm:f>
            <x14:dxf>
              <fill>
                <patternFill>
                  <bgColor rgb="FFFFFF00"/>
                </patternFill>
              </fill>
            </x14:dxf>
          </x14:cfRule>
          <x14:cfRule type="containsText" priority="4" operator="containsText" id="{737708E6-4E3C-46E7-8196-1D321E1B85BA}">
            <xm:f>NOT(ISERROR(SEARCH($K$76,Z65)))</xm:f>
            <xm:f>$K$76</xm:f>
            <x14:dxf>
              <fill>
                <patternFill>
                  <bgColor rgb="FF00B050"/>
                </patternFill>
              </fill>
            </x14:dxf>
          </x14:cfRule>
          <x14:cfRule type="containsText" priority="5" operator="containsText" id="{638A7775-B13C-4F96-B7FD-E9CDF7507EE6}">
            <xm:f>NOT(ISERROR(SEARCH($K$75,Z65)))</xm:f>
            <xm:f>$K$75</xm:f>
            <x14:dxf>
              <fill>
                <patternFill>
                  <bgColor rgb="FF92D050"/>
                </patternFill>
              </fill>
            </x14:dxf>
          </x14:cfRule>
          <xm:sqref>Z65:Z69</xm:sqref>
        </x14:conditionalFormatting>
        <x14:conditionalFormatting xmlns:xm="http://schemas.microsoft.com/office/excel/2006/main">
          <x14:cfRule type="containsText" priority="20" operator="containsText" id="{0862CA19-36E2-499E-B126-6FB336FA535D}">
            <xm:f>NOT(ISERROR(SEARCH($M$78,AB11)))</xm:f>
            <xm:f>$M$78</xm:f>
            <x14:dxf>
              <fill>
                <patternFill>
                  <bgColor rgb="FFFF0000"/>
                </patternFill>
              </fill>
            </x14:dxf>
          </x14:cfRule>
          <x14:cfRule type="containsText" priority="21" operator="containsText" id="{712CAFA3-D4DF-43AC-B68C-9EDE49D04949}">
            <xm:f>NOT(ISERROR(SEARCH($M$77,AB11)))</xm:f>
            <xm:f>$M$77</xm:f>
            <x14:dxf>
              <fill>
                <patternFill>
                  <bgColor rgb="FFFFC000"/>
                </patternFill>
              </fill>
            </x14:dxf>
          </x14:cfRule>
          <x14:cfRule type="containsText" priority="22" operator="containsText" id="{CCA7D165-9628-4619-B789-6F0C0FCA4FB5}">
            <xm:f>NOT(ISERROR(SEARCH($M$76,AB11)))</xm:f>
            <xm:f>$M$76</xm:f>
            <x14:dxf>
              <fill>
                <patternFill>
                  <bgColor rgb="FFFFFF00"/>
                </patternFill>
              </fill>
            </x14:dxf>
          </x14:cfRule>
          <x14:cfRule type="containsText" priority="23" operator="containsText" id="{3F73FCE7-4CAE-46CF-AC1C-90F9EA44BDDA}">
            <xm:f>NOT(ISERROR(SEARCH($M$75,AB11)))</xm:f>
            <xm:f>$M$75</xm:f>
            <x14:dxf>
              <fill>
                <patternFill>
                  <bgColor rgb="FF92D050"/>
                </patternFill>
              </fill>
            </x14:dxf>
          </x14:cfRule>
          <xm:sqref>AB11:AB43</xm:sqref>
        </x14:conditionalFormatting>
        <x14:conditionalFormatting xmlns:xm="http://schemas.microsoft.com/office/excel/2006/main">
          <x14:cfRule type="containsText" priority="28" operator="containsText" id="{BCABDFD8-859E-409F-BD5D-B247FA1AD315}">
            <xm:f>NOT(ISERROR(SEARCH($M$78,AB45)))</xm:f>
            <xm:f>$M$78</xm:f>
            <x14:dxf>
              <fill>
                <patternFill>
                  <bgColor rgb="FFFF0000"/>
                </patternFill>
              </fill>
            </x14:dxf>
          </x14:cfRule>
          <x14:cfRule type="containsText" priority="29" operator="containsText" id="{EB5DAC8B-8E7B-4504-B430-9E9249BBC1F2}">
            <xm:f>NOT(ISERROR(SEARCH($M$77,AB45)))</xm:f>
            <xm:f>$M$77</xm:f>
            <x14:dxf>
              <fill>
                <patternFill>
                  <bgColor rgb="FFFFC000"/>
                </patternFill>
              </fill>
            </x14:dxf>
          </x14:cfRule>
          <x14:cfRule type="containsText" priority="30" operator="containsText" id="{47D19F76-6069-4545-A82F-DF08C8CCA3B8}">
            <xm:f>NOT(ISERROR(SEARCH($M$76,AB45)))</xm:f>
            <xm:f>$M$76</xm:f>
            <x14:dxf>
              <fill>
                <patternFill>
                  <bgColor rgb="FFFFFF00"/>
                </patternFill>
              </fill>
            </x14:dxf>
          </x14:cfRule>
          <x14:cfRule type="containsText" priority="31" operator="containsText" id="{1E226021-A475-4B02-91EE-619AA073953B}">
            <xm:f>NOT(ISERROR(SEARCH($M$75,AB45)))</xm:f>
            <xm:f>$M$75</xm:f>
            <x14:dxf>
              <fill>
                <patternFill>
                  <bgColor rgb="FF92D050"/>
                </patternFill>
              </fill>
            </x14:dxf>
          </x14:cfRule>
          <xm:sqref>AB45:AB54</xm:sqref>
        </x14:conditionalFormatting>
        <x14:conditionalFormatting xmlns:xm="http://schemas.microsoft.com/office/excel/2006/main">
          <x14:cfRule type="containsText" priority="64" operator="containsText" id="{408B1D32-26C9-4611-900F-AA9064DACD39}">
            <xm:f>NOT(ISERROR(SEARCH($M$78,AB56)))</xm:f>
            <xm:f>$M$78</xm:f>
            <x14:dxf>
              <fill>
                <patternFill>
                  <bgColor rgb="FFFF0000"/>
                </patternFill>
              </fill>
            </x14:dxf>
          </x14:cfRule>
          <x14:cfRule type="containsText" priority="65" operator="containsText" id="{B145D223-8542-4140-A886-F0F0E293FEB9}">
            <xm:f>NOT(ISERROR(SEARCH($M$77,AB56)))</xm:f>
            <xm:f>$M$77</xm:f>
            <x14:dxf>
              <fill>
                <patternFill>
                  <bgColor rgb="FFFFC000"/>
                </patternFill>
              </fill>
            </x14:dxf>
          </x14:cfRule>
          <x14:cfRule type="containsText" priority="66" operator="containsText" id="{F99AB5DA-B97F-4B76-B4BE-A565B01BA754}">
            <xm:f>NOT(ISERROR(SEARCH($M$76,AB56)))</xm:f>
            <xm:f>$M$76</xm:f>
            <x14:dxf>
              <fill>
                <patternFill>
                  <bgColor rgb="FFFFFF00"/>
                </patternFill>
              </fill>
            </x14:dxf>
          </x14:cfRule>
          <x14:cfRule type="containsText" priority="67" operator="containsText" id="{41FAE991-15FC-405E-A565-42746854F9C8}">
            <xm:f>NOT(ISERROR(SEARCH($M$75,AB56)))</xm:f>
            <xm:f>$M$75</xm:f>
            <x14:dxf>
              <fill>
                <patternFill>
                  <bgColor rgb="FF92D050"/>
                </patternFill>
              </fill>
            </x14:dxf>
          </x14:cfRule>
          <xm:sqref>AB56:AB57</xm:sqref>
        </x14:conditionalFormatting>
        <x14:conditionalFormatting xmlns:xm="http://schemas.microsoft.com/office/excel/2006/main">
          <x14:cfRule type="containsText" priority="46" operator="containsText" id="{E07A4297-A8CD-435E-B72B-C399C25B75F4}">
            <xm:f>NOT(ISERROR(SEARCH($M$78,AB59)))</xm:f>
            <xm:f>$M$78</xm:f>
            <x14:dxf>
              <fill>
                <patternFill>
                  <bgColor rgb="FFFF0000"/>
                </patternFill>
              </fill>
            </x14:dxf>
          </x14:cfRule>
          <x14:cfRule type="containsText" priority="47" operator="containsText" id="{ADA786AD-DB53-40BE-9688-75EAB393DB82}">
            <xm:f>NOT(ISERROR(SEARCH($M$77,AB59)))</xm:f>
            <xm:f>$M$77</xm:f>
            <x14:dxf>
              <fill>
                <patternFill>
                  <bgColor rgb="FFFFC000"/>
                </patternFill>
              </fill>
            </x14:dxf>
          </x14:cfRule>
          <x14:cfRule type="containsText" priority="48" operator="containsText" id="{75093EBE-07BA-4490-BF0B-2F701FB2A89F}">
            <xm:f>NOT(ISERROR(SEARCH($M$76,AB59)))</xm:f>
            <xm:f>$M$76</xm:f>
            <x14:dxf>
              <fill>
                <patternFill>
                  <bgColor rgb="FFFFFF00"/>
                </patternFill>
              </fill>
            </x14:dxf>
          </x14:cfRule>
          <x14:cfRule type="containsText" priority="49" operator="containsText" id="{24587C26-EF16-44AE-B9DF-D8B54EBF2064}">
            <xm:f>NOT(ISERROR(SEARCH($M$75,AB59)))</xm:f>
            <xm:f>$M$75</xm:f>
            <x14:dxf>
              <fill>
                <patternFill>
                  <bgColor rgb="FF92D050"/>
                </patternFill>
              </fill>
            </x14:dxf>
          </x14:cfRule>
          <xm:sqref>AB59:AB63</xm:sqref>
        </x14:conditionalFormatting>
        <x14:conditionalFormatting xmlns:xm="http://schemas.microsoft.com/office/excel/2006/main">
          <x14:cfRule type="containsText" priority="24" operator="containsText" id="{312C01B8-B1EB-4AE1-B890-2ED8B3F236BF}">
            <xm:f>NOT(ISERROR(SEARCH($M$78,AB65)))</xm:f>
            <xm:f>$M$78</xm:f>
            <x14:dxf>
              <fill>
                <patternFill>
                  <bgColor rgb="FFFF0000"/>
                </patternFill>
              </fill>
            </x14:dxf>
          </x14:cfRule>
          <x14:cfRule type="containsText" priority="25" operator="containsText" id="{4A206CE5-4CC0-4190-A9BB-938E2EE8540C}">
            <xm:f>NOT(ISERROR(SEARCH($M$77,AB65)))</xm:f>
            <xm:f>$M$77</xm:f>
            <x14:dxf>
              <fill>
                <patternFill>
                  <bgColor rgb="FFFFC000"/>
                </patternFill>
              </fill>
            </x14:dxf>
          </x14:cfRule>
          <x14:cfRule type="containsText" priority="26" operator="containsText" id="{13F14B40-291A-4259-AC90-A22DDEFEB66C}">
            <xm:f>NOT(ISERROR(SEARCH($M$76,AB65)))</xm:f>
            <xm:f>$M$76</xm:f>
            <x14:dxf>
              <fill>
                <patternFill>
                  <bgColor rgb="FFFFFF00"/>
                </patternFill>
              </fill>
            </x14:dxf>
          </x14:cfRule>
          <x14:cfRule type="containsText" priority="27" operator="containsText" id="{140C7651-5847-41D2-939B-DCD5A1626C1B}">
            <xm:f>NOT(ISERROR(SEARCH($M$75,AB65)))</xm:f>
            <xm:f>$M$75</xm:f>
            <x14:dxf>
              <fill>
                <patternFill>
                  <bgColor rgb="FF92D050"/>
                </patternFill>
              </fill>
            </x14:dxf>
          </x14:cfRule>
          <xm:sqref>AB65:AB69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Ospina</dc:creator>
  <cp:lastModifiedBy>Ana Maria Ospina</cp:lastModifiedBy>
  <dcterms:created xsi:type="dcterms:W3CDTF">2024-09-23T14:36:32Z</dcterms:created>
  <dcterms:modified xsi:type="dcterms:W3CDTF">2024-09-23T14:38:14Z</dcterms:modified>
</cp:coreProperties>
</file>