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solidarias-my.sharepoint.com/personal/nelson_pineros_uaeos_gov_co/Documents/Escritorio/OCI TRABAJO EN CASA/PAAC/2022/"/>
    </mc:Choice>
  </mc:AlternateContent>
  <xr:revisionPtr revIDLastSave="0" documentId="14_{C124C23E-C036-430E-97E8-09E78C8782D8}" xr6:coauthVersionLast="47" xr6:coauthVersionMax="47" xr10:uidLastSave="{00000000-0000-0000-0000-000000000000}"/>
  <bookViews>
    <workbookView showSheetTabs="0" xWindow="-120" yWindow="-120" windowWidth="20730" windowHeight="11160" activeTab="2" xr2:uid="{00000000-000D-0000-FFFF-FFFF00000000}"/>
  </bookViews>
  <sheets>
    <sheet name="PAAC" sheetId="8" r:id="rId1"/>
    <sheet name="Hoja1" sheetId="10" state="hidden" r:id="rId2"/>
    <sheet name="Componente 1 Riesgos" sheetId="5" r:id="rId3"/>
    <sheet name="Componente 2 Racionalizac" sheetId="2" r:id="rId4"/>
    <sheet name="Componente 3  Rendición" sheetId="4" r:id="rId5"/>
    <sheet name="Componente 4  Atención al Ciuda" sheetId="1" r:id="rId6"/>
    <sheet name="Componente 5  Transparencia " sheetId="3" r:id="rId7"/>
    <sheet name="Integridad- Gestión de Conflict" sheetId="7" r:id="rId8"/>
    <sheet name="MAPA RIESGOS UAEOS" sheetId="11"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8" hidden="1">'MAPA RIESGOS UAEOS'!$A$11:$AN$66</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8">'MAPA RIESGOS UAEOS'!$A$1:$AI$64</definedName>
    <definedName name="Ciencia__Tecnología_e_innovación">[1]TABLA!#REF!</definedName>
    <definedName name="clases1">[2]TABLA!$G$2:$G$5</definedName>
    <definedName name="Comercio__Industria_y_Turismo">[1]TABLA!#REF!</definedName>
    <definedName name="departamentos" localSheetId="3">[3]TABLA!$D$2:$D$36</definedName>
    <definedName name="Departamentos">#REF!</definedName>
    <definedName name="fdqs">'[4]Tablas instituciones'!$D$2:$D$9</definedName>
    <definedName name="Fuentes">#REF!</definedName>
    <definedName name="Indicadores">#REF!</definedName>
    <definedName name="nivel" localSheetId="3">[3]TABLA!$C$2:$C$3</definedName>
    <definedName name="nivel">[1]TABLA!$C$2:$C$3</definedName>
    <definedName name="Objetivos">OFFSET(#REF!,0,0,COUNTA(#REF!)-1,1)</definedName>
    <definedName name="orden" localSheetId="3">[3]TABLA!$A$3:$A$4</definedName>
    <definedName name="orden">[1]TABLA!$A$3:$A$4</definedName>
    <definedName name="sector" localSheetId="3">[3]TABLA!$B$2:$B$26</definedName>
    <definedName name="sector">[1]TABLA!$B$2:$B$26</definedName>
    <definedName name="Tipos">[1]TABLA!$G$2:$G$4</definedName>
    <definedName name="_xlnm.Print_Titles" localSheetId="8">'MAPA RIESGOS UAEOS'!$1:$11</definedName>
    <definedName name="vigencias" localSheetId="3">[3]TABLA!$E$2:$E$7</definedName>
    <definedName name="vigencias">[1]TABLA!$E$2:$E$7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66" i="11" l="1"/>
  <c r="J65" i="11"/>
  <c r="AA64" i="11"/>
  <c r="T64" i="11"/>
  <c r="L64" i="11"/>
  <c r="J64" i="11"/>
  <c r="H64" i="11"/>
  <c r="AA63" i="11"/>
  <c r="Y63" i="11"/>
  <c r="T63" i="11"/>
  <c r="L63" i="11"/>
  <c r="J63" i="11"/>
  <c r="H63" i="11"/>
  <c r="AA62" i="11"/>
  <c r="Y62" i="11"/>
  <c r="T62" i="11"/>
  <c r="L62" i="11"/>
  <c r="J62" i="11"/>
  <c r="H62" i="11"/>
  <c r="J61" i="11"/>
  <c r="H61" i="11"/>
  <c r="J60" i="11"/>
  <c r="J58" i="11"/>
  <c r="AA57" i="11"/>
  <c r="L57" i="11"/>
  <c r="J57" i="11"/>
  <c r="AA56" i="11"/>
  <c r="L56" i="11"/>
  <c r="J56" i="11"/>
  <c r="AA55" i="11"/>
  <c r="L55" i="11"/>
  <c r="J55" i="11"/>
  <c r="AA54" i="11"/>
  <c r="L54" i="11"/>
  <c r="J54" i="11"/>
  <c r="AA52" i="11"/>
  <c r="L52" i="11"/>
  <c r="J52" i="11"/>
  <c r="AA51" i="11"/>
  <c r="L51" i="11"/>
  <c r="J51" i="11"/>
  <c r="AA49" i="11"/>
  <c r="L49" i="11"/>
  <c r="J49" i="11"/>
  <c r="AA48" i="11"/>
  <c r="L48" i="11"/>
  <c r="J48" i="11"/>
  <c r="H48" i="11"/>
  <c r="AA47" i="11"/>
  <c r="L47" i="11"/>
  <c r="J47" i="11"/>
  <c r="AA46" i="11"/>
  <c r="L46" i="11"/>
  <c r="J46" i="11"/>
  <c r="H46" i="11"/>
  <c r="AA45" i="11"/>
  <c r="L45" i="11"/>
  <c r="J45" i="11"/>
  <c r="AA44" i="11"/>
  <c r="L44" i="11"/>
  <c r="J44" i="11"/>
  <c r="H44" i="11"/>
  <c r="AA43" i="11"/>
  <c r="L43" i="11"/>
  <c r="J43" i="11"/>
  <c r="AA42" i="11"/>
  <c r="L42" i="11"/>
  <c r="J42" i="11"/>
  <c r="AA40" i="11"/>
  <c r="L40" i="11"/>
  <c r="J40" i="11"/>
  <c r="AA39" i="11"/>
  <c r="L39" i="11"/>
  <c r="J39" i="11"/>
  <c r="AA38" i="11"/>
  <c r="L38" i="11"/>
  <c r="J38" i="11"/>
  <c r="AA37" i="11"/>
  <c r="L37" i="11"/>
  <c r="J37" i="11"/>
  <c r="H37" i="11"/>
  <c r="AA36" i="11"/>
  <c r="L36" i="11"/>
  <c r="J36" i="11"/>
  <c r="H36" i="11"/>
  <c r="AA35" i="11"/>
  <c r="L35" i="11"/>
  <c r="J35" i="11"/>
  <c r="AA34" i="11"/>
  <c r="L34" i="11"/>
  <c r="J34" i="11"/>
  <c r="H34" i="11"/>
  <c r="AA33" i="11"/>
  <c r="L33" i="11"/>
  <c r="J33" i="11"/>
  <c r="AA32" i="11"/>
  <c r="L32" i="11"/>
  <c r="J32" i="11"/>
  <c r="AA31" i="11"/>
  <c r="L31" i="11"/>
  <c r="AA30" i="11"/>
  <c r="L30" i="11"/>
  <c r="AA29" i="11"/>
  <c r="L29" i="11"/>
  <c r="AA28" i="11"/>
  <c r="L28" i="11"/>
  <c r="AA27" i="11"/>
  <c r="L27" i="11"/>
  <c r="AA26" i="11"/>
  <c r="T26" i="11"/>
  <c r="L26" i="11"/>
  <c r="J26" i="11"/>
  <c r="AA25" i="11"/>
  <c r="T25" i="11"/>
  <c r="L25" i="11"/>
  <c r="J25" i="11"/>
  <c r="AA24" i="11"/>
  <c r="T24" i="11"/>
  <c r="L24" i="11"/>
  <c r="J24" i="11"/>
  <c r="AA23" i="11"/>
  <c r="T23" i="11"/>
  <c r="L23" i="11"/>
  <c r="J23" i="11"/>
  <c r="AA22" i="11"/>
  <c r="T22" i="11"/>
  <c r="L22" i="11"/>
  <c r="J22" i="11"/>
  <c r="AA21" i="11"/>
  <c r="L21" i="11"/>
  <c r="AA20" i="11"/>
  <c r="AA19" i="11"/>
  <c r="L19" i="11"/>
  <c r="AA18" i="11"/>
  <c r="AA17" i="11"/>
  <c r="L17" i="11"/>
  <c r="AA16" i="11"/>
  <c r="T16" i="11"/>
  <c r="L16" i="11"/>
  <c r="J16" i="11"/>
  <c r="AA15" i="11"/>
  <c r="L15" i="11"/>
  <c r="J15" i="11"/>
  <c r="AA14" i="11"/>
  <c r="L14" i="11"/>
  <c r="J14" i="11"/>
  <c r="Y13" i="11"/>
  <c r="L13" i="11"/>
  <c r="J13" i="11"/>
  <c r="Y12" i="11"/>
  <c r="L12" i="11"/>
  <c r="J12" i="11"/>
  <c r="Q5" i="7" l="1"/>
  <c r="Q6" i="7"/>
  <c r="O5" i="7"/>
  <c r="P5" i="7"/>
  <c r="O6" i="7"/>
  <c r="P6" i="7"/>
  <c r="O7" i="7"/>
  <c r="Q7" i="7" s="1"/>
  <c r="P7" i="7"/>
  <c r="O8" i="7"/>
  <c r="Q8" i="7" s="1"/>
  <c r="P8" i="7"/>
  <c r="O9" i="7"/>
  <c r="Q9" i="7" s="1"/>
  <c r="P9" i="7"/>
  <c r="O10" i="7"/>
  <c r="P10" i="7"/>
  <c r="O11" i="7"/>
  <c r="P11" i="7"/>
  <c r="Q11" i="7" s="1"/>
  <c r="O12" i="7"/>
  <c r="P12" i="7"/>
  <c r="O13" i="7"/>
  <c r="Q13" i="7" s="1"/>
  <c r="P13" i="7"/>
  <c r="O14" i="7"/>
  <c r="Q14" i="7" s="1"/>
  <c r="P14" i="7"/>
  <c r="P4" i="7"/>
  <c r="O4" i="7"/>
  <c r="Q4" i="7" s="1"/>
  <c r="N9" i="1"/>
  <c r="N10" i="1"/>
  <c r="N11" i="1"/>
  <c r="N12" i="1"/>
  <c r="N13" i="1"/>
  <c r="N14" i="1"/>
  <c r="N8" i="1"/>
  <c r="N8" i="4"/>
  <c r="N9" i="4"/>
  <c r="N10" i="4"/>
  <c r="N11" i="4"/>
  <c r="N12" i="4"/>
  <c r="N13" i="4"/>
  <c r="N14" i="4"/>
  <c r="N15" i="4"/>
  <c r="N7" i="4"/>
  <c r="Q17" i="2"/>
  <c r="N9" i="5"/>
  <c r="N10" i="5"/>
  <c r="N11" i="5"/>
  <c r="N12" i="5"/>
  <c r="N13" i="5"/>
  <c r="N14" i="5"/>
  <c r="N8" i="5"/>
  <c r="Q10" i="7" l="1"/>
  <c r="Q12" i="7"/>
  <c r="O9" i="3"/>
  <c r="Q9" i="3" s="1"/>
  <c r="O10" i="3"/>
  <c r="Q10" i="3" s="1"/>
  <c r="O11" i="3"/>
  <c r="Q11" i="3" s="1"/>
  <c r="O12" i="3"/>
  <c r="Q12" i="3" s="1"/>
  <c r="O13" i="3"/>
  <c r="Q13" i="3" s="1"/>
  <c r="O14" i="3"/>
  <c r="Q14" i="3" s="1"/>
  <c r="O15" i="3"/>
  <c r="Q15" i="3" s="1"/>
  <c r="O16" i="3"/>
  <c r="Q16" i="3" s="1"/>
  <c r="O17" i="3"/>
  <c r="Q17" i="3" s="1"/>
  <c r="O18" i="3"/>
  <c r="Q18" i="3" s="1"/>
  <c r="O19" i="3"/>
  <c r="Q19" i="3" s="1"/>
  <c r="O20" i="3"/>
  <c r="Q20" i="3" s="1"/>
  <c r="O21" i="3"/>
  <c r="Q21" i="3" s="1"/>
  <c r="O22" i="3"/>
  <c r="Q22" i="3" s="1"/>
  <c r="O23" i="3"/>
  <c r="Q23" i="3" s="1"/>
  <c r="O24" i="3"/>
  <c r="Q24" i="3" s="1"/>
  <c r="O25" i="3"/>
  <c r="Q25" i="3" s="1"/>
  <c r="O26" i="3"/>
  <c r="Q26" i="3" s="1"/>
  <c r="O27" i="3"/>
  <c r="Q27" i="3" s="1"/>
  <c r="O28" i="3"/>
  <c r="Q28" i="3" s="1"/>
  <c r="O29" i="3"/>
  <c r="Q29" i="3" s="1"/>
  <c r="O30" i="3"/>
  <c r="Q30" i="3" s="1"/>
  <c r="O31" i="3"/>
  <c r="Q31" i="3" s="1"/>
  <c r="O8" i="3"/>
  <c r="Q8" i="3" s="1"/>
  <c r="Q32" i="3" l="1"/>
  <c r="R17" i="2"/>
  <c r="S17" i="2" s="1"/>
  <c r="S18" i="2" s="1"/>
  <c r="O8" i="4" l="1"/>
  <c r="P8" i="4" s="1"/>
  <c r="O9" i="4"/>
  <c r="P9" i="4" s="1"/>
  <c r="O10" i="4"/>
  <c r="P10" i="4" s="1"/>
  <c r="O11" i="4"/>
  <c r="P11" i="4" s="1"/>
  <c r="O12" i="4"/>
  <c r="P12" i="4" s="1"/>
  <c r="O13" i="4"/>
  <c r="P13" i="4" s="1"/>
  <c r="O14" i="4"/>
  <c r="P14" i="4" s="1"/>
  <c r="O15" i="4"/>
  <c r="P15" i="4" s="1"/>
  <c r="O7" i="4"/>
  <c r="P7" i="4" s="1"/>
  <c r="O9" i="5" l="1"/>
  <c r="P9" i="5" s="1"/>
  <c r="O10" i="5"/>
  <c r="P10" i="5" s="1"/>
  <c r="O11" i="5"/>
  <c r="P11" i="5" s="1"/>
  <c r="O12" i="5"/>
  <c r="P12" i="5" s="1"/>
  <c r="O13" i="5"/>
  <c r="P13" i="5" s="1"/>
  <c r="O14" i="5"/>
  <c r="P14" i="5" s="1"/>
  <c r="O8" i="5"/>
  <c r="P8" i="5" s="1"/>
  <c r="P15" i="5" l="1"/>
  <c r="P16" i="4"/>
  <c r="O14" i="1" l="1"/>
  <c r="P14" i="1" s="1"/>
  <c r="O13" i="1"/>
  <c r="P13" i="1" s="1"/>
  <c r="O12" i="1"/>
  <c r="P12" i="1" s="1"/>
  <c r="O11" i="1"/>
  <c r="P11" i="1" s="1"/>
  <c r="O10" i="1"/>
  <c r="P10" i="1" s="1"/>
  <c r="O9" i="1"/>
  <c r="P9" i="1" s="1"/>
  <c r="O8" i="1"/>
  <c r="P8" i="1" s="1"/>
  <c r="P1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rgb="FF000000"/>
            <rFont val="Tahoma"/>
            <family val="2"/>
          </rPr>
          <t>Seleccione el año en que va a presentar la propuesta de racionalización</t>
        </r>
        <r>
          <rPr>
            <sz val="9"/>
            <color rgb="FF000000"/>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rgb="FF000000"/>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rgb="FF000000"/>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rgb="FF000000"/>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Chávez</author>
  </authors>
  <commentList>
    <comment ref="A5" authorId="0" shapeId="0" xr:uid="{00000000-0006-0000-0300-00000100000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sharedStrings.xml><?xml version="1.0" encoding="utf-8"?>
<sst xmlns="http://schemas.openxmlformats.org/spreadsheetml/2006/main" count="1978" uniqueCount="864">
  <si>
    <t>Plan Anticorrupción 
 y de Atención al Ciudadano 2022</t>
  </si>
  <si>
    <t xml:space="preserve">      Componentes:</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</si>
  <si>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</si>
  <si>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</si>
  <si>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</si>
  <si>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</si>
  <si>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</si>
  <si>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</si>
  <si>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</si>
  <si>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</si>
  <si>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</si>
  <si>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</si>
  <si>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</si>
  <si>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</si>
  <si>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</si>
  <si>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</si>
  <si>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</si>
  <si>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</si>
  <si>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</si>
  <si>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</si>
  <si>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</si>
  <si>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</si>
  <si>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</si>
  <si>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</si>
  <si>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</si>
  <si>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</si>
  <si>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</si>
  <si>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</si>
  <si>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</si>
  <si>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</si>
  <si>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Mapas de riesgo construido</t>
  </si>
  <si>
    <t xml:space="preserve">
Profesional Especializado grado 17 </t>
  </si>
  <si>
    <t>Planeación y Estadística</t>
  </si>
  <si>
    <t>01/07/2021 a 15/01/2022</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</si>
  <si>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</si>
  <si>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</si>
  <si>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</si>
  <si>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</si>
  <si>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</si>
  <si>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</si>
  <si>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</si>
  <si>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</si>
  <si>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</si>
  <si>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</si>
  <si>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</si>
  <si>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</si>
  <si>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</si>
  <si>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</si>
  <si>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</si>
  <si>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 xml:space="preserve">3 Monitoreos consolidadso y retroalimentado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</si>
  <si>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</si>
  <si>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</si>
  <si>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</si>
  <si>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</si>
  <si>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</si>
  <si>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</si>
  <si>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</si>
  <si>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</si>
  <si>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</si>
  <si>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</si>
  <si>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</si>
  <si>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</si>
  <si>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</si>
  <si>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</si>
  <si>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</si>
  <si>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</si>
  <si>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</si>
  <si>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</si>
  <si>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</si>
  <si>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</si>
  <si>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</si>
  <si>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</si>
  <si>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</si>
  <si>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</si>
  <si>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</si>
  <si>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</si>
  <si>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</si>
  <si>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</si>
  <si>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</si>
  <si>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</si>
  <si>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</si>
  <si>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</si>
  <si>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</si>
  <si>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</si>
  <si>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DESCRIPCION AVANCE 2DO CUATRIMESTRE</t>
  </si>
  <si>
    <t>INICIO
dd/mm/aa</t>
  </si>
  <si>
    <t>FIN
dd/mm/aa</t>
  </si>
  <si>
    <t>INTERCAMBIO DE INFORMACIÓN (CADENAS DE TRÁMITES - VENTANILLAS ÚNICAS)</t>
  </si>
  <si>
    <t>Acreditación</t>
  </si>
  <si>
    <t>Otros</t>
  </si>
  <si>
    <t>Revisión de la normativa reguladora y entorno</t>
  </si>
  <si>
    <t>Grupo de Educación e Investigación
Oficina Asesora Jurídica</t>
  </si>
  <si>
    <t>Nombre del responsable:</t>
  </si>
  <si>
    <t>Número de teléfono:</t>
  </si>
  <si>
    <t>Línea celular:  +57 322 844 45- 59
PBX:  601 327 52 52</t>
  </si>
  <si>
    <t>Correo electrónico:</t>
  </si>
  <si>
    <t>Fecha aprobación del plan:</t>
  </si>
  <si>
    <t>Dirección de Investigación y Planeación</t>
  </si>
  <si>
    <t>Grupo de Educación e Investigación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</si>
  <si>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</si>
  <si>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</si>
  <si>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</si>
  <si>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</si>
  <si>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</si>
  <si>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</si>
  <si>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</si>
  <si>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</si>
  <si>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</si>
  <si>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</si>
  <si>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</si>
  <si>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</si>
  <si>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</si>
  <si>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</si>
  <si>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</si>
  <si>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</si>
  <si>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</si>
  <si>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</si>
  <si>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</si>
  <si>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</si>
  <si>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</si>
  <si>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</si>
  <si>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Coordinadores</t>
  </si>
  <si>
    <t>Grupo de Educación e Investigación
Grupo de Comunicaciones y Prensa</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</si>
  <si>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</si>
  <si>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</si>
  <si>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</si>
  <si>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</si>
  <si>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</si>
  <si>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</si>
  <si>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</si>
  <si>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</si>
  <si>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</si>
  <si>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</si>
  <si>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</si>
  <si>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</si>
  <si>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</si>
  <si>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</si>
  <si>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</si>
  <si>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</si>
  <si>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</si>
  <si>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</si>
  <si>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</si>
  <si>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</si>
  <si>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</si>
  <si>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</si>
  <si>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</si>
  <si>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</si>
  <si>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</si>
  <si>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</si>
  <si>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</si>
  <si>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Componente 4: Atención al Ciudadano</t>
  </si>
  <si>
    <t>Actividad General</t>
  </si>
  <si>
    <t>Estructura administrativa y direccionamiento Estratégico</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</si>
  <si>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</si>
  <si>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</si>
  <si>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</si>
  <si>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</si>
  <si>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mensual</t>
  </si>
  <si>
    <t>Normativo y procedimental</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</si>
  <si>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</si>
  <si>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</si>
  <si>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</si>
  <si>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</si>
  <si>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</si>
  <si>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</si>
  <si>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Relacionamiento con el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</si>
  <si>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</si>
  <si>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</si>
  <si>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</si>
  <si>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</si>
  <si>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</si>
  <si>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30/6/2022
20/11/2022</t>
  </si>
  <si>
    <t>Talento Humano</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</si>
  <si>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</si>
  <si>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</si>
  <si>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</si>
  <si>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</si>
  <si>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</si>
  <si>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</si>
  <si>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</si>
  <si>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</si>
  <si>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</si>
  <si>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</si>
  <si>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</si>
  <si>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Actualizar y publicacion los sets de datos abiertos de la UAEOS, asegurando su publicación en el sitio web www.datos.gov.co</t>
  </si>
  <si>
    <t>3 Reportes</t>
  </si>
  <si>
    <t>Nuemro de Reportes Actualizados y publicacion de los sets de datos abiertos de la UAEOS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</si>
  <si>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</si>
  <si>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</si>
  <si>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</si>
  <si>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</si>
  <si>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</si>
  <si>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</si>
  <si>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</si>
  <si>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</si>
  <si>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</si>
  <si>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</si>
  <si>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</si>
  <si>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</si>
  <si>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</si>
  <si>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1.6</t>
  </si>
  <si>
    <t>Realizar una Encuesta a los funcionarios  de la entidad acerca de la informacion publicada con el fin medir la satisfacción del contenido de la informacion para mejorar la calidad de la información</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</si>
  <si>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</si>
  <si>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</si>
  <si>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</si>
  <si>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</si>
  <si>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</si>
  <si>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</si>
  <si>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</si>
  <si>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</si>
  <si>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</si>
  <si>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</si>
  <si>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</si>
  <si>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</si>
  <si>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</si>
  <si>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</si>
  <si>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</si>
  <si>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</si>
  <si>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</si>
  <si>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</si>
  <si>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</si>
  <si>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</si>
  <si>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</si>
  <si>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</si>
  <si>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</si>
  <si>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</si>
  <si>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</si>
  <si>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</si>
  <si>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</si>
  <si>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</si>
  <si>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</si>
  <si>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</si>
  <si>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 xml:space="preserve">3 piezas de divulgación elaboradas y  socializacion </t>
  </si>
  <si>
    <t>Registrar en el aplicativo de la SIC las bases de datos con información personal identifcadas en la vigencia 2022.</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</si>
  <si>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</si>
  <si>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</si>
  <si>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</si>
  <si>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</si>
  <si>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</si>
  <si>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</si>
  <si>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</si>
  <si>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</si>
  <si>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</si>
  <si>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</si>
  <si>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</si>
  <si>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</si>
  <si>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</si>
  <si>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</si>
  <si>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</si>
  <si>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</si>
  <si>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</si>
  <si>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</si>
  <si>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</si>
  <si>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</si>
  <si>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</si>
  <si>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y publicaciones a funcionarios de la UAEOS sobre ley 1712 ley de transparencia y acceso a la información Pública y Accesibilidad a la Información</t>
  </si>
  <si>
    <t>1 capacitación y  6 tips en la intranet o enviados por pa pagina Web</t>
  </si>
  <si>
    <t>Numero de capacitaciones y publicación de los tips</t>
  </si>
  <si>
    <t>3.6</t>
  </si>
  <si>
    <t>Elaborar y publicar informes de atención al ciudadano, que incluya la medición de la satisfacción de los mismos</t>
  </si>
  <si>
    <t>2 informes elaborados y publicados</t>
  </si>
  <si>
    <t xml:space="preserve">Número de informes publicados </t>
  </si>
  <si>
    <t>Educación e investigación (elaboración)
Comunicaciones y Prensa (publicación)</t>
  </si>
  <si>
    <t>Grupo de Educación e Investigación - Grupo de Comunicaciones y Prensa</t>
  </si>
  <si>
    <t xml:space="preserve">30/04/2022
31/08/2022
</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</si>
  <si>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</si>
  <si>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</si>
  <si>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</si>
  <si>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</si>
  <si>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3.8</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</si>
  <si>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</si>
  <si>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</si>
  <si>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</si>
  <si>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</si>
  <si>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</si>
  <si>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</si>
  <si>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</si>
  <si>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</si>
  <si>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</si>
  <si>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</si>
  <si>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</si>
  <si>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</si>
  <si>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</si>
  <si>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</si>
  <si>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</si>
  <si>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</si>
  <si>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</si>
  <si>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</si>
  <si>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</si>
  <si>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</si>
  <si>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</si>
  <si>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</si>
  <si>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</si>
  <si>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</si>
  <si>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</si>
  <si>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</si>
  <si>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</si>
  <si>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</si>
  <si>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</si>
  <si>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</si>
  <si>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</si>
  <si>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</si>
  <si>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</si>
  <si>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</si>
  <si>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</si>
  <si>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</si>
  <si>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</si>
  <si>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</si>
  <si>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</si>
  <si>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</si>
  <si>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</si>
  <si>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</si>
  <si>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</si>
  <si>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</si>
  <si>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</si>
  <si>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</si>
  <si>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</si>
  <si>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</si>
  <si>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</si>
  <si>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</si>
  <si>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</si>
  <si>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</si>
  <si>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</si>
  <si>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</si>
  <si>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</si>
  <si>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</si>
  <si>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</si>
  <si>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</si>
  <si>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</si>
  <si>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</si>
  <si>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</si>
  <si>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</si>
  <si>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</si>
  <si>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</si>
  <si>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</si>
  <si>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</si>
  <si>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</si>
  <si>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</si>
  <si>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</si>
  <si>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</si>
  <si>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</si>
  <si>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</si>
  <si>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</si>
  <si>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</si>
  <si>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</si>
  <si>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</si>
  <si>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</si>
  <si>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</si>
  <si>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</si>
  <si>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</si>
  <si>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</si>
  <si>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</si>
  <si>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</si>
  <si>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</si>
  <si>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</si>
  <si>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</si>
  <si>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</si>
  <si>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</si>
  <si>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</si>
  <si>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</si>
  <si>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</si>
  <si>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</si>
  <si>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</si>
  <si>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</si>
  <si>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</si>
  <si>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</si>
  <si>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</si>
  <si>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</si>
  <si>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</si>
  <si>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</si>
  <si>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</si>
  <si>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</si>
  <si>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</si>
  <si>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</si>
  <si>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</si>
  <si>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</si>
  <si>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</si>
  <si>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</si>
  <si>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</si>
  <si>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</si>
  <si>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</si>
  <si>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</si>
  <si>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</si>
  <si>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</si>
  <si>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</si>
  <si>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</si>
  <si>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</si>
  <si>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</si>
  <si>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</si>
  <si>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</si>
  <si>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</si>
  <si>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</si>
  <si>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</si>
  <si>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</si>
  <si>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</si>
  <si>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</si>
  <si>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</si>
  <si>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</si>
  <si>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</si>
  <si>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</si>
  <si>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</si>
  <si>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</si>
  <si>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</si>
  <si>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</si>
  <si>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</si>
  <si>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</si>
  <si>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</si>
  <si>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</si>
  <si>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</si>
  <si>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</si>
  <si>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</si>
  <si>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</si>
  <si>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</si>
  <si>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</si>
  <si>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</si>
  <si>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</si>
  <si>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</si>
  <si>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</si>
  <si>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</si>
  <si>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</si>
  <si>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</si>
  <si>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</si>
  <si>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</si>
  <si>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Supervisar la ejecución de los proyectos de inversión, estableciéndose el grado de avance financiero y de entrega productos, y realizar los ajustes en la ejecución si a ello corresponde.</t>
  </si>
  <si>
    <t>Correctivo</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</si>
  <si>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</si>
  <si>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</si>
  <si>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</si>
  <si>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</si>
  <si>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</si>
  <si>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</si>
  <si>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</si>
  <si>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</si>
  <si>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</si>
  <si>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</si>
  <si>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</si>
  <si>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</si>
  <si>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</si>
  <si>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</si>
  <si>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</si>
  <si>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</si>
  <si>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Coordinador Grupo de Planeación y Estadística</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</si>
  <si>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</si>
  <si>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</si>
  <si>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</si>
  <si>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</si>
  <si>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</si>
  <si>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</si>
  <si>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</si>
  <si>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</si>
  <si>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</si>
  <si>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</si>
  <si>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</si>
  <si>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</si>
  <si>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</si>
  <si>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</si>
  <si>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</si>
  <si>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</si>
  <si>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</si>
  <si>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</si>
  <si>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</si>
  <si>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</si>
  <si>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</si>
  <si>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</si>
  <si>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</si>
  <si>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</si>
  <si>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</si>
  <si>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</si>
  <si>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</si>
  <si>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</si>
  <si>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</si>
  <si>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</si>
  <si>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</si>
  <si>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</si>
  <si>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</si>
  <si>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</si>
  <si>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</si>
  <si>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</si>
  <si>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</si>
  <si>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t xml:space="preserve">Por sanciones por parte de los entes de control e </t>
    </r>
    <r>
      <rPr>
        <sz val="10"/>
        <color rgb="FFFF0000"/>
        <rFont val="Arial Narrow"/>
        <family val="2"/>
      </rPr>
      <t>insatisfacción de los funcionarios de la entidad</t>
    </r>
  </si>
  <si>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</si>
  <si>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por</t>
    </r>
    <r>
      <rPr>
        <sz val="10"/>
        <color theme="1"/>
        <rFont val="Arial Narrow"/>
        <family val="2"/>
      </rPr>
      <t xml:space="preserve"> sanciones por parte de los entes de control e insatisfacción de los funcionarios de la entidad,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</si>
  <si>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Intereses</t>
  </si>
  <si>
    <t xml:space="preserve">El profesional  responsable verifica la documentación presentada por el aspirante  frente a los requisitos establecidos el Manual especifico de Funciones y Competencias de la entidad, para posteriormente ser validado y aprobado por el Coordinador del área de gestión Humana. </t>
  </si>
  <si>
    <t>Verificación de la documentación en la plataforma de SIGEP II y cumplimiento de la normatividad vigente.</t>
  </si>
  <si>
    <t>GH 02</t>
  </si>
  <si>
    <t>Posibilidad de incurrir en perdida económica</t>
  </si>
  <si>
    <r>
      <rPr>
        <sz val="10"/>
        <color rgb="FFFF0000"/>
        <rFont val="Arial Narrow"/>
        <family val="2"/>
      </rPr>
      <t>Po</t>
    </r>
    <r>
      <rPr>
        <sz val="10"/>
        <color theme="1"/>
        <rFont val="Arial Narrow"/>
        <family val="2"/>
      </rPr>
      <t xml:space="preserve">r sanciones por entes de control o demandas por pagos inadecuados en la nomina </t>
    </r>
  </si>
  <si>
    <r>
      <rPr>
        <sz val="10"/>
        <color rgb="FFFF0000"/>
        <rFont val="Arial Narrow"/>
        <family val="2"/>
      </rPr>
      <t>Debido</t>
    </r>
    <r>
      <rPr>
        <sz val="10"/>
        <color theme="1"/>
        <rFont val="Arial Narrow"/>
        <family val="2"/>
      </rPr>
      <t xml:space="preserve"> a inconsistencias presentadas en la liquidación de la nómina  
 </t>
    </r>
  </si>
  <si>
    <r>
      <rPr>
        <sz val="10"/>
        <color rgb="FFFF0000"/>
        <rFont val="Arial Narrow"/>
        <family val="2"/>
      </rPr>
      <t>Posibilidad</t>
    </r>
    <r>
      <rPr>
        <sz val="10"/>
        <color theme="1"/>
        <rFont val="Arial Narrow"/>
        <family val="2"/>
      </rPr>
      <t xml:space="preserve"> de incurrir en perdida económica por sanciones por parte de  entes de control o demandas por pagos inadecuados en la nomina y liquidación de las prestaciones sociales, </t>
    </r>
    <r>
      <rPr>
        <sz val="10"/>
        <color rgb="FFFF0000"/>
        <rFont val="Arial Narrow"/>
        <family val="2"/>
      </rPr>
      <t>debido</t>
    </r>
    <r>
      <rPr>
        <sz val="10"/>
        <color theme="1"/>
        <rFont val="Arial Narrow"/>
        <family val="2"/>
      </rPr>
      <t xml:space="preserve"> a inconsistencias presentadas en la liquidación de la mismas.</t>
    </r>
  </si>
  <si>
    <t>Relaciones Laborales</t>
  </si>
  <si>
    <t>Validar y aprobar por el Coordinador de Gestión Humana la preliquidación de nomina presentada por el profesional responsable  a través de la verificación de la prenomina frente a la confrontación de las novedades y situaciones administrativas existentes.</t>
  </si>
  <si>
    <t>Revisión, validación y verificación de la preliquidación de nomina, para solicitud de PAC y  nomina mensual para su pago.</t>
  </si>
  <si>
    <t>Profesional Universitario Grupo de Gestión Humana
Coordinador Grupo de Gestión Humana
Subdirector Nacional</t>
  </si>
  <si>
    <t>GH 03</t>
  </si>
  <si>
    <r>
      <rPr>
        <sz val="11"/>
        <color rgb="FFFF0000"/>
        <rFont val="Arial Narrow"/>
        <family val="2"/>
      </rPr>
      <t>Posibilidad de incurri</t>
    </r>
    <r>
      <rPr>
        <sz val="11"/>
        <color theme="1"/>
        <rFont val="Arial Narrow"/>
        <family val="2"/>
      </rPr>
      <t>r en perdida económica</t>
    </r>
  </si>
  <si>
    <t>Por demandas generadas por accidentes de trabajo o
enfermedades laborales</t>
  </si>
  <si>
    <r>
      <rPr>
        <sz val="10"/>
        <color rgb="FFFF0000"/>
        <rFont val="Arial Narrow"/>
        <family val="2"/>
      </rPr>
      <t xml:space="preserve">Debido </t>
    </r>
    <r>
      <rPr>
        <sz val="10"/>
        <color theme="1"/>
        <rFont val="Arial Narrow"/>
        <family val="2"/>
      </rPr>
      <t xml:space="preserve">a la formulación e implementación del  Sistema de Gestión de la Seguridad y Salud en el Trabajo SG-SST, que no responde a las necesidades y características  de la entidad  </t>
    </r>
  </si>
  <si>
    <r>
      <rPr>
        <sz val="10"/>
        <color rgb="FFFF0000"/>
        <rFont val="Arial Narrow"/>
        <family val="2"/>
      </rPr>
      <t>Posibilidad</t>
    </r>
    <r>
      <rPr>
        <sz val="10"/>
        <color theme="1"/>
        <rFont val="Arial Narrow"/>
        <family val="2"/>
      </rPr>
      <t xml:space="preserve"> de incurrir en perdida económica por demandas generadas por accidentes de trabajo o enfermedades general o laboral, </t>
    </r>
    <r>
      <rPr>
        <sz val="10"/>
        <color rgb="FFFF0000"/>
        <rFont val="Arial Narrow"/>
        <family val="2"/>
      </rPr>
      <t>debido</t>
    </r>
    <r>
      <rPr>
        <sz val="10"/>
        <color theme="1"/>
        <rFont val="Arial Narrow"/>
        <family val="2"/>
      </rPr>
      <t xml:space="preserve"> a la formulación e implementación del  Sistema de Gestión de la Seguridad y Salud en el Trabajo SG-SST, que no responde a las necesidades y características  de la entidad </t>
    </r>
  </si>
  <si>
    <t>El profesional responsable del sistema de Gestión en Seguridad y Salud en el trabaja verifica el cumplimiento de las actividades consignadas en el Plan de SST, de conformidad con las normas vigentes y las necesidades de la Entidad.</t>
  </si>
  <si>
    <t>Reportar a la ARL oportunamente los accidentes de trabajo y los casos positivos de Covid - 19.</t>
  </si>
  <si>
    <t>Grupo de Gestión Humana
Coordinador Grupo de Gestión Humana</t>
  </si>
  <si>
    <t>GH 04</t>
  </si>
  <si>
    <t>Posibilidad de  incurrir perdida reputacional</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</si>
  <si>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</si>
  <si>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</si>
  <si>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</si>
  <si>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Cargue información de tiempos laborados y salarios en la plataforma CETIL, previa verificación y validación de la información en las Historia Laborales de los exfuncionarios y funcionarios de la Entidad.</t>
  </si>
  <si>
    <t>Revisión de Historias laborales para validación y cargue de la información en el aplicativo CETIL, para su revisión y firma del Coordinador Grupo de Gestión Humana.</t>
  </si>
  <si>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</si>
  <si>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</si>
  <si>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</si>
  <si>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</si>
  <si>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</si>
  <si>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</si>
  <si>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Cargue de la información SIIF, verificación y aprobación de las solicitudes de tiquetes aéreos y viáticos de comisión de servicios de los servidores públicos.</t>
  </si>
  <si>
    <t>Verificación y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</si>
  <si>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</si>
  <si>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</si>
  <si>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</si>
  <si>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</si>
  <si>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</si>
  <si>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</si>
  <si>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</si>
  <si>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</si>
  <si>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</si>
  <si>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</si>
  <si>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</si>
  <si>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</si>
  <si>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</si>
  <si>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</si>
  <si>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</si>
  <si>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</si>
  <si>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</si>
  <si>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</si>
  <si>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</si>
  <si>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</si>
  <si>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</si>
  <si>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</si>
  <si>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</si>
  <si>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</si>
  <si>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</si>
  <si>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</si>
  <si>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</si>
  <si>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</si>
  <si>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</si>
  <si>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</si>
  <si>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</si>
  <si>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</si>
  <si>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</si>
  <si>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</si>
  <si>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</si>
  <si>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</si>
  <si>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</si>
  <si>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</si>
  <si>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</si>
  <si>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</si>
  <si>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</si>
  <si>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</si>
  <si>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</si>
  <si>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</si>
  <si>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</si>
  <si>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</si>
  <si>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</si>
  <si>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</si>
  <si>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</si>
  <si>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</si>
  <si>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</si>
  <si>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</si>
  <si>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</si>
  <si>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</si>
  <si>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</si>
  <si>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</si>
  <si>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</si>
  <si>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</si>
  <si>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</si>
  <si>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</si>
  <si>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</si>
  <si>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</si>
  <si>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</si>
  <si>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</si>
  <si>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</si>
  <si>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</si>
  <si>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</si>
  <si>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</si>
  <si>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</si>
  <si>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</si>
  <si>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</si>
  <si>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</si>
  <si>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</si>
  <si>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</si>
  <si>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</si>
  <si>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</si>
  <si>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</si>
  <si>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</si>
  <si>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</si>
  <si>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</si>
  <si>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</si>
  <si>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</si>
  <si>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</si>
  <si>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</si>
  <si>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</si>
  <si>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</si>
  <si>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</si>
  <si>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</si>
  <si>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</si>
  <si>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</si>
  <si>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</si>
  <si>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</si>
  <si>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</si>
  <si>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</si>
  <si>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</si>
  <si>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</si>
  <si>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</si>
  <si>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</si>
  <si>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</si>
  <si>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</si>
  <si>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</si>
  <si>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</si>
  <si>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</si>
  <si>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</si>
  <si>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</si>
  <si>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</si>
  <si>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</si>
  <si>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</si>
  <si>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</si>
  <si>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</si>
  <si>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</si>
  <si>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Realizar jornadas de verificación de software no autorizado dentro de las actividades programadas de mantenimiento preventivo y correctivo.</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</si>
  <si>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</si>
  <si>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</si>
  <si>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</si>
  <si>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</si>
  <si>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</si>
  <si>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</si>
  <si>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</si>
  <si>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</si>
  <si>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</si>
  <si>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</si>
  <si>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</si>
  <si>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</si>
  <si>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</si>
  <si>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</si>
  <si>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</si>
  <si>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</si>
  <si>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</si>
  <si>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</si>
  <si>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</si>
  <si>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</si>
  <si>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</si>
  <si>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</si>
  <si>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</si>
  <si>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</si>
  <si>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</si>
  <si>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</si>
  <si>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</si>
  <si>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</si>
  <si>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</si>
  <si>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</si>
  <si>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</si>
  <si>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</si>
  <si>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</si>
  <si>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</si>
  <si>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</si>
  <si>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</si>
  <si>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</si>
  <si>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</si>
  <si>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</si>
  <si>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</si>
  <si>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</si>
  <si>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</si>
  <si>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</si>
  <si>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</si>
  <si>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</si>
  <si>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</si>
  <si>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</si>
  <si>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</si>
  <si>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</si>
  <si>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</si>
  <si>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</si>
  <si>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</si>
  <si>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</si>
  <si>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</si>
  <si>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</si>
  <si>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</si>
  <si>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</si>
  <si>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</si>
  <si>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</si>
  <si>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</si>
  <si>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</si>
  <si>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</si>
  <si>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</si>
  <si>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</si>
  <si>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El Director Técnico del área donde se lleva a cavo la prestación del producto o servicio respectivo, validará el cumplimiento de los requisitos, características y criterios establecidos para la conformidad de los productos o servicios de la Unidad.</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</si>
  <si>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</si>
  <si>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</si>
  <si>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</si>
  <si>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</si>
  <si>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</si>
  <si>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</si>
  <si>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</si>
  <si>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</si>
  <si>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</si>
  <si>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</si>
  <si>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</si>
  <si>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</si>
  <si>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</si>
  <si>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</si>
  <si>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</si>
  <si>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</si>
  <si>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</si>
  <si>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</si>
  <si>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</si>
  <si>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</si>
  <si>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Posibilidad de perdida reputacional</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</si>
  <si>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</si>
  <si>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</si>
  <si>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</si>
  <si>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</si>
  <si>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</si>
  <si>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</si>
  <si>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</si>
  <si>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</si>
  <si>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</si>
  <si>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</si>
  <si>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</si>
  <si>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</si>
  <si>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</si>
  <si>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</si>
  <si>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</si>
  <si>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</si>
  <si>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</si>
  <si>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</si>
  <si>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</si>
  <si>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</si>
  <si>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La Uaeos cuenta con un solo trámite que es el de la acreditación, este trámite se encuentra completamente racionalizado. No obstante, hay varias normas que regulan el trámite (resolución 227 de 2018, resolución 110 de 2016, resolución 332 de 2017); actualmente los tiempos establecidos en la revisión de las solicitudes del trámite toman 10 días hábiles, y se han detectado posibilidades de reducir pasos y tiempos en la gestión del mismo trámite. A la vez se ha evidenciado la necesidad de ampliar la oferta de programas educativos que pueden acreditar las entidades privadas sin ánimo de lucro con la Uaeos.</t>
  </si>
  <si>
    <r>
      <t xml:space="preserve">Se </t>
    </r>
    <r>
      <rPr>
        <sz val="12"/>
        <color rgb="FF000000"/>
        <rFont val="Arial Narrow"/>
        <family val="2"/>
      </rPr>
      <t>contará con un marco normativo unificado y actualizado del trámite de acreditación</t>
    </r>
  </si>
  <si>
    <t xml:space="preserve">Contar con un marco normativo unificado, actualizado que reduzca tiempos y pasos para hacer el trámite un proceso más ágil y sencillo de gestionar </t>
  </si>
  <si>
    <t xml:space="preserve">Grupo de Educación e Investigación - Nidia Yamile Patiño Cortés
Grupo de Tecnologías de la Información y las Telecomunicaciones TICs - Laura Malaver
Oficina Asesora Jurídica - Marlon Torres </t>
  </si>
  <si>
    <t>nidia.patino@uaeos.gov.co</t>
  </si>
  <si>
    <t>3 Informes de peticiones , quejas y reclamos</t>
  </si>
  <si>
    <t>30/04/2022
30/07/2022
30/11/2022</t>
  </si>
  <si>
    <t xml:space="preserve">2 actividades de socialización realizadas </t>
  </si>
  <si>
    <t>30/10/2022
20/12/2022</t>
  </si>
  <si>
    <t>Grupo de Comunicaciones y Prensa
Gestión Humana</t>
  </si>
  <si>
    <t xml:space="preserve">Maria Cristina Nuñez
Carmen Julia Lizarazo </t>
  </si>
  <si>
    <t>Incluir en el procedimiento de acreditación, dentro del SIGOS, la actuación que debe surtir un profesional en rol de evaluador del trámite de acreditación ante posibles conflictos de interés</t>
  </si>
  <si>
    <t>Número de Procedimientos actualizados</t>
  </si>
  <si>
    <t>Carolina Bonilla
Nidia Patiño</t>
  </si>
  <si>
    <t>Grupo de educación e investigación</t>
  </si>
  <si>
    <t>Actualizado el 25/04/2022</t>
  </si>
  <si>
    <t>Actualizado v2  25-04-2022</t>
  </si>
  <si>
    <t xml:space="preserve">A corte de 30 de abril, se enviaron a la dirección técnica  los 4 informes de oportunidad en las respuestas a peticiones correspondientes a los comités directivos de los meses de enero, febrero, marzo y abril. La evidencia de las remisiones se encuentra en la carpeta compartida del grupo. </t>
  </si>
  <si>
    <t xml:space="preserve">A corte  de 30 de abril, se remitió al grupo de comunicaciones la propuesta de divulgación del procedimiento de gestión de peticiones a partir de destacar  4 puntos claves. Se compartió a través de una nota en la intranet institucional para el conocimiento de todos los servidores públicos. </t>
  </si>
  <si>
    <t>A corte de 30 de abril, se realizó un video recordando a los funcionarios qué respuesta dar a las personas que pregunten sobre el costo del trámite de acreditación y la importancia de prevenir los actos de corrupción al interior de la entidad. Se compartíó por correo electrónico el 27 de abril.</t>
  </si>
  <si>
    <t>A corte de 30 de abril, se diseñó una pieza comunicativa donde se socializó el horario de atención presencial al ciudadano.  Se compartíó por redes sociales el 11 de abril.</t>
  </si>
  <si>
    <t>Se realizó publicación de los conjuntos de datos abiertos correspondientes a "Entidades Acreditadas" en el portal de datos abiertos del estado colombiano. La publicación corresponde a los meses de enero, febrero y marzo de la presente vigencia.</t>
  </si>
  <si>
    <t>Se realizó transferencia documental del área de Gestión Financiera, gestión Administrativa y Desarrollo Asociativo.</t>
  </si>
  <si>
    <t xml:space="preserve">Publicamos en la página web el informe de los resultados de la gestión de peticiones del año 2022, respecto de la atención a los ciudadanos, que hacen uso de nuestros servicios y trámites a través de los diferentes canales que la entidad tiene a disposición.
A corte del 30 de abril, se elaboró el primer informe trimestral de servicio al ciudadano que se publicó en https://www.uaeos.gov.co/Atenci%C3%B3n-al-ciudadano/Mecanismos-de-participaci%C3%B3n/resultados-de-mediciones-satisfacci%C3%B3n-ciudadana/Informe-consolidado-2022 </t>
  </si>
  <si>
    <t>Se construyeron los mapas de riesgos para la vigencia 2022 para los 16 procesos que desarrolla la Unidad Administrativa, de conformidad con la nueva Guía para la Administración de Riesgos y Diseño de Controles en Entidades Públicas, en su versión No.5. donde se actualizaron y precisaron algunos elementos metodológicos para mejorar el ejercicio de identificación y valoración del riesgo y se tuvieron en cuenta los factores de riesgo y sus clasificaciones.</t>
  </si>
  <si>
    <t>A 30 de abril se adelantaron las siguientes acciones en la unificación y actualización del marco normativo del trámite de acreditación: 
02/02/2022 se remitieron las ayudas de memoria de encuentros sostenidos con la OAJ
14/02/2022 se realizó mesa de trabajo para revisar el concepto emitido por la OAJ relacionado con la posibilidad de acreditar otros programas educativos
11/03/2022 Se realizó reunión con dirección nacional, direcciones técnicas y oficina asesora jurídica donde se priorizó la revisión y actualización del marco normativo interno que reglamenta la acreditación, revisando los requisitos y el procedimiento de tal forma que el trámite sea más ágil y fácil para la ciudadanía.
16/03/2022: Se realizó reunión con la dirección técnica, con el propósito de dar a conocer en más detalle el funcionamiento del trámite, para contribuir a la mejora de actualización normativa.
16/03/2022: Se realizó reunión con la dirección técnica y la OAJ con el propósito de realizar recomendaciones relacionadas con el trámite y su actualización normativa.
18/03/2022: Se realizó reunión de trabajo del grupo base de acreditación para revisar la reglamentación del trámite e iniciar el proceso de actualización.
18/03/2022: Se realizó reunión con la dirección nacional, la dirección técnica, la OAJ y el grupo de planeación, con el objetivo de presentar una propuesta inicial de actualización al trámite que disminuya el número de días de revisión y los requisitos de solicitud. El grupo de educación presento una propuesta inicial.
18/03/2022: reunión con la dirección técnica, OAJ y grupo para realizar recomendaciones frente a la propuesta presentada por el grupo de educación.
22/03//2022:  Se realizó reunión de trabajo del grupo base de acreditación para continuar con la revisión de la reglamentación del trámite y el proceso de actualización.
24/03/2022: Se realizó reunión con dirección técnica para socializar el avance en la revisión de la reglamentación del trámite y del proceso de actualización.
25/03//2022:  Se realizó reunión de trabajo del grupo base de acreditación para continuar con la revisión de la reglamentación del trámite y el proceso de actualización.
28/03/2020: Se realizó reunión con la dirección técnica y se presentó flujograma del trámite de acreditación
30/03/2022: Se realizó mesa de trabajo con Jurídica y dirección técnica para socializar la propuesta de actualización de la reglamentación del trámite.
31/03/2022 Se realizó reunión de trabajo con jurídica para revisar los aportes realizados por esta dependencia. 
06/04/2022 se remitió versión 5 a la OAJ
07/04/2022 se remitió versión 6 a la OAJ y DT
08/04/2022 mesa de trabajo con dirección nacional, se aprobó versión 6 como el texto final a publicar y se dio aval para elaborar cronograma de participación ciudadana
08/04/2022 se estructuró plan cronograma de participación ciudadana y se envió a la DT; desde la DT se envió ese mismo día a la OAJ para comentarios
En la 3ra y 4ta semana de abril se trabajó en el anexo técnico que acompaña la resolución</t>
  </si>
  <si>
    <t>Se realizaron campañas de redes sociales para compartir avances y resultados en la implementación del Planfes, compromisos en el Conpes 4051, trabajo y apoyo a la mujer rural, entre otros.</t>
  </si>
  <si>
    <t>107 procesos de contratación en el periodo del 01 de enero al 30 de abril de 2022</t>
  </si>
  <si>
    <t>A corte del 30 de abril, se actualizó la información relacionada con el trámite de acreditación en la página institucional, presentándola con un lenguaje más cercano a la ciudadanía. 
https://www.uaeos.gov.co/Tr%C3%A1mites-y-servicios/acreditaci%C3%B3n</t>
  </si>
  <si>
    <t xml:space="preserve">Realizamos un video que compartimos en redes sociales indicando la gratuidad de los servicios y trámite de acreditación de la UAEOS. Se comenzó a publicar en las diferentes redes sociales el 27 de abril de 2022.
A corte de 30 de abril, se publicaron en redes sociales diferentes piezas comunicativas sobre la gratuidad de los servicios de la Unidad. El 19 de abril estaba la relacionada con gestión peticiones; el 27 de abril en el trámite. Las evidencias se encuentran en carpeta interna del grupo. </t>
  </si>
  <si>
    <t>Se diseñó un banner que se encuentra publicado de manera permanente en nuestra página web www.uaeos.gov.co el cual dirige al link: [1:18 p. m., 29/4/2022] Edna Villareal: ahh ok
[1:20 p. m., 29/4/2022] Edna Villareal: https://www.uaeos.gov.co/sites/default/files/archivos/isolución%20-%20Tratamiento%20de%20Datos.pdf</t>
  </si>
  <si>
    <t>Se elaboro tip informativo sobre la secretaría de transparencia, algunas de sus funciones principales e iniciativas en materia de lucha contra la corrupción en la gestión pública, el tip fue enviado por correo electrónico a los funcionarios.
Evidencia: Correo electrónico tip secretaría de transparencia</t>
  </si>
  <si>
    <t>Se publica en la página web el esquema de publicación web y el registro de publicaciones para consulta de la ciudadanía. La actividad se cumplió el 27 de abril de 2022 y se puede evidenciar en el link: https://www.uaeos.gov.co/Planeaci%C3%B3n-gesti%C3%B3n-y-control/Gesti%C3%B3n/gestion-de-informacion/Administraci%C3%B3n-Web</t>
  </si>
  <si>
    <t xml:space="preserve">A corte del 30 de abril, se realizó el reporte del trámite en el SUIT, registrando la racionalización de la estrategia 2022 y los avances en el plan de implementación. En evidencia en la carpeta interna del grupo de PAyAC </t>
  </si>
  <si>
    <t>El 29 de marzo el jefe de la OAJ reporta el comité que: 
a. Ya se elaboró, aprobó y publicó el procedimiento para que se presenten manifestaciones de conflicto de intereses. 
b. Se va a coordinar con el grupo de comunicaciones y prensa para que mediante boletines se promocione esta actividad. 
c. Para el segundo cuatrimestre se programará una capacitación a los servidores públicos sobre el tema</t>
  </si>
  <si>
    <t>Total</t>
  </si>
  <si>
    <t>MAPA DE RIESGOS  2.022</t>
  </si>
  <si>
    <t>Líderes de Procesos (1ra. Y 2da. Línea de defensa)
Profesional Especializado Grado 17 Grupo de Planeación y Estadística</t>
  </si>
  <si>
    <t>CFO 01</t>
  </si>
  <si>
    <t>CFO 02</t>
  </si>
  <si>
    <t>CFO 03</t>
  </si>
  <si>
    <t>GPP 01</t>
  </si>
  <si>
    <t>Profesional Especializado Grupo de Planeación y Estadística
Coordinador Grupo de Planeación y Estadística</t>
  </si>
  <si>
    <t>Verificar la información de ejecución de los proyectos de inversión registrada en el SPI,  para establecer alertas en caso de presentar inconsistencias en la información reportada mensualmente.</t>
  </si>
  <si>
    <t>GSM 01</t>
  </si>
  <si>
    <t>GSM 02</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</si>
  <si>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</si>
  <si>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GES 01</t>
  </si>
  <si>
    <t>GES 02</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</si>
  <si>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</si>
  <si>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</si>
  <si>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</si>
  <si>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</si>
  <si>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 xml:space="preserve">Director de Investigación y Planeación
Coordinador Grupo de Planeación y Estadística.
Profesional Especializado Grado 17 Grupo de Planeación y Estadística. </t>
  </si>
  <si>
    <t>Actualizado a 3 de mayo de 2022</t>
  </si>
  <si>
    <t xml:space="preserve">Mapa de Riesgo Institucional </t>
  </si>
  <si>
    <t>En el primer cuatrimestre de 2022 se realizó sesión del comité coordinador de Control Interno, en el cual se aprobó el plan anual de auditoría que contempla los seguimientos al mapa institucional de riesgos. Así mismo, en cumplimiento del plan anual de auditoría, la oficina de control interno realizó seguimiento al mapa institucional de riesgos con la participación de los líderes de los procesos correspondientes. 
Teniendo en cuenta que los anteriores mapas de riesgos de procesos y mapa de riesgos corrupción se fusionaron en el Mapa institucional de riesgos, de conformidad con la actual guía de administración de riesgos, se ajustan las fechas de seguimiento a las establecidas en el plan anticorrupción y de atención al ciudadano en los meses de abril, agosto y diciembre</t>
  </si>
  <si>
    <t>Bajo la Resolución 036 del 24 de enero de 2022, se adoptó el plan de acción institucional y los 18 planes estratégicos e institucionales integrados al plan de acción, el mapa de riesgos, todos estos documentos se encuentran publicados en la página web de la entidad 
https://www.uaeos.gov.co/Planeaci%C3%B3n-gesti%C3%B3n-y-control/Planeaci%C3%B3n/Planes/Planes-integrados-2022</t>
  </si>
  <si>
    <t xml:space="preserve">Con corte a 30 de abril  los líderes de proceso adelantarán el  monitoreo y seguimiento a los Riesgos de Corrupción  que se identificaron teniendo en cuenta la metodología establecida por el DAFP,  los cuales se compilaran y retroalimentarán por parte del Grupo de Planeación y Estadística  antes del 10 de mayo </t>
  </si>
  <si>
    <t>DESCRIPCION AVANCE PRIMER  CUATRIMESTRE</t>
  </si>
  <si>
    <t>DESCRIPCION AVANCE SEGUNDO  CUATRIMESTRE</t>
  </si>
  <si>
    <t xml:space="preserve">DESCRIPCION AVANCE TERCERO CUATRIMESTRE </t>
  </si>
  <si>
    <t xml:space="preserve">En el mes de abril se publicó el informe de los resultados de la gestión de peticiones del año 2022, respecto de la atención a los ciudadanos, que hacen uso de nuestros servicios y trámites a través de los diferentes canales que la entidad tiene a disposición. 
El documento se puede consultar  en el siguiente : https://www.uaeos.gov.co/Atenci%C3%B3n-al-ciudadano/Mecanismos-de-participaci%C3%B3n/resultados-de-mediciones-satisfacci%C3%B3n-ciudadana/Informe-consolidado-2022 </t>
  </si>
  <si>
    <t xml:space="preserve">En la página web de la Entidad se publicó una consulta ciudadana donde preguntamos ¿Qué información le gustaría conocer de la gestión de la Entidad?, disponible del 29 de abril al 20 de mayo. https://www.uaeos.gov.co/Prensa/Noticias-consulta-ciudadana-que-le-gustaria-conocer-de-la-gestion-de-la-UAEOS </t>
  </si>
  <si>
    <t>El 8 de abril se hicieron mejoras de diseño en la página web para presentar la información de una manera clara y de fácil entendimeinto del marco normativo vigente del  trámite de Acreditación.
https://www.uaeos.gov.co/Tr%C3%A1mites-y-servicios/acreditaci%C3%B3n
También se realizó una campaña de redes sobre el trámite de acreditación que inició el 25 de abril.</t>
  </si>
  <si>
    <t xml:space="preserve">La UAEOS, en el marco del Plan Institucional de Capacitación-PIC-2022, formuló para ejecución durante la vigencia el fortalecimiento de competencias de Atención al Ciudadano a los Servidores públicos y contratistas,  a través de los cursos virtuales que ofrece la Esap, Función Pública, entre otros. </t>
  </si>
  <si>
    <t>La Oficina Asesora Jurídica hasta el 30 de abril, reporta la contratación de 107 procesos: Contrato prestación de servicio: 91. Convenios de Asociación: 10 + 1 sin recursos. Mínima cuantía: 3. Subasta inversa: 1 Selección abreviada - subasta inversa: 1. Aceptación de oferta -invitación mínima cuantía: 1. Lo anterior  se pueden verificar en el siguiente link https://community.secop.gov.co/Public/Tendering/ContractNoticeManagement/Index?currentLanguage=es-CO&amp;Page=login&amp;Country=CO&amp;SkinName=CCE</t>
  </si>
  <si>
    <t>Se realizó  pieza tipo banner para nuestra página web para invitar a la ciudadanía a consultar los datos abiertos. También, hicimos la invitación a través de nuestras redes sociales los días 25 de marzo y 11 de abril, entre otros.
https://www.uaeos.gov.co</t>
  </si>
  <si>
    <t>Se elaboró primer informe trimestral sobre el avance de implementación de la política de Gobierno Digital de la UAEOS y se realizó publicación en la página web institucional; el informe se encuentra publicado en el siguiente link:
https://www.uaeos.gov.co/Planeación-gestión-y-control/Gestión/Informes/Informe-Pol%C3%ADtica-De-Gobierno-Digital-Y-Seguridad-Digital</t>
  </si>
  <si>
    <t>Seguimineto OCI primer cuatrimestre</t>
  </si>
  <si>
    <t>La actividad está programada para 31 de diciembre de 2022</t>
  </si>
  <si>
    <t>La actividad tiene fecha de programación está para 31 de agosto de 2022</t>
  </si>
  <si>
    <t>Estas publicaciones se hacen mensual. Está determinado por la cantidad de acreditados. Ese reporte se emite 3 veces al año, en abril se emitió reprote.</t>
  </si>
  <si>
    <t>La actividad tiene fecha de programación está para 31 de agosto de 2022 y diciembre 31 de 2022. Son reportes anuales, está en espera de recolectar información para el primero.</t>
  </si>
  <si>
    <t>La actividad tiene fecha de programación está para 31 de agosto de 2022 y 31 de diciembre de 2022. Este inventario se hace semestralmente.</t>
  </si>
  <si>
    <t>Se realizó una pieza comunicativa para informar de estos 4 elementos claves (fue publicado en inranet). La oficina de comunicaciones apoyó esta actividad.</t>
  </si>
  <si>
    <t>Se evidenció publicación hecha en redes sociales el 23 de marzo de 2022, donde se establecen los horarios de atención presencial. (revisar redes)</t>
  </si>
  <si>
    <t>Se evidenció que efectivamente se hizo una actualización, ya que se modificó la estructura y el lenguaje en este aspecto. https://www.uaeos.gov.co/Tr%C3%A1mites-y-servicios/acreditaci%C3%B3n</t>
  </si>
  <si>
    <t>Durante el mes de abril de 2022 se dio inicio a la auditoría de evaluación independiente al proceso Gestión Informática, en la cual se incluyó dentro del alcane la auditoría al cumplimiento del modelo de seguridad y privacidad de la información, así como de la información publicada en la Web Institucional que determina la Ley 1712 de 2014 y la Resolución 1519 de 2020 del Ministerio de la información y las comunicaciones</t>
  </si>
  <si>
    <t>Se evidenció el primer informe trimestral política de gobierno digital en el link https://www.uaeos.gov.co/Planeación-gestión-y-control/Gestión/Informes/Informe-Pol%C3%ADtica-De-Gobierno-Digital-Y-Seguridad-Digital</t>
  </si>
  <si>
    <t>Se evidenció banner y publicación en el correo instiitucional. Este año se ha hecho envío de tip.</t>
  </si>
  <si>
    <t>Se evidenció publicado en la página web de la entidad en el link https://www.uaeos.gov.co/Atenci%C3%B3n-al-ciudadano/Mecanismos-de-participaci%C3%B3n/resultados-de-mediciones-satisfacci%C3%B3n-ciudadana/Informe-consolidado-2022 el informe del primer trimestre de servicio al ciudadano</t>
  </si>
  <si>
    <t>Durante el mes de mayo se realizará auditoría de evaluación independiente al proceso Gestión Humana, en el cual se incluirá la revisión de los conflictos de intereses que han surtido trámite</t>
  </si>
  <si>
    <t>Se evidenciaron 9 campañas desarrolladas:
febrero: 
- UAEOS es COMPES
- Instrumento de Paz 
- Hablemos de asambleas
Marzo:
- Atención al ciudadano
- UAEOS es mujer
Abril:
- Mes del niño UAEOS
- Fabulas del sector solidario
- Programa para jovenes
- Trámite de acreditación</t>
  </si>
  <si>
    <t>Se evidenció la primera consulta relacionada con los temas que la ciudadanía quiere conocer de la Unidad, la cual se publicó en la página web en el link https://www.uaeos.gov.co/Prensa/Noticias-consulta-ciudadana-que-le-gustaria-conocer-de-la-gestion-de-la-UAEOS compartida del 29 de abril al 20 de mayo de 2022</t>
  </si>
  <si>
    <t>Se actualizó la visualización de la página web en el trámite de acreditación, para hacerlo mas amigable a la vista, atendiendo los lineamientos del gobierno nacional, en cumplimiento de la fecha establecida para el 30 de abril https://www.uaeos.gov.co/tr%C3%A1mites-y-servicios/acreditaci%C3%B3n</t>
  </si>
  <si>
    <t xml:space="preserve">Se realizan 3 piezas de datos abiertas. Se hicieron 2, una el 25 de marzo de 2022 y 11 de abril de 2022. Se evidenció baner de datos abiertos en la página web que lleva a la página https://www.datos.gov.co/ </t>
  </si>
  <si>
    <t>Se evidenció publicada la información contractual en la página web de la Unidad en el link https://www.uaeos.gov.co/la-entidad/contrataci%C3%B3n/vista-contratacion-2022, de lo cual se evidenció:
- Contratación directa 95
- Selección abreviada de menor cuantía 0
- Mínima cuantía 1
- Subasta 0
Se recomienda publicar tambien los convenios de asociación suscritos por la Unidad dado que son mediante este tipo de contratos que se ejecuta el mayor porcentaje del presupuesto de inverisión de la Unidad</t>
  </si>
  <si>
    <t>Este reporte fue adelantado por Educación, por instrucción de la Coordinadora y se basa en el plan de acción del grupo a corte de 30 de abril de 2022.
Se adelantó proyecto de ajuste a la resolución de acreditación y se puso en conocimiento de la ciudadanía a través de la página web de la Unidad para recibir sus observaciones hasta el 20 de mayo.</t>
  </si>
  <si>
    <t xml:space="preserve">Se evidenció que la politica de administración de Riesgos de la Unidad fue actualizada de conformidad con la guía de Administración de Riesgos versión 5 de diciembre de 2020, la cual fue aprobada el 25 de febrero de 2021. Durante el primer cuatrimestre de 2022 no se identificó la necesidad de actualizar dicha política. </t>
  </si>
  <si>
    <t xml:space="preserve">Se actualizó el mapa de Riesgos institucional que contempla el mapa de riesgos de procesos y el mapa de Riesgos de corrupción. Concorde al 30 de abril de la presente vigencia, se solicitó en mayo a los lideres de procesos pasar el informe de monitoreo y seguimiento a los procesos de corrupción. Se consolidaron los riesgos por procesos, realizando desde el Grupo der planeación un seguimiento y sus observaciones, enviando el consolidado a la Oficina de Control Interno. Se evidenció el mapa Institucional de Riesgos que identifica un total de 48 riesgos, de los cuales 9 se encuentran en zona de Riesgo residual:
 número total de riesgos: 47 </t>
  </si>
  <si>
    <r>
      <rPr>
        <sz val="11"/>
        <rFont val="Arial Narrow"/>
        <family val="2"/>
      </rPr>
      <t>Se evidenció publicado en la página web el mapa de Riesgos Institucional en el link: https://www.uaeos.gov.co/Planeaci%C3%B3n-gesti%C3%B3n-y-control/Planeaci%C3%B3n/Planes/Planes-integrados-2022. No se recibieron observaciones de la ciudadanía.</t>
    </r>
    <r>
      <rPr>
        <sz val="11"/>
        <color rgb="FFFF0000"/>
        <rFont val="Arial Narrow"/>
        <family val="2"/>
      </rPr>
      <t xml:space="preserve"> </t>
    </r>
  </si>
  <si>
    <r>
      <rPr>
        <sz val="11"/>
        <rFont val="Arial Narrow"/>
        <family val="2"/>
      </rPr>
      <t>Se evidenció capacitación por parte del Grupo de Planeación en diferentes temas del Sistema Integrado de Gestión de Organizaciones Solidarias que incluyó el Sistema de Gestión de Riesgos en el cual se hizo énfasis en el modelo integrado de gestión en su dimensión de Control Interno en aspectos de autogestión, autocontrol y autoregulación. El inventario de riesgos y los controles para los mismos</t>
    </r>
    <r>
      <rPr>
        <sz val="11"/>
        <color rgb="FFFF0000"/>
        <rFont val="Arial Narrow"/>
        <family val="2"/>
      </rPr>
      <t xml:space="preserve">. </t>
    </r>
  </si>
  <si>
    <r>
      <rPr>
        <sz val="11"/>
        <rFont val="Arial Narrow"/>
        <family val="2"/>
      </rPr>
      <t>Se evidenció el reporte de materialización de un Riesgo que no se encontraba identificado dentro del mapa, que consistió en generación de doble pago del impuesto predial. A la fecha de realización del presente seguimiento, se encuentra en proceso la elaboración del Plan de mejora</t>
    </r>
    <r>
      <rPr>
        <sz val="11"/>
        <color rgb="FFFF0000"/>
        <rFont val="Arial Narrow"/>
        <family val="2"/>
      </rPr>
      <t xml:space="preserve">. </t>
    </r>
  </si>
  <si>
    <t xml:space="preserve">Se evidenció reportes de seguimiento a los mapas de Riesgos de Corrupción, enviados por los líderes de proceso.. Así mismo, se evidenció el seguimiento realizado por el Grupo de Planeación y enviado a la Oficina de Control Interno. Adicionalmente, se evidenció el levantamiento de dos acciones de mejora: 
N. 133 referente a incluir y consolidar matriz de Riesgos de Seguridad de la información y Riesgos tecnológicos. 
N. 134 referente a "existe matriz de Riesgo de la UAEOS, vigencia 2022 conforme a la guía de Administración de Riesgos y diseños de controles para entidades públicas, versión 5 de AFP, la cual requiere revisar la matriz en cuanto a las actividades y los controles establecidos a los riesgos. </t>
  </si>
  <si>
    <t xml:space="preserve">Se evidenció publicada la información contractual en el SECOP II, se evidenció que el 100% de los procesos contractuales adelantados por la Unidad en el primer cuatrimestre de 2022 se adelantó por medio de dicha plataforma en el link https://community.secop.gov.co/Public/Tendering/ContractNoticeManagement/Index?currentLanguage=es-CO&amp;Page=login&amp;Country=CO&amp;SkinName=CCE. </t>
  </si>
  <si>
    <r>
      <t xml:space="preserve"> Se evidenció  inducción a nuevos servidores de planta y contratisas, inscripción al curso virtual de integridad, transparencia y buen gobierno , y el reporte respectivo en la página de Función Pública de la declaración de conflictos de interés por parte del Director y Subdirector de la entidad. 
</t>
    </r>
    <r>
      <rPr>
        <sz val="11"/>
        <color rgb="FFFF0000"/>
        <rFont val="Calibri"/>
        <family val="2"/>
        <scheme val="minor"/>
      </rPr>
      <t xml:space="preserve">
</t>
    </r>
  </si>
  <si>
    <r>
      <t xml:space="preserve">Se evidenció que a la fecha se está trabajando en la actualización de los instrumentos de información mencionados para finalmente publicarlos en el portal de datos
</t>
    </r>
    <r>
      <rPr>
        <sz val="11"/>
        <color rgb="FFFF0000"/>
        <rFont val="Calibri"/>
        <family val="2"/>
        <scheme val="minor"/>
      </rPr>
      <t xml:space="preserve">
</t>
    </r>
  </si>
  <si>
    <t>Se evidenció el envío de un Tip con información para que los funcionarios conozcan la Secretaría de Transparencia. La capacitación sobre la ley 1712 de 2014 se realizará en el segundo semestre de 2022</t>
  </si>
  <si>
    <t>Se evidenciaron varias piezas; video e imágenes para acentuar en la gratuidad de los trámites en la UAEOS para la ciudadanía. Se evidenció video publicado en redes sociales Instagram y Facebook</t>
  </si>
  <si>
    <t>Se evidenció publicado en la página web de la unidad el reporte de administracion web 2022 en el link https://www.uaeos.gov.co/Planeaci%C3%B3n-gesti%C3%B3n-y-control/Gesti%C3%B3n/gestion-de-informacion/Administraci%C3%B3n-Web</t>
  </si>
  <si>
    <t xml:space="preserve">El desarrollo de la actividad está programada para el 30 de noviembre de 2022 en razón de que la resolución de acreditación se halla en proceso de modificación. Adicionalmente, se tiene previsto para el mes de agosto revisar el procedimiento como se señaló en el acta MIPG-SIGOS; por lo tanto, la revisión general del proceso está dentro  de la acción de mejora, la cual se espera concluir para el mes de noviembre. Se evidenció que las fechas corresponden a los cronogramas de actualización de MIPG. </t>
  </si>
  <si>
    <t>La actividad tiene fecha de programación para el cuarto trimestre de 2022</t>
  </si>
  <si>
    <t xml:space="preserve">Se evidenció la publicación de experiencias que transforman vidas en la página web asi:
- Asociación de mujeres prograsistas de San José de Urabá
- ASOCUIPEZ
- Cooperativa Multiactiva El Nido Usme Emprende
Así mismo se evidenciaron en la revista num 43:
- Compras públicas y Mercados campesinos solidarios </t>
  </si>
  <si>
    <t>La actividad tiene fecha de programación para julio de 2022 posterior a la audiencia pública de rendición de cuentas</t>
  </si>
  <si>
    <t>La primera jornada de socialización se tiene programada para desarrollarse a mas tardar el 30 de junio. Se realizará seguimiento a  la actividad en el segundo cuatrimestre 2022</t>
  </si>
  <si>
    <t>Se evidenció informe de primer trimestre de servicio al ciudadano 2022 en el link https://www.uaeos.gov.co/Atenci%C3%B3n-al-ciudadano/Mecanismos-de-participaci%C3%B3n/resultados-de-mediciones-satisfacci%C3%B3n-ciudadana/Informe-consolidado-2022.</t>
  </si>
  <si>
    <t>La actividad tiene fecha de programación en los meses de agosto y diciembre de 2022</t>
  </si>
  <si>
    <t>La actividad tiene fecha de programación para 30 de junio de 2022</t>
  </si>
  <si>
    <t>Se evidenció que en sesión del mes de abril el Comité de Gestión y Desempeño aprobó el procedimiento de conflictos de interés, en fecha del 17 de febrero de 2022</t>
  </si>
  <si>
    <r>
      <rPr>
        <sz val="11"/>
        <color theme="1"/>
        <rFont val="Calibri (Body)_x0000_"/>
      </rPr>
      <t>Se evidenció que en el siguiente link del día 27 de enero de 2022, fue publicado en el SECOP II el Plan Anual de Adquisiciones: https://www.secop.gov.co/CO1BusinessLine/App/AnnualPurchasingPlanManagement/Index (requiere ingreso). Adicionalmente, la Oficina Asesora Jurídica manifestó el no ser obligatorio publicar el PAA en la página web de UAEOS, de conformidad con lo estatuido en el artículo 74 de la Ley 1474 de 2011.</t>
    </r>
    <r>
      <rPr>
        <sz val="11"/>
        <color theme="1"/>
        <rFont val="Calibri"/>
        <family val="2"/>
        <scheme val="minor"/>
      </rPr>
      <t xml:space="preserve">
</t>
    </r>
  </si>
  <si>
    <t xml:space="preserve">La actividad tiene fecha de programación para 30 de septiembre de 2022. Trimestalmente se hace informe respecto de las peticiones y su gestión. </t>
  </si>
  <si>
    <t>Se evidenció que se avanzó en la producción de un mensaje institucional para proceder a la gestión con entes de televisión (RTVC y Comisión de regulación de televisión) se debe contar con el video finalizado y verificado por ministerio de trabajo y el consejero presidencial para las comunicaciones de la Presidencia de la república.</t>
  </si>
  <si>
    <t>La actividad tiene fecha de programación para 31 de agosto de 2022. Se hace hasta esa fecha, porque depende de la información que se tenga en el primer semestre.</t>
  </si>
  <si>
    <t>La actividad tiene fecha de programación  para 31 de agosto de 2022</t>
  </si>
  <si>
    <t>Se evidenció identificación de Riesgos referentes al conflicto de interés, los cuales se encuentran identificados en el mapa de riesgos de corrupción. Estos son:
+ GH01 definido como: Posibilidad  de perdida reputacional, por sanciones por parte de los entes de control e insatisfacción de los funcionarios de la entidad, debido a la vinculación de los servidores públicos con conflicto de intereses, documentación no idónea o sin el cumplimiento de los requisitos establecidos en la normatividad vigente para ocupar el cargo.
+ GCO01: Posibilidad de pérdida reputacional y económica, debido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t>
  </si>
  <si>
    <t>La actividad tiene fecha de programación para 31 de agosto de 2022. Hay un seguimiento mensual a la página, pero ese reporte se hace  semestral.</t>
  </si>
  <si>
    <t>Se hizo la primer pieza de la invitación de consulta. Estas piezas se elaboran en conjunto con comunicaciones y este año se hizo la primera el 29 de abril de 2022. Adicionalmente, se evidenció públicado en la página web la política de protección de datos personales en el link https://www.uaeos.gov.co/sites/default/files/archivos/isolución%20-%20Tratamiento%20de%20Datos.pdf</t>
  </si>
  <si>
    <t>La actividad tiene fecha de programación para 31 de agosto de 2022 y 30 de diciembre de 2022.  Sin embargo, se están adelantando acciones con el fin de verificar la publicación en la página web conforme lo exige la normatividad vigente.</t>
  </si>
  <si>
    <t xml:space="preserve">Se evidenció, en diálogo con el grupo de Gestión Administrativa, que se hizo transferencia documental con Gestión Financiera, Gestión Administrativa y Desarrollo Asociativo. </t>
  </si>
  <si>
    <t xml:space="preserve">Se evidenció el reporte en el SUIT. En la carpeta digital de gestión documental del grupo  se encuentran la evidencia. Adicionalmente, se evidenció reporte del Grupo de Educación a la Coordinación de Planeación sobre el registro de racionalización del trámite en SUIT </t>
  </si>
  <si>
    <r>
      <t>Se evidenció que en el Plan Anticorrupción y de atención al ciudadano se incluyó el componente 6 denominado Iniciativas Adicionales -Integridad- Gestión de Conflictos de Interés. Adicionalmente, se evidenció en el Plan de Acción Institucional publicado en la Web en la actividad 2.2 del Grupo de Planeación Estadística se incluyó la actividad denominada: "3 informes de seguimiento a Plan Anticorrupción y Atención al ciudadano y el Plan de participación ciudadana incluyendo el componente adicional Integridad- Gestión de Conflicto de Interés</t>
    </r>
    <r>
      <rPr>
        <b/>
        <sz val="11"/>
        <color theme="1"/>
        <rFont val="Calibri"/>
        <family val="2"/>
        <scheme val="minor"/>
      </rPr>
      <t>".</t>
    </r>
  </si>
  <si>
    <t xml:space="preserve"> Se evidenció que durante el primer cuatrimestre de 2022 se inscribieron un total de 30 contratistas al curso virtual "Integridad, Transparencia y Lucha contra la corrupción"  así: 
* Enero 0 
*febrero 0 
*Marzo 12 
* Abril 18 </t>
  </si>
  <si>
    <t xml:space="preserve">La oficina de control interno realiza seguimiento a la implementación del componente número 6 del plan anticorrupción y de atención al ciudadano, denominado  Iniciativas Adicionales -Integridad- Gestión de Conflictos de Interés </t>
  </si>
  <si>
    <t>Se evidenció que la UAEOS a través del Plan Estratégico de Talento Humano fortalece la política de integridad con las actividades planeadas en el Plan Institucional de Capacitación PIC 2022 y el Plan de Bienestar e Incentivos 2022: servidores saludables con la inducción a nuevos servidores de planta y contratisas; así mismo, la inscripción al curso virtual de Integridad, Transparencia y Buen Gobierno</t>
  </si>
  <si>
    <r>
      <rPr>
        <sz val="11"/>
        <color theme="1"/>
        <rFont val="Calibri (Body)_x0000_"/>
      </rPr>
      <t>Durante el mes de mayo se realizará auditoría de evaluación independiente al proceso Gestión Humana, en el cual se incluirá la revisión de publicación de declaración de bienes, rentas y conflicto de intereses.</t>
    </r>
    <r>
      <rPr>
        <sz val="11"/>
        <color theme="1"/>
        <rFont val="Calibri"/>
        <family val="2"/>
        <scheme val="minor"/>
      </rPr>
      <t xml:space="preserve">
</t>
    </r>
  </si>
  <si>
    <t>Actualizado  30/04/2022</t>
  </si>
  <si>
    <t>Se evidencia que realizan informes mensuales respecto de las respuestas a peticiones correspondientes, se hace comité directivo mensual. Las evidencias están en un sistema compartido de gestión documental.</t>
  </si>
  <si>
    <t xml:space="preserve">Se evidenció video enviado al correo de los funcionarios el 27 de abril sobre el trámite de acreditación y haciendo un llamado a evitar los actos de corrupción.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</si>
</sst>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d/mm/yyyy;@"/>
  </numFmts>
  <fonts count="63">
    <font>
      <sz val="11"/>
      <color theme="1"/>
      <name val="Calibri"/>
      <family val="2"/>
      <scheme val="minor"/>
    </font>
    <font>
      <sz val="11"/>
      <color theme="1"/>
      <name val="Calibri"/>
      <family val="2"/>
      <scheme val="minor"/>
    </font>
    <font>
      <sz val="11"/>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color theme="0"/>
      <name val="Arial Narrow"/>
      <family val="2"/>
    </font>
    <font>
      <b/>
      <sz val="14"/>
      <color rgb="FF000000"/>
      <name val="Arial Narrow"/>
      <family val="2"/>
    </font>
    <font>
      <b/>
      <sz val="9"/>
      <color theme="1"/>
      <name val="Arial Narrow"/>
      <family val="2"/>
    </font>
    <font>
      <sz val="8"/>
      <color theme="1"/>
      <name val="Arial Narrow"/>
      <family val="2"/>
    </font>
    <font>
      <b/>
      <sz val="11"/>
      <color theme="1"/>
      <name val="Calibri"/>
      <family val="2"/>
      <scheme val="minor"/>
    </font>
    <font>
      <b/>
      <sz val="11"/>
      <color theme="1"/>
      <name val="Arial"/>
      <family val="2"/>
    </font>
    <font>
      <sz val="11"/>
      <color rgb="FFFF0000"/>
      <name val="Calibri"/>
      <family val="2"/>
      <scheme val="minor"/>
    </font>
    <font>
      <sz val="11"/>
      <color theme="1"/>
      <name val="Calibri (Body)_x0000_"/>
    </font>
    <font>
      <sz val="12"/>
      <color rgb="FF000000"/>
      <name val="Tahoma"/>
      <family val="2"/>
    </font>
    <font>
      <sz val="10"/>
      <color rgb="FF000000"/>
      <name val="Tahoma"/>
      <family val="2"/>
    </font>
    <font>
      <sz val="9"/>
      <color rgb="FF000000"/>
      <name val="Tahoma"/>
      <family val="2"/>
    </font>
  </fonts>
  <fills count="22">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
      <patternFill patternType="solid">
        <fgColor theme="7" tint="0.59999389629810485"/>
        <bgColor indexed="64"/>
      </patternFill>
    </fill>
  </fills>
  <borders count="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medium">
        <color indexed="64"/>
      </top>
      <bottom style="medium">
        <color indexed="64"/>
      </bottom>
      <diagonal/>
    </border>
  </borders>
  <cellStyleXfs count="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0" fillId="0" borderId="0"/>
    <xf numFmtId="41" fontId="1" fillId="0" borderId="0" applyFont="0" applyFill="0" applyBorder="0" applyAlignment="0" applyProtection="0"/>
  </cellStyleXfs>
  <cellXfs count="680">
    <xf numFmtId="0" fontId="0" fillId="0" borderId="0" xfId="0"/>
    <xf numFmtId="0" fontId="2" fillId="0" borderId="0" xfId="0" applyFont="1"/>
    <xf numFmtId="0" fontId="7" fillId="0" borderId="19" xfId="0" applyFont="1" applyBorder="1"/>
    <xf numFmtId="0" fontId="7" fillId="0" borderId="0" xfId="0" applyFont="1"/>
    <xf numFmtId="0" fontId="7" fillId="0" borderId="25" xfId="0" applyFont="1" applyBorder="1"/>
    <xf numFmtId="0" fontId="7" fillId="0" borderId="27" xfId="0" applyFont="1" applyBorder="1"/>
    <xf numFmtId="0" fontId="15" fillId="8" borderId="19" xfId="0" applyFont="1" applyFill="1" applyBorder="1"/>
    <xf numFmtId="9" fontId="15" fillId="5" borderId="19" xfId="1" applyFont="1" applyFill="1" applyBorder="1" applyAlignment="1">
      <alignment horizontal="center" vertical="center"/>
    </xf>
    <xf numFmtId="0" fontId="15" fillId="0" borderId="0" xfId="0" applyFont="1"/>
    <xf numFmtId="0" fontId="24" fillId="0" borderId="11" xfId="0" applyFont="1" applyBorder="1" applyAlignment="1">
      <alignment horizontal="center" vertical="center"/>
    </xf>
    <xf numFmtId="0" fontId="24" fillId="0" borderId="15" xfId="0" applyFont="1" applyBorder="1" applyAlignment="1">
      <alignment horizontal="center" vertical="center" wrapText="1"/>
    </xf>
    <xf numFmtId="0" fontId="24" fillId="0" borderId="15" xfId="0" applyFont="1" applyBorder="1" applyAlignment="1">
      <alignment horizontal="center" vertical="center"/>
    </xf>
    <xf numFmtId="0" fontId="25" fillId="6" borderId="25" xfId="0" applyFont="1" applyFill="1" applyBorder="1" applyAlignment="1">
      <alignment horizontal="center" vertical="center" wrapText="1"/>
    </xf>
    <xf numFmtId="0" fontId="6" fillId="0" borderId="25" xfId="0" applyFont="1" applyBorder="1" applyAlignment="1">
      <alignment horizontal="justify" vertical="center" wrapText="1"/>
    </xf>
    <xf numFmtId="9" fontId="26" fillId="0" borderId="25" xfId="0" applyNumberFormat="1" applyFont="1" applyBorder="1" applyAlignment="1">
      <alignment horizontal="center" vertical="center"/>
    </xf>
    <xf numFmtId="0" fontId="26" fillId="0" borderId="25" xfId="0" applyFont="1" applyBorder="1" applyAlignment="1">
      <alignment horizontal="center" vertical="center" wrapText="1"/>
    </xf>
    <xf numFmtId="14" fontId="26" fillId="0" borderId="17" xfId="0" applyNumberFormat="1" applyFont="1" applyBorder="1" applyAlignment="1">
      <alignment horizontal="center" vertical="center" wrapText="1"/>
    </xf>
    <xf numFmtId="9" fontId="7" fillId="5" borderId="18" xfId="1" applyFont="1" applyFill="1" applyBorder="1" applyAlignment="1">
      <alignment horizontal="center" vertical="center"/>
    </xf>
    <xf numFmtId="9" fontId="7" fillId="7" borderId="19" xfId="1" applyFont="1" applyFill="1" applyBorder="1" applyAlignment="1">
      <alignment horizontal="center" vertical="center"/>
    </xf>
    <xf numFmtId="9" fontId="7" fillId="5" borderId="19" xfId="1" applyFont="1" applyFill="1" applyBorder="1" applyAlignment="1">
      <alignment horizontal="center" vertical="center"/>
    </xf>
    <xf numFmtId="0" fontId="25" fillId="6" borderId="19" xfId="0" applyFont="1" applyFill="1" applyBorder="1" applyAlignment="1">
      <alignment horizontal="center" vertical="center" wrapText="1"/>
    </xf>
    <xf numFmtId="0" fontId="6" fillId="0" borderId="19" xfId="0" applyFont="1" applyBorder="1" applyAlignment="1">
      <alignment vertical="center" wrapText="1"/>
    </xf>
    <xf numFmtId="9"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1" fontId="7" fillId="7" borderId="19" xfId="1" applyNumberFormat="1" applyFont="1" applyFill="1" applyBorder="1" applyAlignment="1">
      <alignment horizontal="center" vertical="center"/>
    </xf>
    <xf numFmtId="9" fontId="7" fillId="5" borderId="19" xfId="0" applyNumberFormat="1" applyFont="1" applyFill="1" applyBorder="1" applyAlignment="1">
      <alignment horizontal="center" vertical="center"/>
    </xf>
    <xf numFmtId="1" fontId="7" fillId="5" borderId="19" xfId="0" applyNumberFormat="1" applyFont="1" applyFill="1" applyBorder="1" applyAlignment="1">
      <alignment horizontal="center" vertical="center"/>
    </xf>
    <xf numFmtId="0" fontId="26" fillId="0" borderId="19"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19" xfId="0" applyFont="1" applyBorder="1" applyAlignment="1">
      <alignment horizontal="center" vertical="center" wrapText="1"/>
    </xf>
    <xf numFmtId="1" fontId="7" fillId="5" borderId="18" xfId="1" applyNumberFormat="1" applyFont="1" applyFill="1" applyBorder="1" applyAlignment="1">
      <alignment horizontal="center" vertical="center"/>
    </xf>
    <xf numFmtId="1" fontId="7" fillId="5" borderId="19" xfId="1" applyNumberFormat="1" applyFont="1" applyFill="1" applyBorder="1" applyAlignment="1">
      <alignment horizontal="center" vertical="center"/>
    </xf>
    <xf numFmtId="0" fontId="26" fillId="5" borderId="19" xfId="0" applyFont="1" applyFill="1" applyBorder="1" applyAlignment="1">
      <alignment horizontal="center" vertical="center" wrapText="1"/>
    </xf>
    <xf numFmtId="1" fontId="6" fillId="0" borderId="19" xfId="0" applyNumberFormat="1" applyFont="1" applyBorder="1" applyAlignment="1">
      <alignment horizontal="center" vertical="center" wrapText="1"/>
    </xf>
    <xf numFmtId="1" fontId="7" fillId="5" borderId="22" xfId="1" applyNumberFormat="1" applyFont="1" applyFill="1" applyBorder="1" applyAlignment="1">
      <alignment horizontal="center" vertical="center"/>
    </xf>
    <xf numFmtId="1" fontId="7" fillId="7" borderId="23" xfId="1" applyNumberFormat="1" applyFont="1" applyFill="1" applyBorder="1" applyAlignment="1">
      <alignment horizontal="center" vertical="center"/>
    </xf>
    <xf numFmtId="1" fontId="7" fillId="5" borderId="23" xfId="0" applyNumberFormat="1" applyFont="1" applyFill="1" applyBorder="1" applyAlignment="1">
      <alignment horizontal="center" vertical="center"/>
    </xf>
    <xf numFmtId="1" fontId="7" fillId="5" borderId="23" xfId="1" applyNumberFormat="1" applyFont="1" applyFill="1" applyBorder="1" applyAlignment="1">
      <alignment horizontal="center" vertical="center"/>
    </xf>
    <xf numFmtId="0" fontId="25" fillId="6" borderId="27" xfId="0" applyFont="1" applyFill="1" applyBorder="1" applyAlignment="1">
      <alignment horizontal="center" vertical="center" wrapText="1"/>
    </xf>
    <xf numFmtId="0" fontId="26" fillId="0" borderId="27" xfId="0" applyFont="1" applyBorder="1" applyAlignment="1">
      <alignment vertical="center" wrapText="1"/>
    </xf>
    <xf numFmtId="9" fontId="26" fillId="0" borderId="27" xfId="0" applyNumberFormat="1" applyFont="1" applyBorder="1" applyAlignment="1">
      <alignment horizontal="center" vertical="center" wrapText="1"/>
    </xf>
    <xf numFmtId="0" fontId="26" fillId="0" borderId="27" xfId="0" applyFont="1" applyBorder="1" applyAlignment="1">
      <alignment horizontal="center" vertical="center" wrapText="1"/>
    </xf>
    <xf numFmtId="14" fontId="26" fillId="0" borderId="10" xfId="0" applyNumberFormat="1" applyFont="1" applyBorder="1" applyAlignment="1">
      <alignment horizontal="center" vertical="center" wrapText="1"/>
    </xf>
    <xf numFmtId="0" fontId="25" fillId="5" borderId="19" xfId="0" applyFont="1" applyFill="1" applyBorder="1" applyAlignment="1">
      <alignment horizontal="center" vertical="center" wrapText="1"/>
    </xf>
    <xf numFmtId="0" fontId="6" fillId="6" borderId="19" xfId="0" applyFont="1" applyFill="1" applyBorder="1" applyAlignment="1">
      <alignment horizontal="center" vertical="center" wrapText="1"/>
    </xf>
    <xf numFmtId="14" fontId="6" fillId="0" borderId="17" xfId="0" applyNumberFormat="1" applyFont="1" applyBorder="1" applyAlignment="1">
      <alignment horizontal="center" vertical="center" wrapText="1"/>
    </xf>
    <xf numFmtId="0" fontId="0" fillId="0" borderId="19" xfId="0" applyBorder="1"/>
    <xf numFmtId="0" fontId="6" fillId="5" borderId="19" xfId="0" applyFont="1" applyFill="1" applyBorder="1" applyAlignment="1">
      <alignment vertical="center" wrapText="1"/>
    </xf>
    <xf numFmtId="9" fontId="26" fillId="5" borderId="19" xfId="0" applyNumberFormat="1" applyFont="1" applyFill="1" applyBorder="1" applyAlignment="1">
      <alignment horizontal="center" vertical="center" wrapText="1"/>
    </xf>
    <xf numFmtId="0" fontId="25" fillId="5" borderId="23" xfId="0" applyFont="1" applyFill="1" applyBorder="1" applyAlignment="1">
      <alignment horizontal="center" vertical="center" wrapText="1"/>
    </xf>
    <xf numFmtId="0" fontId="6" fillId="5" borderId="23" xfId="0" applyFont="1" applyFill="1" applyBorder="1" applyAlignment="1">
      <alignment vertical="center" wrapText="1"/>
    </xf>
    <xf numFmtId="0" fontId="6" fillId="5" borderId="23" xfId="0" applyFont="1" applyFill="1" applyBorder="1" applyAlignment="1">
      <alignment horizontal="center" vertical="center" wrapText="1"/>
    </xf>
    <xf numFmtId="0" fontId="26" fillId="0" borderId="23" xfId="0" applyFont="1" applyBorder="1" applyAlignment="1">
      <alignment horizontal="center" vertical="center" wrapText="1"/>
    </xf>
    <xf numFmtId="0" fontId="26" fillId="5" borderId="23" xfId="0" applyFont="1" applyFill="1" applyBorder="1" applyAlignment="1">
      <alignment horizontal="center" vertical="center" wrapText="1"/>
    </xf>
    <xf numFmtId="14" fontId="26" fillId="0" borderId="21" xfId="0" applyNumberFormat="1" applyFont="1" applyBorder="1" applyAlignment="1">
      <alignment horizontal="center" vertical="center" wrapText="1"/>
    </xf>
    <xf numFmtId="0" fontId="25" fillId="5" borderId="25" xfId="0" applyFont="1" applyFill="1" applyBorder="1" applyAlignment="1">
      <alignment horizontal="center" vertical="center" wrapText="1"/>
    </xf>
    <xf numFmtId="0" fontId="6" fillId="5" borderId="25" xfId="0" applyFont="1" applyFill="1" applyBorder="1" applyAlignment="1">
      <alignment vertical="center" wrapText="1"/>
    </xf>
    <xf numFmtId="0" fontId="26" fillId="5" borderId="25" xfId="0" applyFont="1" applyFill="1" applyBorder="1" applyAlignment="1">
      <alignment horizontal="center" vertical="center" wrapText="1"/>
    </xf>
    <xf numFmtId="14" fontId="26" fillId="0" borderId="4" xfId="0" applyNumberFormat="1" applyFont="1" applyBorder="1" applyAlignment="1">
      <alignment horizontal="center" vertical="center" wrapText="1"/>
    </xf>
    <xf numFmtId="0" fontId="7" fillId="5" borderId="44" xfId="0" applyFont="1" applyFill="1" applyBorder="1" applyAlignment="1">
      <alignment horizontal="center" vertical="center"/>
    </xf>
    <xf numFmtId="0" fontId="7" fillId="7" borderId="40" xfId="0" applyFont="1" applyFill="1" applyBorder="1" applyAlignment="1">
      <alignment horizontal="center" vertical="center"/>
    </xf>
    <xf numFmtId="0" fontId="7" fillId="5" borderId="40" xfId="0" applyFont="1" applyFill="1" applyBorder="1" applyAlignment="1">
      <alignment horizontal="center" vertical="center"/>
    </xf>
    <xf numFmtId="1" fontId="7" fillId="5" borderId="40" xfId="0" applyNumberFormat="1" applyFont="1" applyFill="1" applyBorder="1" applyAlignment="1">
      <alignment horizontal="center" vertical="center"/>
    </xf>
    <xf numFmtId="0" fontId="26" fillId="5" borderId="19" xfId="0" applyFont="1" applyFill="1" applyBorder="1" applyAlignment="1">
      <alignment vertical="center" wrapText="1"/>
    </xf>
    <xf numFmtId="0" fontId="6" fillId="5" borderId="19"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5" borderId="19" xfId="0" applyFont="1" applyFill="1" applyBorder="1" applyAlignment="1">
      <alignment horizontal="center" vertical="center"/>
    </xf>
    <xf numFmtId="0" fontId="26" fillId="5" borderId="19" xfId="0" applyFont="1" applyFill="1" applyBorder="1" applyAlignment="1">
      <alignment horizontal="justify" vertical="center" wrapText="1"/>
    </xf>
    <xf numFmtId="0" fontId="26" fillId="0" borderId="19" xfId="0" applyFont="1" applyBorder="1" applyAlignment="1">
      <alignment vertical="center" wrapText="1"/>
    </xf>
    <xf numFmtId="0" fontId="7" fillId="0" borderId="18" xfId="0" applyFont="1" applyBorder="1" applyAlignment="1">
      <alignment horizontal="center" vertical="center"/>
    </xf>
    <xf numFmtId="0" fontId="25" fillId="5" borderId="27"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24" fillId="4" borderId="23" xfId="0" applyFont="1" applyFill="1" applyBorder="1" applyAlignment="1">
      <alignment horizontal="center" vertical="center"/>
    </xf>
    <xf numFmtId="0" fontId="24" fillId="4" borderId="23" xfId="0" applyFont="1" applyFill="1" applyBorder="1" applyAlignment="1">
      <alignment horizontal="center" vertical="center" wrapText="1"/>
    </xf>
    <xf numFmtId="0" fontId="13" fillId="8" borderId="19" xfId="0" applyFont="1" applyFill="1" applyBorder="1"/>
    <xf numFmtId="0" fontId="15" fillId="5" borderId="18" xfId="0" applyFont="1" applyFill="1" applyBorder="1" applyAlignment="1">
      <alignment horizontal="center" vertical="center"/>
    </xf>
    <xf numFmtId="0" fontId="15" fillId="7" borderId="19" xfId="0" applyFont="1" applyFill="1" applyBorder="1" applyAlignment="1">
      <alignment horizontal="center" vertical="center"/>
    </xf>
    <xf numFmtId="0" fontId="13" fillId="5" borderId="19" xfId="0" applyFont="1" applyFill="1" applyBorder="1" applyAlignment="1">
      <alignment horizontal="center" vertical="center"/>
    </xf>
    <xf numFmtId="0" fontId="13" fillId="7" borderId="19" xfId="0" applyFont="1" applyFill="1" applyBorder="1" applyAlignment="1">
      <alignment horizontal="center" vertical="center"/>
    </xf>
    <xf numFmtId="0" fontId="15" fillId="5" borderId="19" xfId="0" applyFont="1" applyFill="1" applyBorder="1" applyAlignment="1">
      <alignment horizontal="center" vertical="center"/>
    </xf>
    <xf numFmtId="9" fontId="15" fillId="5" borderId="19" xfId="1" applyFont="1" applyFill="1" applyBorder="1" applyAlignment="1">
      <alignment horizontal="left" vertical="center" wrapText="1"/>
    </xf>
    <xf numFmtId="0" fontId="15" fillId="0" borderId="19" xfId="0" applyFont="1" applyBorder="1" applyAlignment="1">
      <alignment horizontal="left" vertical="center" wrapText="1"/>
    </xf>
    <xf numFmtId="9" fontId="15" fillId="5" borderId="18" xfId="1" applyFont="1" applyFill="1" applyBorder="1" applyAlignment="1">
      <alignment horizontal="center" vertical="center"/>
    </xf>
    <xf numFmtId="1" fontId="15" fillId="7" borderId="19" xfId="1" applyNumberFormat="1" applyFont="1" applyFill="1" applyBorder="1" applyAlignment="1">
      <alignment horizontal="center" vertical="center"/>
    </xf>
    <xf numFmtId="9" fontId="13" fillId="5" borderId="19" xfId="1" applyFont="1" applyFill="1" applyBorder="1" applyAlignment="1">
      <alignment horizontal="center" vertical="center"/>
    </xf>
    <xf numFmtId="9" fontId="13" fillId="7" borderId="19" xfId="1" applyFont="1" applyFill="1" applyBorder="1" applyAlignment="1">
      <alignment horizontal="center" vertical="center"/>
    </xf>
    <xf numFmtId="1" fontId="13" fillId="7" borderId="19" xfId="0" applyNumberFormat="1" applyFont="1" applyFill="1" applyBorder="1" applyAlignment="1">
      <alignment horizontal="center" vertical="center"/>
    </xf>
    <xf numFmtId="9" fontId="15" fillId="7" borderId="19" xfId="1" applyFont="1" applyFill="1" applyBorder="1" applyAlignment="1">
      <alignment horizontal="center" vertical="center"/>
    </xf>
    <xf numFmtId="9" fontId="13" fillId="7" borderId="19" xfId="0" applyNumberFormat="1" applyFont="1" applyFill="1" applyBorder="1" applyAlignment="1">
      <alignment horizontal="center" vertical="center"/>
    </xf>
    <xf numFmtId="9" fontId="15" fillId="5" borderId="19" xfId="1" applyFont="1" applyFill="1" applyBorder="1" applyAlignment="1">
      <alignment horizontal="center" vertical="center" wrapText="1"/>
    </xf>
    <xf numFmtId="0" fontId="13" fillId="0" borderId="0" xfId="0" applyFont="1"/>
    <xf numFmtId="14" fontId="26" fillId="5" borderId="19" xfId="0" applyNumberFormat="1" applyFont="1" applyFill="1" applyBorder="1" applyAlignment="1">
      <alignment horizontal="center" vertical="center" wrapText="1"/>
    </xf>
    <xf numFmtId="0" fontId="24" fillId="6" borderId="19" xfId="0" applyFont="1" applyFill="1" applyBorder="1" applyAlignment="1">
      <alignment horizontal="center" vertical="center"/>
    </xf>
    <xf numFmtId="0" fontId="24" fillId="6" borderId="25" xfId="0" applyFont="1" applyFill="1" applyBorder="1" applyAlignment="1">
      <alignment horizontal="center" vertical="center"/>
    </xf>
    <xf numFmtId="0" fontId="26" fillId="5" borderId="25" xfId="0" applyFont="1" applyFill="1" applyBorder="1" applyAlignment="1">
      <alignment horizontal="justify" vertical="center" wrapText="1"/>
    </xf>
    <xf numFmtId="0" fontId="26" fillId="5" borderId="25" xfId="0" applyFont="1" applyFill="1" applyBorder="1" applyAlignment="1">
      <alignment vertical="center" wrapText="1"/>
    </xf>
    <xf numFmtId="0" fontId="26" fillId="5" borderId="4" xfId="0" applyFont="1" applyFill="1" applyBorder="1" applyAlignment="1">
      <alignment horizontal="center" vertical="center" wrapText="1"/>
    </xf>
    <xf numFmtId="14" fontId="26" fillId="5" borderId="17" xfId="0" applyNumberFormat="1" applyFont="1" applyFill="1" applyBorder="1" applyAlignment="1">
      <alignment horizontal="center" vertical="center" wrapText="1"/>
    </xf>
    <xf numFmtId="0" fontId="26" fillId="5" borderId="17" xfId="0" applyFont="1" applyFill="1" applyBorder="1" applyAlignment="1">
      <alignment horizontal="center" vertical="center" wrapText="1"/>
    </xf>
    <xf numFmtId="0" fontId="26" fillId="5" borderId="27" xfId="0" applyFont="1" applyFill="1" applyBorder="1" applyAlignment="1">
      <alignment horizontal="justify" vertical="center" wrapText="1"/>
    </xf>
    <xf numFmtId="0" fontId="26" fillId="5" borderId="27" xfId="0" applyFont="1" applyFill="1" applyBorder="1" applyAlignment="1">
      <alignment vertical="center" wrapText="1"/>
    </xf>
    <xf numFmtId="14" fontId="26" fillId="5" borderId="10" xfId="0" applyNumberFormat="1" applyFont="1" applyFill="1" applyBorder="1" applyAlignment="1">
      <alignment horizontal="center" vertical="center" wrapText="1"/>
    </xf>
    <xf numFmtId="0" fontId="4" fillId="11" borderId="46" xfId="0" applyFont="1" applyFill="1" applyBorder="1" applyAlignment="1">
      <alignment horizontal="center" vertical="center"/>
    </xf>
    <xf numFmtId="0" fontId="4" fillId="11" borderId="0" xfId="0" applyFont="1" applyFill="1" applyAlignment="1">
      <alignment horizontal="center" vertical="center" wrapText="1"/>
    </xf>
    <xf numFmtId="0" fontId="4" fillId="11" borderId="49" xfId="0" applyFont="1" applyFill="1" applyBorder="1" applyAlignment="1">
      <alignment horizontal="center" vertical="center" wrapText="1"/>
    </xf>
    <xf numFmtId="0" fontId="4" fillId="11" borderId="50" xfId="0" applyFont="1" applyFill="1" applyBorder="1" applyAlignment="1">
      <alignment horizontal="center" vertical="center"/>
    </xf>
    <xf numFmtId="0" fontId="28" fillId="5" borderId="19" xfId="0" applyFont="1" applyFill="1" applyBorder="1" applyAlignment="1">
      <alignment horizontal="center" vertical="center" wrapText="1"/>
    </xf>
    <xf numFmtId="0" fontId="29" fillId="5" borderId="19" xfId="0" applyFont="1" applyFill="1" applyBorder="1" applyAlignment="1">
      <alignment horizontal="left" vertical="center" wrapText="1"/>
    </xf>
    <xf numFmtId="0" fontId="29" fillId="5" borderId="23" xfId="0" applyFont="1" applyFill="1" applyBorder="1" applyAlignment="1">
      <alignment horizontal="left" vertical="center" wrapText="1"/>
    </xf>
    <xf numFmtId="0" fontId="29" fillId="5" borderId="19" xfId="0" applyFont="1" applyFill="1" applyBorder="1" applyAlignment="1">
      <alignment horizontal="center" vertical="center" wrapText="1"/>
    </xf>
    <xf numFmtId="14" fontId="26" fillId="5" borderId="19" xfId="0" applyNumberFormat="1" applyFont="1" applyFill="1" applyBorder="1" applyAlignment="1">
      <alignment horizontal="center" vertical="center"/>
    </xf>
    <xf numFmtId="0" fontId="4" fillId="11" borderId="19" xfId="0" applyFont="1" applyFill="1" applyBorder="1" applyAlignment="1">
      <alignment vertical="center" wrapText="1"/>
    </xf>
    <xf numFmtId="0" fontId="29" fillId="5" borderId="19" xfId="0" applyFont="1" applyFill="1" applyBorder="1" applyAlignment="1">
      <alignment horizontal="center" vertical="center"/>
    </xf>
    <xf numFmtId="0" fontId="24" fillId="0" borderId="19" xfId="0" applyFont="1" applyBorder="1" applyAlignment="1">
      <alignment horizontal="center" vertical="center" wrapText="1"/>
    </xf>
    <xf numFmtId="0" fontId="24" fillId="0" borderId="19" xfId="0" applyFont="1" applyBorder="1" applyAlignment="1">
      <alignment horizontal="center" vertical="center"/>
    </xf>
    <xf numFmtId="0" fontId="24" fillId="0" borderId="35" xfId="0" applyFont="1" applyBorder="1" applyAlignment="1">
      <alignment horizontal="center" vertical="center" wrapText="1"/>
    </xf>
    <xf numFmtId="0" fontId="7" fillId="8" borderId="9" xfId="0" applyFont="1" applyFill="1" applyBorder="1"/>
    <xf numFmtId="0" fontId="7" fillId="8" borderId="27" xfId="0" applyFont="1" applyFill="1" applyBorder="1"/>
    <xf numFmtId="1" fontId="26" fillId="0" borderId="19" xfId="0" applyNumberFormat="1" applyFont="1" applyBorder="1" applyAlignment="1">
      <alignment horizontal="center" vertical="center"/>
    </xf>
    <xf numFmtId="0" fontId="26" fillId="0" borderId="19" xfId="0" applyFont="1" applyBorder="1" applyAlignment="1">
      <alignment horizontal="left" vertical="center" wrapText="1"/>
    </xf>
    <xf numFmtId="14" fontId="26" fillId="0" borderId="35" xfId="0" applyNumberFormat="1" applyFont="1" applyBorder="1" applyAlignment="1">
      <alignment horizontal="center" vertical="center"/>
    </xf>
    <xf numFmtId="9" fontId="7" fillId="5" borderId="39" xfId="1" applyFont="1" applyFill="1" applyBorder="1" applyAlignment="1">
      <alignment horizontal="center" vertical="center"/>
    </xf>
    <xf numFmtId="9" fontId="7" fillId="7" borderId="40" xfId="1" applyFont="1" applyFill="1" applyBorder="1" applyAlignment="1">
      <alignment horizontal="center" vertical="center"/>
    </xf>
    <xf numFmtId="9" fontId="7" fillId="5" borderId="40" xfId="1" applyFont="1" applyFill="1" applyBorder="1" applyAlignment="1">
      <alignment horizontal="center" vertical="center"/>
    </xf>
    <xf numFmtId="1" fontId="7" fillId="7" borderId="40" xfId="1" applyNumberFormat="1" applyFont="1" applyFill="1" applyBorder="1" applyAlignment="1">
      <alignment horizontal="center" vertical="center"/>
    </xf>
    <xf numFmtId="1" fontId="7" fillId="5" borderId="40" xfId="1" applyNumberFormat="1" applyFont="1" applyFill="1" applyBorder="1" applyAlignment="1">
      <alignment horizontal="center" vertical="center"/>
    </xf>
    <xf numFmtId="1" fontId="26" fillId="0" borderId="19" xfId="0" applyNumberFormat="1" applyFont="1" applyBorder="1" applyAlignment="1">
      <alignment horizontal="center" vertical="center" wrapText="1"/>
    </xf>
    <xf numFmtId="14" fontId="26" fillId="5" borderId="35" xfId="0" applyNumberFormat="1" applyFont="1" applyFill="1" applyBorder="1" applyAlignment="1">
      <alignment horizontal="center" vertical="center" wrapText="1"/>
    </xf>
    <xf numFmtId="9" fontId="7" fillId="5" borderId="16" xfId="1" applyFont="1" applyFill="1" applyBorder="1" applyAlignment="1">
      <alignment horizontal="center" vertical="center"/>
    </xf>
    <xf numFmtId="0" fontId="25" fillId="0" borderId="19" xfId="0" applyFont="1" applyBorder="1" applyAlignment="1">
      <alignment horizontal="center" vertical="center" wrapText="1"/>
    </xf>
    <xf numFmtId="14" fontId="26" fillId="0" borderId="35" xfId="0" applyNumberFormat="1" applyFont="1" applyBorder="1" applyAlignment="1">
      <alignment horizontal="center" vertical="center" wrapText="1"/>
    </xf>
    <xf numFmtId="1" fontId="7" fillId="5" borderId="16" xfId="1" applyNumberFormat="1" applyFont="1" applyFill="1" applyBorder="1" applyAlignment="1">
      <alignment horizontal="center" vertical="center"/>
    </xf>
    <xf numFmtId="0" fontId="0" fillId="0" borderId="16" xfId="0" applyBorder="1"/>
    <xf numFmtId="0" fontId="26" fillId="5" borderId="19" xfId="0" applyFont="1" applyFill="1" applyBorder="1" applyAlignment="1">
      <alignment horizontal="left" vertical="center" wrapText="1"/>
    </xf>
    <xf numFmtId="1" fontId="6" fillId="5" borderId="19" xfId="0" applyNumberFormat="1" applyFont="1" applyFill="1" applyBorder="1" applyAlignment="1">
      <alignment horizontal="center" vertical="center" wrapText="1"/>
    </xf>
    <xf numFmtId="0" fontId="26" fillId="5" borderId="35" xfId="0" applyFont="1" applyFill="1" applyBorder="1" applyAlignment="1">
      <alignment horizontal="center" vertical="center" wrapText="1"/>
    </xf>
    <xf numFmtId="1" fontId="7" fillId="5" borderId="9" xfId="1" applyNumberFormat="1" applyFont="1" applyFill="1" applyBorder="1" applyAlignment="1">
      <alignment horizontal="center" vertical="center"/>
    </xf>
    <xf numFmtId="1" fontId="7" fillId="7" borderId="27" xfId="1" applyNumberFormat="1" applyFont="1" applyFill="1" applyBorder="1" applyAlignment="1">
      <alignment horizontal="center" vertical="center"/>
    </xf>
    <xf numFmtId="1" fontId="7" fillId="5" borderId="27" xfId="1" applyNumberFormat="1" applyFont="1" applyFill="1" applyBorder="1" applyAlignment="1">
      <alignment horizontal="center" vertical="center"/>
    </xf>
    <xf numFmtId="9" fontId="7" fillId="7" borderId="27" xfId="1" applyFont="1" applyFill="1" applyBorder="1" applyAlignment="1">
      <alignment horizontal="center" vertical="center"/>
    </xf>
    <xf numFmtId="14" fontId="0" fillId="0" borderId="0" xfId="0" applyNumberFormat="1"/>
    <xf numFmtId="0" fontId="30" fillId="0" borderId="0" xfId="0" applyFont="1"/>
    <xf numFmtId="9" fontId="0" fillId="0" borderId="0" xfId="0" applyNumberFormat="1" applyAlignment="1">
      <alignment horizontal="center" vertical="center"/>
    </xf>
    <xf numFmtId="0" fontId="0" fillId="0" borderId="51" xfId="0" applyBorder="1"/>
    <xf numFmtId="0" fontId="0" fillId="0" borderId="52" xfId="0" applyBorder="1"/>
    <xf numFmtId="0" fontId="31" fillId="0" borderId="52" xfId="0" applyFont="1" applyBorder="1"/>
    <xf numFmtId="41" fontId="31" fillId="0" borderId="52" xfId="4" applyFont="1" applyFill="1" applyBorder="1"/>
    <xf numFmtId="41" fontId="31" fillId="0" borderId="53" xfId="4" applyFont="1" applyFill="1" applyBorder="1"/>
    <xf numFmtId="0" fontId="0" fillId="0" borderId="54" xfId="0" applyBorder="1"/>
    <xf numFmtId="0" fontId="0" fillId="0" borderId="55" xfId="0" applyBorder="1"/>
    <xf numFmtId="0" fontId="31" fillId="0" borderId="55" xfId="0" applyFont="1" applyBorder="1"/>
    <xf numFmtId="41" fontId="31" fillId="0" borderId="55" xfId="4" applyFont="1" applyFill="1" applyBorder="1"/>
    <xf numFmtId="41" fontId="31" fillId="0" borderId="56" xfId="4" applyFont="1" applyFill="1" applyBorder="1"/>
    <xf numFmtId="41" fontId="33" fillId="0" borderId="55" xfId="4" applyFont="1" applyFill="1" applyBorder="1" applyAlignment="1">
      <alignment horizontal="center" vertical="center"/>
    </xf>
    <xf numFmtId="41" fontId="0" fillId="0" borderId="55" xfId="4" applyFont="1" applyFill="1" applyBorder="1" applyAlignment="1" applyProtection="1">
      <alignment wrapText="1"/>
      <protection hidden="1"/>
    </xf>
    <xf numFmtId="41" fontId="0" fillId="0" borderId="55" xfId="4" applyFont="1" applyFill="1" applyBorder="1" applyProtection="1">
      <protection hidden="1"/>
    </xf>
    <xf numFmtId="41" fontId="0" fillId="0" borderId="56" xfId="4" applyFont="1" applyFill="1" applyBorder="1" applyProtection="1">
      <protection hidden="1"/>
    </xf>
    <xf numFmtId="41" fontId="0" fillId="0" borderId="55" xfId="4" applyFont="1" applyFill="1" applyBorder="1"/>
    <xf numFmtId="0" fontId="0" fillId="0" borderId="0" xfId="0" applyAlignment="1">
      <alignment wrapText="1"/>
    </xf>
    <xf numFmtId="0" fontId="0" fillId="0" borderId="56" xfId="0" applyBorder="1"/>
    <xf numFmtId="0" fontId="0" fillId="0" borderId="57" xfId="0" applyBorder="1"/>
    <xf numFmtId="0" fontId="0" fillId="0" borderId="58" xfId="0" applyBorder="1"/>
    <xf numFmtId="0" fontId="0" fillId="0" borderId="59" xfId="0" applyBorder="1"/>
    <xf numFmtId="0" fontId="36" fillId="0" borderId="60" xfId="0" applyFont="1" applyBorder="1"/>
    <xf numFmtId="0" fontId="36" fillId="0" borderId="0" xfId="0" applyFont="1"/>
    <xf numFmtId="0" fontId="37" fillId="5" borderId="19" xfId="0" applyFont="1" applyFill="1" applyBorder="1" applyAlignment="1" applyProtection="1">
      <alignment horizontal="left" vertical="center" wrapText="1"/>
      <protection hidden="1"/>
    </xf>
    <xf numFmtId="0" fontId="15" fillId="5" borderId="0" xfId="3" applyFont="1" applyFill="1"/>
    <xf numFmtId="0" fontId="13" fillId="5" borderId="0" xfId="3" applyFont="1" applyFill="1"/>
    <xf numFmtId="0" fontId="13" fillId="5" borderId="12" xfId="3" applyFont="1" applyFill="1" applyBorder="1"/>
    <xf numFmtId="0" fontId="12" fillId="5" borderId="0" xfId="3" applyFont="1" applyFill="1" applyAlignment="1">
      <alignment vertical="center" wrapText="1"/>
    </xf>
    <xf numFmtId="0" fontId="40" fillId="5" borderId="12" xfId="3" applyFont="1" applyFill="1" applyBorder="1" applyAlignment="1">
      <alignment horizontal="justify" vertical="top" wrapText="1"/>
    </xf>
    <xf numFmtId="0" fontId="41" fillId="5" borderId="0" xfId="3" applyFont="1" applyFill="1" applyAlignment="1">
      <alignment horizontal="center" vertical="center" wrapText="1"/>
    </xf>
    <xf numFmtId="0" fontId="12" fillId="5" borderId="0" xfId="3" applyFont="1" applyFill="1" applyAlignment="1">
      <alignment horizontal="right" vertical="center" wrapText="1"/>
    </xf>
    <xf numFmtId="0" fontId="12" fillId="5" borderId="19" xfId="3" applyFont="1" applyFill="1" applyBorder="1" applyAlignment="1">
      <alignment horizontal="center" vertical="center" wrapText="1"/>
    </xf>
    <xf numFmtId="0" fontId="13" fillId="5" borderId="15" xfId="3" applyFont="1" applyFill="1" applyBorder="1"/>
    <xf numFmtId="0" fontId="12" fillId="5" borderId="12" xfId="3" applyFont="1" applyFill="1" applyBorder="1" applyAlignment="1">
      <alignment horizontal="justify" vertical="top" wrapText="1"/>
    </xf>
    <xf numFmtId="0" fontId="12" fillId="5" borderId="0" xfId="3" applyFont="1" applyFill="1" applyAlignment="1">
      <alignment horizontal="left" vertical="center" wrapText="1"/>
    </xf>
    <xf numFmtId="0" fontId="12" fillId="5" borderId="0" xfId="3" applyFont="1" applyFill="1" applyAlignment="1">
      <alignment horizontal="center" vertical="center" wrapText="1"/>
    </xf>
    <xf numFmtId="0" fontId="14" fillId="5" borderId="19" xfId="3" applyFont="1" applyFill="1" applyBorder="1" applyAlignment="1">
      <alignment horizontal="center" vertical="center" wrapText="1"/>
    </xf>
    <xf numFmtId="0" fontId="12" fillId="5" borderId="12" xfId="3" applyFont="1" applyFill="1" applyBorder="1" applyAlignment="1">
      <alignment horizontal="left" vertical="center" wrapText="1"/>
    </xf>
    <xf numFmtId="0" fontId="12" fillId="5" borderId="0" xfId="3" applyFont="1" applyFill="1" applyAlignment="1">
      <alignment horizontal="left" vertical="top" wrapText="1"/>
    </xf>
    <xf numFmtId="0" fontId="16" fillId="5" borderId="39" xfId="3" applyFont="1" applyFill="1" applyBorder="1" applyAlignment="1" applyProtection="1">
      <alignment horizontal="center" vertical="center" wrapText="1"/>
      <protection locked="0"/>
    </xf>
    <xf numFmtId="0" fontId="15" fillId="5" borderId="0" xfId="3" applyFont="1" applyFill="1" applyAlignment="1">
      <alignment horizontal="justify" vertical="top" wrapText="1"/>
    </xf>
    <xf numFmtId="0" fontId="39" fillId="5" borderId="0" xfId="3" applyFont="1" applyFill="1" applyAlignment="1">
      <alignment horizontal="justify" vertical="top" wrapText="1"/>
    </xf>
    <xf numFmtId="0" fontId="39" fillId="5" borderId="0" xfId="3" applyFont="1" applyFill="1" applyAlignment="1">
      <alignment vertical="top" wrapText="1"/>
    </xf>
    <xf numFmtId="0" fontId="39" fillId="5" borderId="15" xfId="3" applyFont="1" applyFill="1" applyBorder="1" applyAlignment="1">
      <alignment vertical="top" wrapText="1"/>
    </xf>
    <xf numFmtId="0" fontId="39" fillId="5" borderId="0" xfId="3" applyFont="1" applyFill="1" applyAlignment="1">
      <alignment horizontal="left" vertical="center" wrapText="1"/>
    </xf>
    <xf numFmtId="0" fontId="15" fillId="5" borderId="0" xfId="3" applyFont="1" applyFill="1" applyAlignment="1" applyProtection="1">
      <alignment horizontal="center" vertical="top" wrapText="1"/>
      <protection locked="0"/>
    </xf>
    <xf numFmtId="0" fontId="42" fillId="5" borderId="0" xfId="3" applyFont="1" applyFill="1" applyAlignment="1">
      <alignment vertical="center" wrapText="1"/>
    </xf>
    <xf numFmtId="0" fontId="40" fillId="5" borderId="0" xfId="3" applyFont="1" applyFill="1" applyAlignment="1">
      <alignment vertical="top" wrapText="1"/>
    </xf>
    <xf numFmtId="0" fontId="12" fillId="5" borderId="0" xfId="3" applyFont="1" applyFill="1" applyAlignment="1">
      <alignment horizontal="right" vertical="top" wrapText="1"/>
    </xf>
    <xf numFmtId="0" fontId="12" fillId="5" borderId="15" xfId="3" applyFont="1" applyFill="1" applyBorder="1" applyAlignment="1">
      <alignment horizontal="right" vertical="top" wrapText="1"/>
    </xf>
    <xf numFmtId="0" fontId="12" fillId="5" borderId="12" xfId="3" applyFont="1" applyFill="1" applyBorder="1" applyAlignment="1">
      <alignment vertical="center" wrapText="1"/>
    </xf>
    <xf numFmtId="0" fontId="40" fillId="5" borderId="0" xfId="3" applyFont="1" applyFill="1" applyAlignment="1" applyProtection="1">
      <alignment horizontal="center" vertical="top" wrapText="1"/>
      <protection locked="0"/>
    </xf>
    <xf numFmtId="0" fontId="14" fillId="5" borderId="31" xfId="3" applyFont="1" applyFill="1" applyBorder="1" applyAlignment="1">
      <alignment horizontal="left"/>
    </xf>
    <xf numFmtId="0" fontId="14" fillId="5" borderId="32" xfId="3" applyFont="1" applyFill="1" applyBorder="1" applyAlignment="1">
      <alignment horizontal="left"/>
    </xf>
    <xf numFmtId="0" fontId="12" fillId="5" borderId="32" xfId="3" applyFont="1" applyFill="1" applyBorder="1" applyAlignment="1">
      <alignment horizontal="left" vertical="top" wrapText="1"/>
    </xf>
    <xf numFmtId="0" fontId="13" fillId="5" borderId="32" xfId="3" applyFont="1" applyFill="1" applyBorder="1"/>
    <xf numFmtId="0" fontId="13" fillId="5" borderId="33" xfId="3" applyFont="1" applyFill="1" applyBorder="1"/>
    <xf numFmtId="0" fontId="14" fillId="5" borderId="0" xfId="3" applyFont="1" applyFill="1" applyAlignment="1">
      <alignment horizontal="left" vertical="center" wrapText="1"/>
    </xf>
    <xf numFmtId="0" fontId="40" fillId="5" borderId="0" xfId="3" applyFont="1" applyFill="1" applyAlignment="1">
      <alignment horizontal="justify" vertical="top" wrapText="1"/>
    </xf>
    <xf numFmtId="0" fontId="40" fillId="5" borderId="0" xfId="3" applyFont="1" applyFill="1" applyAlignment="1">
      <alignment horizontal="left" vertical="top" wrapText="1"/>
    </xf>
    <xf numFmtId="0" fontId="40" fillId="5" borderId="0" xfId="3" applyFont="1" applyFill="1" applyAlignment="1">
      <alignment horizontal="center" vertical="top" wrapText="1"/>
    </xf>
    <xf numFmtId="0" fontId="40" fillId="5" borderId="15" xfId="3" applyFont="1" applyFill="1" applyBorder="1" applyAlignment="1">
      <alignment horizontal="center" vertical="top" wrapText="1"/>
    </xf>
    <xf numFmtId="0" fontId="14" fillId="5" borderId="0" xfId="3" applyFont="1" applyFill="1"/>
    <xf numFmtId="14" fontId="13" fillId="5" borderId="0" xfId="3" applyNumberFormat="1" applyFont="1" applyFill="1" applyAlignment="1">
      <alignment horizontal="left"/>
    </xf>
    <xf numFmtId="0" fontId="13" fillId="5" borderId="31" xfId="3" applyFont="1" applyFill="1" applyBorder="1"/>
    <xf numFmtId="0" fontId="14" fillId="3" borderId="23" xfId="3" applyFont="1" applyFill="1" applyBorder="1" applyAlignment="1">
      <alignment horizontal="center" vertical="center" wrapText="1"/>
    </xf>
    <xf numFmtId="0" fontId="14" fillId="3" borderId="38" xfId="3" applyFont="1" applyFill="1" applyBorder="1" applyAlignment="1">
      <alignment horizontal="center" vertical="center" wrapText="1"/>
    </xf>
    <xf numFmtId="0" fontId="15" fillId="3" borderId="23" xfId="0" applyFont="1" applyFill="1" applyBorder="1"/>
    <xf numFmtId="0" fontId="15" fillId="11" borderId="29" xfId="0" applyFont="1" applyFill="1" applyBorder="1"/>
    <xf numFmtId="0" fontId="15" fillId="11" borderId="29" xfId="0" applyFont="1" applyFill="1" applyBorder="1" applyAlignment="1">
      <alignment horizontal="center"/>
    </xf>
    <xf numFmtId="0" fontId="15" fillId="11" borderId="29" xfId="0" applyFont="1" applyFill="1" applyBorder="1" applyAlignment="1">
      <alignment horizontal="center" wrapText="1"/>
    </xf>
    <xf numFmtId="0" fontId="15" fillId="11" borderId="29" xfId="0" applyFont="1" applyFill="1" applyBorder="1" applyAlignment="1">
      <alignment horizontal="center" vertical="center" wrapText="1"/>
    </xf>
    <xf numFmtId="0" fontId="13" fillId="5" borderId="6" xfId="3" applyFont="1" applyFill="1" applyBorder="1"/>
    <xf numFmtId="0" fontId="12" fillId="5" borderId="30" xfId="3" applyFont="1" applyFill="1" applyBorder="1" applyAlignment="1">
      <alignment vertical="center" wrapText="1"/>
    </xf>
    <xf numFmtId="0" fontId="14" fillId="5" borderId="30" xfId="3" applyFont="1" applyFill="1" applyBorder="1" applyAlignment="1">
      <alignment horizontal="center" vertical="center" wrapText="1"/>
    </xf>
    <xf numFmtId="0" fontId="13" fillId="5" borderId="30" xfId="3" applyFont="1" applyFill="1" applyBorder="1"/>
    <xf numFmtId="0" fontId="13" fillId="5" borderId="14" xfId="3" applyFont="1" applyFill="1" applyBorder="1"/>
    <xf numFmtId="0" fontId="12" fillId="5" borderId="32" xfId="3" applyFont="1" applyFill="1" applyBorder="1" applyAlignment="1">
      <alignment horizontal="center" vertical="top" wrapText="1"/>
    </xf>
    <xf numFmtId="0" fontId="12" fillId="5" borderId="32" xfId="3" applyFont="1" applyFill="1" applyBorder="1" applyAlignment="1">
      <alignment horizontal="justify" vertical="top" wrapText="1"/>
    </xf>
    <xf numFmtId="1" fontId="15" fillId="5" borderId="18" xfId="1" applyNumberFormat="1" applyFont="1" applyFill="1" applyBorder="1" applyAlignment="1">
      <alignment horizontal="center" vertical="center"/>
    </xf>
    <xf numFmtId="1" fontId="13" fillId="5" borderId="19" xfId="1" applyNumberFormat="1" applyFont="1" applyFill="1" applyBorder="1" applyAlignment="1">
      <alignment horizontal="center" vertical="center"/>
    </xf>
    <xf numFmtId="1" fontId="13" fillId="7" borderId="19" xfId="1" applyNumberFormat="1" applyFont="1" applyFill="1" applyBorder="1" applyAlignment="1">
      <alignment horizontal="center" vertical="center"/>
    </xf>
    <xf numFmtId="1" fontId="15" fillId="5" borderId="19" xfId="0" applyNumberFormat="1" applyFont="1" applyFill="1" applyBorder="1" applyAlignment="1">
      <alignment horizontal="center" vertical="center"/>
    </xf>
    <xf numFmtId="0" fontId="17" fillId="13" borderId="19" xfId="3" applyFont="1" applyFill="1" applyBorder="1" applyAlignment="1" applyProtection="1">
      <alignment horizontal="center" vertical="center" wrapText="1"/>
      <protection locked="0"/>
    </xf>
    <xf numFmtId="0" fontId="17" fillId="13" borderId="40" xfId="3" applyFont="1" applyFill="1" applyBorder="1" applyAlignment="1" applyProtection="1">
      <alignment horizontal="center" vertical="center" wrapText="1"/>
      <protection locked="0"/>
    </xf>
    <xf numFmtId="0" fontId="22" fillId="13" borderId="40" xfId="3" applyFont="1" applyFill="1" applyBorder="1" applyAlignment="1" applyProtection="1">
      <alignment horizontal="justify" vertical="center" wrapText="1"/>
      <protection locked="0"/>
    </xf>
    <xf numFmtId="0" fontId="17" fillId="13" borderId="40" xfId="3" applyFont="1" applyFill="1" applyBorder="1" applyAlignment="1" applyProtection="1">
      <alignment horizontal="justify" vertical="center" wrapText="1"/>
      <protection locked="0"/>
    </xf>
    <xf numFmtId="14" fontId="17" fillId="13" borderId="40" xfId="3" applyNumberFormat="1" applyFont="1" applyFill="1" applyBorder="1" applyAlignment="1" applyProtection="1">
      <alignment horizontal="justify" vertical="center" wrapText="1"/>
      <protection locked="0"/>
    </xf>
    <xf numFmtId="14" fontId="17" fillId="13" borderId="41" xfId="3" applyNumberFormat="1" applyFont="1" applyFill="1" applyBorder="1" applyAlignment="1" applyProtection="1">
      <alignment horizontal="justify" vertical="center" wrapText="1"/>
      <protection locked="0"/>
    </xf>
    <xf numFmtId="9" fontId="15" fillId="3" borderId="19" xfId="1" applyFont="1" applyFill="1" applyBorder="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44" fillId="0" borderId="0" xfId="0" applyFont="1" applyAlignment="1">
      <alignment horizontal="left" vertical="center"/>
    </xf>
    <xf numFmtId="0" fontId="15" fillId="5" borderId="63" xfId="0" applyFont="1" applyFill="1" applyBorder="1" applyAlignment="1">
      <alignment horizontal="left" vertical="center"/>
    </xf>
    <xf numFmtId="0" fontId="15" fillId="5" borderId="64" xfId="0" applyFont="1" applyFill="1" applyBorder="1" applyAlignment="1">
      <alignment horizontal="center" vertical="center"/>
    </xf>
    <xf numFmtId="0" fontId="15" fillId="5" borderId="64" xfId="0" applyFont="1" applyFill="1" applyBorder="1"/>
    <xf numFmtId="0" fontId="15" fillId="5" borderId="64" xfId="0" applyFont="1" applyFill="1" applyBorder="1" applyAlignment="1">
      <alignment horizontal="center"/>
    </xf>
    <xf numFmtId="0" fontId="15" fillId="5" borderId="65" xfId="0" applyFont="1" applyFill="1" applyBorder="1"/>
    <xf numFmtId="0" fontId="15" fillId="5" borderId="0" xfId="0" applyFont="1" applyFill="1"/>
    <xf numFmtId="0" fontId="46" fillId="5" borderId="74" xfId="0" applyFont="1" applyFill="1" applyBorder="1" applyAlignment="1">
      <alignment horizontal="center" vertical="center" wrapText="1" readingOrder="1"/>
    </xf>
    <xf numFmtId="9" fontId="15" fillId="5" borderId="69" xfId="1" applyFont="1" applyFill="1" applyBorder="1" applyAlignment="1">
      <alignment horizontal="center" vertical="center" wrapText="1"/>
    </xf>
    <xf numFmtId="0" fontId="22" fillId="5" borderId="75" xfId="0" applyFont="1" applyFill="1" applyBorder="1" applyAlignment="1">
      <alignment horizontal="center" vertical="center" wrapText="1" readingOrder="1"/>
    </xf>
    <xf numFmtId="0" fontId="15" fillId="0" borderId="69" xfId="0" applyFont="1" applyBorder="1" applyAlignment="1">
      <alignment horizontal="center" vertical="center"/>
    </xf>
    <xf numFmtId="0" fontId="7" fillId="0" borderId="69" xfId="0" applyFont="1" applyBorder="1" applyAlignment="1">
      <alignment horizontal="justify" vertical="center" wrapText="1"/>
    </xf>
    <xf numFmtId="9" fontId="15" fillId="0" borderId="69" xfId="1" applyFont="1" applyBorder="1" applyAlignment="1">
      <alignment horizontal="center" vertical="center"/>
    </xf>
    <xf numFmtId="0" fontId="15" fillId="0" borderId="69" xfId="0" applyFont="1" applyBorder="1" applyAlignment="1">
      <alignment horizontal="center" vertical="center" textRotation="90"/>
    </xf>
    <xf numFmtId="10" fontId="15" fillId="5" borderId="69" xfId="1" applyNumberFormat="1" applyFont="1" applyFill="1" applyBorder="1" applyAlignment="1">
      <alignment horizontal="center" vertical="center" wrapText="1"/>
    </xf>
    <xf numFmtId="9" fontId="15" fillId="5" borderId="69" xfId="1" applyFont="1" applyFill="1" applyBorder="1" applyAlignment="1">
      <alignment horizontal="center" vertical="center"/>
    </xf>
    <xf numFmtId="0" fontId="47" fillId="15" borderId="69" xfId="0" applyFont="1" applyFill="1" applyBorder="1" applyAlignment="1">
      <alignment horizontal="center" vertical="center" wrapText="1"/>
    </xf>
    <xf numFmtId="0" fontId="15" fillId="0" borderId="68" xfId="0" applyFont="1" applyBorder="1" applyAlignment="1">
      <alignment horizontal="center" vertical="center" textRotation="90"/>
    </xf>
    <xf numFmtId="0" fontId="37" fillId="0" borderId="69" xfId="0" applyFont="1" applyBorder="1" applyAlignment="1">
      <alignment horizontal="justify" vertical="center" wrapText="1"/>
    </xf>
    <xf numFmtId="0" fontId="7" fillId="0" borderId="69" xfId="0" applyFont="1" applyBorder="1" applyAlignment="1">
      <alignment horizontal="center" vertical="center" wrapText="1"/>
    </xf>
    <xf numFmtId="14" fontId="7" fillId="0" borderId="69" xfId="0" applyNumberFormat="1" applyFont="1" applyBorder="1" applyAlignment="1">
      <alignment horizontal="left" vertical="center" wrapText="1"/>
    </xf>
    <xf numFmtId="0" fontId="15" fillId="0" borderId="69" xfId="0" applyFont="1" applyBorder="1" applyAlignment="1">
      <alignment horizontal="center" vertical="center" wrapText="1"/>
    </xf>
    <xf numFmtId="0" fontId="15" fillId="0" borderId="0" xfId="0" applyFont="1" applyAlignment="1">
      <alignment vertical="center"/>
    </xf>
    <xf numFmtId="9" fontId="15" fillId="5" borderId="69" xfId="0" applyNumberFormat="1" applyFont="1" applyFill="1" applyBorder="1" applyAlignment="1">
      <alignment horizontal="center" vertical="center"/>
    </xf>
    <xf numFmtId="0" fontId="15" fillId="5" borderId="69" xfId="0" applyFont="1" applyFill="1" applyBorder="1" applyAlignment="1">
      <alignment horizontal="center" vertical="center" wrapText="1"/>
    </xf>
    <xf numFmtId="0" fontId="15" fillId="5" borderId="69" xfId="0" applyFont="1" applyFill="1" applyBorder="1" applyAlignment="1">
      <alignment horizontal="center" vertical="center"/>
    </xf>
    <xf numFmtId="0" fontId="15" fillId="0" borderId="69" xfId="0" applyFont="1" applyBorder="1" applyAlignment="1" applyProtection="1">
      <alignment horizontal="justify" vertical="center" wrapText="1"/>
      <protection locked="0"/>
    </xf>
    <xf numFmtId="0" fontId="45" fillId="5" borderId="68" xfId="0" applyFont="1" applyFill="1" applyBorder="1" applyAlignment="1" applyProtection="1">
      <alignment horizontal="justify" vertical="center" wrapText="1"/>
      <protection locked="0"/>
    </xf>
    <xf numFmtId="0" fontId="7" fillId="5" borderId="68" xfId="0" applyFont="1" applyFill="1" applyBorder="1" applyAlignment="1" applyProtection="1">
      <alignment horizontal="justify" vertical="center" wrapText="1"/>
      <protection locked="0"/>
    </xf>
    <xf numFmtId="0" fontId="7" fillId="0" borderId="69" xfId="0" applyFont="1" applyBorder="1" applyAlignment="1" applyProtection="1">
      <alignment horizontal="center" vertical="center" wrapText="1"/>
      <protection locked="0"/>
    </xf>
    <xf numFmtId="0" fontId="15" fillId="0" borderId="69" xfId="0" applyFont="1" applyBorder="1" applyAlignment="1" applyProtection="1">
      <alignment horizontal="center" vertical="center" wrapText="1"/>
      <protection locked="0"/>
    </xf>
    <xf numFmtId="9" fontId="15" fillId="5" borderId="69" xfId="1" applyFont="1" applyFill="1" applyBorder="1" applyAlignment="1" applyProtection="1">
      <alignment horizontal="center" vertical="center" wrapText="1"/>
      <protection locked="0"/>
    </xf>
    <xf numFmtId="0" fontId="7" fillId="0" borderId="69" xfId="0" applyFont="1" applyBorder="1" applyAlignment="1" applyProtection="1">
      <alignment horizontal="justify" vertical="center" wrapText="1"/>
      <protection locked="0"/>
    </xf>
    <xf numFmtId="9" fontId="15" fillId="5" borderId="69" xfId="0" applyNumberFormat="1" applyFont="1" applyFill="1" applyBorder="1" applyAlignment="1">
      <alignment horizontal="center" vertical="center" wrapText="1"/>
    </xf>
    <xf numFmtId="14" fontId="15" fillId="0" borderId="69" xfId="0" applyNumberFormat="1" applyFont="1" applyBorder="1" applyAlignment="1">
      <alignment horizontal="left" vertical="center" wrapText="1"/>
    </xf>
    <xf numFmtId="0" fontId="15" fillId="5" borderId="69" xfId="0" applyFont="1" applyFill="1" applyBorder="1" applyAlignment="1" applyProtection="1">
      <alignment horizontal="justify" vertical="center" wrapText="1"/>
      <protection locked="0"/>
    </xf>
    <xf numFmtId="0" fontId="37" fillId="0" borderId="69" xfId="0" applyFont="1" applyBorder="1" applyAlignment="1" applyProtection="1">
      <alignment horizontal="justify" vertical="center" wrapText="1"/>
      <protection locked="0"/>
    </xf>
    <xf numFmtId="9" fontId="15" fillId="5" borderId="0" xfId="1" applyFont="1" applyFill="1" applyBorder="1" applyAlignment="1">
      <alignment horizontal="center" vertical="center" wrapText="1"/>
    </xf>
    <xf numFmtId="0" fontId="15" fillId="0" borderId="69" xfId="0" applyFont="1" applyBorder="1" applyAlignment="1">
      <alignment horizontal="justify" vertical="center" wrapText="1"/>
    </xf>
    <xf numFmtId="0" fontId="7" fillId="5" borderId="69" xfId="0" applyFont="1" applyFill="1" applyBorder="1" applyAlignment="1" applyProtection="1">
      <alignment horizontal="center" vertical="center" wrapText="1"/>
      <protection locked="0"/>
    </xf>
    <xf numFmtId="0" fontId="15" fillId="5" borderId="69" xfId="0" applyFont="1" applyFill="1" applyBorder="1" applyAlignment="1" applyProtection="1">
      <alignment horizontal="center" vertical="center" wrapText="1"/>
      <protection locked="0"/>
    </xf>
    <xf numFmtId="0" fontId="13" fillId="0" borderId="69" xfId="0" applyFont="1" applyBorder="1" applyAlignment="1">
      <alignment horizontal="center" vertical="center" wrapText="1"/>
    </xf>
    <xf numFmtId="9" fontId="15" fillId="0" borderId="69" xfId="0" applyNumberFormat="1" applyFont="1" applyBorder="1" applyAlignment="1">
      <alignment horizontal="center" vertical="center" wrapText="1"/>
    </xf>
    <xf numFmtId="0" fontId="13" fillId="0" borderId="69" xfId="0" applyFont="1" applyBorder="1" applyAlignment="1">
      <alignment horizontal="justify" vertical="center" wrapText="1"/>
    </xf>
    <xf numFmtId="0" fontId="7" fillId="5" borderId="69" xfId="0" applyFont="1" applyFill="1" applyBorder="1" applyAlignment="1">
      <alignment horizontal="justify" vertical="center" wrapText="1"/>
    </xf>
    <xf numFmtId="0" fontId="45" fillId="5" borderId="69" xfId="0" applyFont="1" applyFill="1" applyBorder="1" applyAlignment="1">
      <alignment horizontal="justify" vertical="center" wrapText="1"/>
    </xf>
    <xf numFmtId="9" fontId="13" fillId="5" borderId="75" xfId="1" applyFont="1" applyFill="1" applyBorder="1" applyAlignment="1">
      <alignment horizontal="center" vertical="center" wrapText="1" readingOrder="1"/>
    </xf>
    <xf numFmtId="0" fontId="15" fillId="0" borderId="0" xfId="0" applyFont="1" applyAlignment="1">
      <alignment horizontal="justify" vertical="center" wrapText="1"/>
    </xf>
    <xf numFmtId="0" fontId="45" fillId="0" borderId="69" xfId="0" applyFont="1" applyBorder="1" applyAlignment="1">
      <alignment horizontal="justify" vertical="center" wrapText="1"/>
    </xf>
    <xf numFmtId="0" fontId="7" fillId="0" borderId="69" xfId="0" applyFont="1" applyBorder="1" applyAlignment="1">
      <alignment horizontal="justify" vertical="top" wrapText="1"/>
    </xf>
    <xf numFmtId="9" fontId="15" fillId="0" borderId="69" xfId="1" applyFont="1" applyBorder="1" applyAlignment="1">
      <alignment horizontal="center" vertical="center" wrapText="1"/>
    </xf>
    <xf numFmtId="10" fontId="7" fillId="5" borderId="69" xfId="1" applyNumberFormat="1" applyFont="1" applyFill="1" applyBorder="1" applyAlignment="1">
      <alignment horizontal="center" vertical="center" wrapText="1"/>
    </xf>
    <xf numFmtId="9" fontId="7" fillId="5" borderId="69" xfId="1" applyFont="1" applyFill="1" applyBorder="1" applyAlignment="1">
      <alignment horizontal="center" vertical="center" wrapText="1"/>
    </xf>
    <xf numFmtId="0" fontId="7" fillId="5" borderId="69" xfId="0" applyFont="1" applyFill="1" applyBorder="1" applyAlignment="1">
      <alignment horizontal="center" vertical="center" wrapText="1"/>
    </xf>
    <xf numFmtId="0" fontId="45" fillId="0" borderId="69" xfId="0" applyFont="1" applyBorder="1" applyAlignment="1">
      <alignment horizontal="justify" vertical="top" wrapText="1"/>
    </xf>
    <xf numFmtId="9" fontId="15" fillId="5" borderId="0" xfId="0" applyNumberFormat="1" applyFont="1" applyFill="1" applyAlignment="1">
      <alignment horizontal="center" vertical="center" wrapText="1"/>
    </xf>
    <xf numFmtId="0" fontId="45" fillId="5" borderId="68" xfId="0" applyFont="1" applyFill="1" applyBorder="1" applyAlignment="1">
      <alignment horizontal="justify" vertical="center" wrapText="1"/>
    </xf>
    <xf numFmtId="9" fontId="15" fillId="0" borderId="69" xfId="1" applyFont="1" applyBorder="1" applyAlignment="1">
      <alignment horizontal="center" vertical="center" textRotation="90"/>
    </xf>
    <xf numFmtId="0" fontId="13" fillId="0" borderId="68" xfId="0" applyFont="1" applyBorder="1" applyAlignment="1">
      <alignment horizontal="center" vertical="center" wrapText="1"/>
    </xf>
    <xf numFmtId="10" fontId="13" fillId="5" borderId="66" xfId="1" applyNumberFormat="1" applyFont="1" applyFill="1" applyBorder="1" applyAlignment="1">
      <alignment horizontal="center" vertical="center" wrapText="1" readingOrder="1"/>
    </xf>
    <xf numFmtId="0" fontId="49" fillId="17" borderId="75" xfId="0" applyFont="1" applyFill="1" applyBorder="1" applyAlignment="1">
      <alignment horizontal="center" vertical="center" wrapText="1" readingOrder="1"/>
    </xf>
    <xf numFmtId="9" fontId="7" fillId="5" borderId="69" xfId="1" applyFont="1" applyFill="1" applyBorder="1" applyAlignment="1">
      <alignment horizontal="center" vertical="center"/>
    </xf>
    <xf numFmtId="0" fontId="49" fillId="16" borderId="74" xfId="0" applyFont="1" applyFill="1" applyBorder="1" applyAlignment="1">
      <alignment horizontal="center" vertical="center" wrapText="1" readingOrder="1"/>
    </xf>
    <xf numFmtId="9" fontId="7" fillId="5" borderId="69" xfId="0" applyNumberFormat="1" applyFont="1" applyFill="1" applyBorder="1" applyAlignment="1">
      <alignment horizontal="center" vertical="center"/>
    </xf>
    <xf numFmtId="0" fontId="7" fillId="18" borderId="69" xfId="0" applyFont="1" applyFill="1" applyBorder="1" applyAlignment="1">
      <alignment horizontal="center" vertical="center" wrapText="1"/>
    </xf>
    <xf numFmtId="9" fontId="37" fillId="5" borderId="75" xfId="1" applyFont="1" applyFill="1" applyBorder="1" applyAlignment="1">
      <alignment horizontal="center" vertical="center" wrapText="1" readingOrder="1"/>
    </xf>
    <xf numFmtId="0" fontId="50" fillId="5" borderId="75" xfId="0" applyFont="1" applyFill="1" applyBorder="1" applyAlignment="1">
      <alignment horizontal="center" vertical="center" wrapText="1" readingOrder="1"/>
    </xf>
    <xf numFmtId="9" fontId="15" fillId="5" borderId="69" xfId="1" applyFont="1" applyFill="1" applyBorder="1" applyAlignment="1" applyProtection="1">
      <alignment horizontal="center" vertical="center" wrapText="1"/>
    </xf>
    <xf numFmtId="9" fontId="15" fillId="5" borderId="0" xfId="1" applyFont="1" applyFill="1" applyBorder="1" applyAlignment="1" applyProtection="1">
      <alignment horizontal="center" vertical="center" wrapText="1"/>
    </xf>
    <xf numFmtId="0" fontId="39" fillId="0" borderId="19" xfId="0" applyFont="1" applyBorder="1" applyAlignment="1">
      <alignment horizontal="center" vertical="center" wrapText="1"/>
    </xf>
    <xf numFmtId="0" fontId="39" fillId="0" borderId="19" xfId="0" applyFont="1" applyBorder="1"/>
    <xf numFmtId="0" fontId="46" fillId="16" borderId="19" xfId="0" applyFont="1" applyFill="1" applyBorder="1" applyAlignment="1">
      <alignment horizontal="center" vertical="center" wrapText="1" readingOrder="1"/>
    </xf>
    <xf numFmtId="9" fontId="15" fillId="0" borderId="19" xfId="1" applyFont="1" applyBorder="1"/>
    <xf numFmtId="0" fontId="46" fillId="16" borderId="74" xfId="0" applyFont="1" applyFill="1" applyBorder="1" applyAlignment="1">
      <alignment horizontal="center" vertical="center" wrapText="1" readingOrder="1"/>
    </xf>
    <xf numFmtId="0" fontId="15" fillId="16" borderId="19" xfId="0" applyFont="1" applyFill="1" applyBorder="1"/>
    <xf numFmtId="0" fontId="15" fillId="0" borderId="19" xfId="0" applyFont="1" applyBorder="1"/>
    <xf numFmtId="0" fontId="46" fillId="19" borderId="19" xfId="0" applyFont="1" applyFill="1" applyBorder="1" applyAlignment="1">
      <alignment horizontal="center" vertical="center" wrapText="1" readingOrder="1"/>
    </xf>
    <xf numFmtId="0" fontId="46" fillId="20" borderId="75" xfId="0" applyFont="1" applyFill="1" applyBorder="1" applyAlignment="1">
      <alignment horizontal="center" vertical="center" wrapText="1" readingOrder="1"/>
    </xf>
    <xf numFmtId="0" fontId="15" fillId="18" borderId="19" xfId="0" applyFont="1" applyFill="1" applyBorder="1"/>
    <xf numFmtId="0" fontId="15" fillId="0" borderId="19" xfId="0" applyFont="1" applyBorder="1" applyAlignment="1">
      <alignment vertical="center"/>
    </xf>
    <xf numFmtId="0" fontId="46" fillId="18" borderId="19" xfId="0" applyFont="1" applyFill="1" applyBorder="1" applyAlignment="1">
      <alignment horizontal="center" vertical="center" wrapText="1" readingOrder="1"/>
    </xf>
    <xf numFmtId="0" fontId="46" fillId="18" borderId="75" xfId="0" applyFont="1" applyFill="1" applyBorder="1" applyAlignment="1">
      <alignment horizontal="center" vertical="center" wrapText="1" readingOrder="1"/>
    </xf>
    <xf numFmtId="0" fontId="15" fillId="17" borderId="19" xfId="0" applyFont="1" applyFill="1" applyBorder="1"/>
    <xf numFmtId="0" fontId="46" fillId="17" borderId="19" xfId="0" applyFont="1" applyFill="1" applyBorder="1" applyAlignment="1">
      <alignment horizontal="center" vertical="center" wrapText="1" readingOrder="1"/>
    </xf>
    <xf numFmtId="0" fontId="46" fillId="17" borderId="75" xfId="0" applyFont="1" applyFill="1" applyBorder="1" applyAlignment="1">
      <alignment horizontal="center" vertical="center" wrapText="1" readingOrder="1"/>
    </xf>
    <xf numFmtId="0" fontId="15" fillId="15" borderId="19" xfId="0" applyFont="1" applyFill="1" applyBorder="1"/>
    <xf numFmtId="0" fontId="51" fillId="15" borderId="19" xfId="0" applyFont="1" applyFill="1" applyBorder="1" applyAlignment="1">
      <alignment horizontal="center" vertical="center" wrapText="1" readingOrder="1"/>
    </xf>
    <xf numFmtId="0" fontId="51" fillId="15" borderId="75" xfId="0" applyFont="1" applyFill="1" applyBorder="1" applyAlignment="1">
      <alignment horizontal="center" vertical="center" wrapText="1" readingOrder="1"/>
    </xf>
    <xf numFmtId="0" fontId="0" fillId="0" borderId="60" xfId="0" applyBorder="1"/>
    <xf numFmtId="41" fontId="31" fillId="0" borderId="62" xfId="4" applyFont="1" applyFill="1" applyBorder="1"/>
    <xf numFmtId="0" fontId="0" fillId="0" borderId="62" xfId="0" applyBorder="1"/>
    <xf numFmtId="0" fontId="31" fillId="0" borderId="0" xfId="0" applyFont="1"/>
    <xf numFmtId="0" fontId="50" fillId="6" borderId="34" xfId="0" applyFont="1" applyFill="1" applyBorder="1" applyAlignment="1">
      <alignment horizontal="justify" vertical="center" wrapText="1"/>
    </xf>
    <xf numFmtId="0" fontId="24" fillId="0" borderId="12" xfId="0" applyFont="1" applyBorder="1" applyAlignment="1">
      <alignment horizontal="center" vertical="center"/>
    </xf>
    <xf numFmtId="0" fontId="24" fillId="9" borderId="19" xfId="0" applyFont="1" applyFill="1" applyBorder="1" applyAlignment="1">
      <alignment vertical="center" wrapText="1"/>
    </xf>
    <xf numFmtId="0" fontId="24" fillId="9" borderId="19" xfId="0" applyFont="1" applyFill="1" applyBorder="1" applyAlignment="1">
      <alignment horizontal="left" vertical="center" wrapText="1"/>
    </xf>
    <xf numFmtId="0" fontId="26" fillId="0" borderId="19" xfId="0" applyFont="1" applyBorder="1" applyAlignment="1">
      <alignment horizontal="justify" vertical="top" wrapText="1"/>
    </xf>
    <xf numFmtId="0" fontId="26" fillId="5" borderId="19" xfId="0" applyFont="1" applyFill="1" applyBorder="1" applyAlignment="1">
      <alignment horizontal="justify" vertical="top" wrapText="1"/>
    </xf>
    <xf numFmtId="0" fontId="6" fillId="5" borderId="19" xfId="0" applyFont="1" applyFill="1" applyBorder="1" applyAlignment="1">
      <alignment horizontal="justify" vertical="top" wrapText="1"/>
    </xf>
    <xf numFmtId="0" fontId="3" fillId="0" borderId="0" xfId="0" applyFont="1"/>
    <xf numFmtId="16" fontId="13" fillId="0" borderId="0" xfId="0" applyNumberFormat="1" applyFont="1" applyAlignment="1">
      <alignment horizontal="center" vertical="center" wrapText="1"/>
    </xf>
    <xf numFmtId="0" fontId="4" fillId="11" borderId="19" xfId="0" applyFont="1" applyFill="1" applyBorder="1" applyAlignment="1">
      <alignment horizontal="center" vertical="center" wrapText="1"/>
    </xf>
    <xf numFmtId="0" fontId="15" fillId="5" borderId="0" xfId="0" applyFont="1" applyFill="1" applyAlignment="1">
      <alignment horizontal="center"/>
    </xf>
    <xf numFmtId="0" fontId="25" fillId="6" borderId="19" xfId="0" applyFont="1" applyFill="1" applyBorder="1" applyAlignment="1">
      <alignment horizontal="center" vertical="center" wrapText="1"/>
    </xf>
    <xf numFmtId="0" fontId="7" fillId="8" borderId="27" xfId="0" applyFont="1" applyFill="1" applyBorder="1" applyAlignment="1">
      <alignment horizontal="center" vertical="center"/>
    </xf>
    <xf numFmtId="9" fontId="15" fillId="5" borderId="68" xfId="1" applyFont="1" applyFill="1" applyBorder="1" applyAlignment="1">
      <alignment horizontal="center" vertical="center" wrapText="1"/>
    </xf>
    <xf numFmtId="0" fontId="13" fillId="5" borderId="68" xfId="0" applyFont="1" applyFill="1" applyBorder="1" applyAlignment="1">
      <alignment horizontal="center" vertical="center" wrapText="1"/>
    </xf>
    <xf numFmtId="0" fontId="7" fillId="0" borderId="68" xfId="0" applyFont="1" applyBorder="1" applyAlignment="1">
      <alignment horizontal="center" vertical="center" textRotation="90"/>
    </xf>
    <xf numFmtId="0" fontId="7" fillId="0" borderId="68"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68" xfId="0" applyFont="1" applyBorder="1" applyAlignment="1">
      <alignment horizontal="center" vertical="center"/>
    </xf>
    <xf numFmtId="0" fontId="15" fillId="0" borderId="70" xfId="0" applyFont="1" applyBorder="1" applyAlignment="1">
      <alignment horizontal="center" vertical="center"/>
    </xf>
    <xf numFmtId="0" fontId="7" fillId="0" borderId="68" xfId="0" applyFont="1" applyBorder="1" applyAlignment="1">
      <alignment horizontal="justify" vertical="center" wrapText="1"/>
    </xf>
    <xf numFmtId="9" fontId="15" fillId="5" borderId="68" xfId="0" applyNumberFormat="1" applyFont="1" applyFill="1" applyBorder="1" applyAlignment="1">
      <alignment horizontal="center" vertical="center" wrapText="1"/>
    </xf>
    <xf numFmtId="0" fontId="15" fillId="0" borderId="68" xfId="0" applyFont="1" applyBorder="1" applyAlignment="1">
      <alignment horizontal="justify" vertical="center" wrapText="1"/>
    </xf>
    <xf numFmtId="0" fontId="7" fillId="5" borderId="68" xfId="0" applyFont="1" applyFill="1" applyBorder="1" applyAlignment="1">
      <alignment horizontal="justify" vertical="center" wrapText="1"/>
    </xf>
    <xf numFmtId="0" fontId="46" fillId="5" borderId="71" xfId="0" applyFont="1" applyFill="1" applyBorder="1" applyAlignment="1">
      <alignment horizontal="center" vertical="center" wrapText="1" readingOrder="1"/>
    </xf>
    <xf numFmtId="0" fontId="46" fillId="5" borderId="68" xfId="0" applyFont="1" applyFill="1" applyBorder="1" applyAlignment="1">
      <alignment horizontal="center" vertical="center" wrapText="1" readingOrder="1"/>
    </xf>
    <xf numFmtId="0" fontId="39" fillId="14" borderId="68" xfId="0" applyFont="1" applyFill="1" applyBorder="1" applyAlignment="1">
      <alignment horizontal="center" vertical="center" textRotation="90"/>
    </xf>
    <xf numFmtId="0" fontId="9" fillId="0" borderId="19" xfId="0" applyFont="1" applyBorder="1" applyAlignment="1">
      <alignment wrapText="1"/>
    </xf>
    <xf numFmtId="0" fontId="15" fillId="5" borderId="40" xfId="0" applyFont="1" applyFill="1" applyBorder="1" applyAlignment="1">
      <alignment horizontal="left" vertical="center" wrapText="1"/>
    </xf>
    <xf numFmtId="9" fontId="15" fillId="0" borderId="0" xfId="1" applyFont="1"/>
    <xf numFmtId="9" fontId="15" fillId="5" borderId="40" xfId="0" applyNumberFormat="1" applyFont="1" applyFill="1" applyBorder="1" applyAlignment="1">
      <alignment horizontal="center" vertical="center" wrapText="1"/>
    </xf>
    <xf numFmtId="9" fontId="13" fillId="5" borderId="0" xfId="3" applyNumberFormat="1" applyFont="1" applyFill="1"/>
    <xf numFmtId="9" fontId="7" fillId="5" borderId="44" xfId="1" applyFont="1" applyFill="1" applyBorder="1" applyAlignment="1">
      <alignment horizontal="center" vertical="center"/>
    </xf>
    <xf numFmtId="0" fontId="15" fillId="0" borderId="0" xfId="0" applyFont="1" applyFill="1"/>
    <xf numFmtId="0" fontId="37" fillId="0" borderId="69" xfId="0" applyFont="1" applyBorder="1" applyAlignment="1">
      <alignment horizontal="left" vertical="center" wrapText="1"/>
    </xf>
    <xf numFmtId="0" fontId="37" fillId="0" borderId="69" xfId="0" applyFont="1" applyBorder="1" applyAlignment="1">
      <alignment horizontal="center" vertical="center" wrapText="1"/>
    </xf>
    <xf numFmtId="0" fontId="15" fillId="0" borderId="0" xfId="0" applyFont="1" applyFill="1" applyAlignment="1">
      <alignment vertical="center"/>
    </xf>
    <xf numFmtId="0" fontId="15" fillId="0" borderId="0" xfId="0" applyFont="1" applyFill="1" applyAlignment="1">
      <alignment horizontal="center" vertical="center" wrapText="1"/>
    </xf>
    <xf numFmtId="0" fontId="7" fillId="0" borderId="69" xfId="0" applyFont="1" applyBorder="1" applyAlignment="1">
      <alignment horizontal="left" vertical="center" wrapText="1"/>
    </xf>
    <xf numFmtId="0" fontId="15" fillId="0" borderId="69" xfId="0" applyFont="1" applyBorder="1" applyAlignment="1">
      <alignment horizontal="left" vertical="center" wrapText="1"/>
    </xf>
    <xf numFmtId="0" fontId="13" fillId="0" borderId="69" xfId="0" applyFont="1" applyBorder="1" applyAlignment="1">
      <alignment horizontal="left" vertical="center" wrapText="1"/>
    </xf>
    <xf numFmtId="0" fontId="15" fillId="0" borderId="69" xfId="0" applyFont="1" applyBorder="1" applyAlignment="1">
      <alignment horizontal="left" vertical="top" wrapText="1"/>
    </xf>
    <xf numFmtId="0" fontId="22" fillId="5" borderId="0" xfId="0" applyFont="1" applyFill="1" applyBorder="1" applyAlignment="1">
      <alignment horizontal="center" vertical="center" wrapText="1" readingOrder="1"/>
    </xf>
    <xf numFmtId="0" fontId="15" fillId="5" borderId="0" xfId="0" applyFont="1" applyFill="1" applyAlignment="1">
      <alignment horizontal="center" vertical="center"/>
    </xf>
    <xf numFmtId="0" fontId="39" fillId="5" borderId="70" xfId="0" applyFont="1" applyFill="1" applyBorder="1" applyAlignment="1">
      <alignment horizontal="center" vertical="center" textRotation="90"/>
    </xf>
    <xf numFmtId="0" fontId="39" fillId="5" borderId="69" xfId="0" applyFont="1" applyFill="1" applyBorder="1" applyAlignment="1">
      <alignment horizontal="center" vertical="center" textRotation="90" wrapText="1"/>
    </xf>
    <xf numFmtId="0" fontId="39" fillId="5" borderId="69" xfId="0" applyFont="1" applyFill="1" applyBorder="1" applyAlignment="1">
      <alignment horizontal="center" vertical="center" textRotation="90"/>
    </xf>
    <xf numFmtId="0" fontId="39" fillId="5" borderId="0" xfId="0" applyFont="1" applyFill="1" applyAlignment="1">
      <alignment horizontal="center" vertical="center"/>
    </xf>
    <xf numFmtId="0" fontId="39" fillId="5" borderId="0" xfId="0" applyFont="1" applyFill="1" applyBorder="1" applyAlignment="1">
      <alignment vertical="center"/>
    </xf>
    <xf numFmtId="0" fontId="15" fillId="5" borderId="0" xfId="0" applyFont="1" applyFill="1" applyAlignment="1">
      <alignment vertical="top" wrapText="1"/>
    </xf>
    <xf numFmtId="0" fontId="15" fillId="12" borderId="19" xfId="0" applyFont="1" applyFill="1" applyBorder="1"/>
    <xf numFmtId="0" fontId="15" fillId="5" borderId="19" xfId="0" applyFont="1" applyFill="1" applyBorder="1" applyAlignment="1">
      <alignment vertical="top" wrapText="1"/>
    </xf>
    <xf numFmtId="0" fontId="15" fillId="5" borderId="19" xfId="0" applyFont="1" applyFill="1" applyBorder="1"/>
    <xf numFmtId="1" fontId="15" fillId="7" borderId="19" xfId="0" applyNumberFormat="1" applyFont="1" applyFill="1" applyBorder="1" applyAlignment="1">
      <alignment horizontal="center" vertical="center"/>
    </xf>
    <xf numFmtId="0" fontId="15" fillId="5" borderId="19" xfId="0" applyFont="1" applyFill="1" applyBorder="1" applyAlignment="1">
      <alignment horizontal="justify" vertical="top" wrapText="1"/>
    </xf>
    <xf numFmtId="9" fontId="15" fillId="7" borderId="19" xfId="0" applyNumberFormat="1" applyFont="1" applyFill="1" applyBorder="1" applyAlignment="1">
      <alignment horizontal="center" vertical="center"/>
    </xf>
    <xf numFmtId="9" fontId="15" fillId="5" borderId="19" xfId="0" applyNumberFormat="1" applyFont="1" applyFill="1" applyBorder="1" applyAlignment="1">
      <alignment horizontal="center" vertical="center"/>
    </xf>
    <xf numFmtId="1" fontId="15" fillId="5" borderId="18" xfId="0" applyNumberFormat="1" applyFont="1" applyFill="1" applyBorder="1" applyAlignment="1">
      <alignment horizontal="center" vertical="center"/>
    </xf>
    <xf numFmtId="9" fontId="15" fillId="5" borderId="0" xfId="1" applyFont="1" applyFill="1"/>
    <xf numFmtId="9" fontId="15" fillId="5" borderId="19" xfId="1" applyFont="1" applyFill="1" applyBorder="1" applyAlignment="1">
      <alignment horizontal="justify" vertical="top" wrapText="1"/>
    </xf>
    <xf numFmtId="0" fontId="15" fillId="0" borderId="19" xfId="0" applyFont="1" applyBorder="1" applyAlignment="1">
      <alignment horizontal="justify" vertical="top" wrapText="1"/>
    </xf>
    <xf numFmtId="9" fontId="15" fillId="5" borderId="19" xfId="1" applyFont="1" applyFill="1" applyBorder="1" applyAlignment="1">
      <alignment horizontal="justify" vertical="top"/>
    </xf>
    <xf numFmtId="1" fontId="7" fillId="7" borderId="19" xfId="0" applyNumberFormat="1" applyFont="1" applyFill="1" applyBorder="1" applyAlignment="1">
      <alignment horizontal="center" vertical="center"/>
    </xf>
    <xf numFmtId="9" fontId="7" fillId="7" borderId="19" xfId="0" applyNumberFormat="1" applyFont="1" applyFill="1" applyBorder="1" applyAlignment="1">
      <alignment horizontal="center" vertical="center"/>
    </xf>
    <xf numFmtId="0" fontId="39" fillId="4" borderId="5" xfId="0" applyFont="1" applyFill="1" applyBorder="1" applyAlignment="1">
      <alignment horizontal="center" vertical="center"/>
    </xf>
    <xf numFmtId="0" fontId="54" fillId="4" borderId="5" xfId="0" applyFont="1" applyFill="1" applyBorder="1" applyAlignment="1">
      <alignment horizontal="center" vertical="center" wrapText="1"/>
    </xf>
    <xf numFmtId="0" fontId="54" fillId="4" borderId="5" xfId="0" applyFont="1" applyFill="1" applyBorder="1" applyAlignment="1">
      <alignment horizontal="center" vertical="center"/>
    </xf>
    <xf numFmtId="0" fontId="54" fillId="4" borderId="6" xfId="0" applyFont="1" applyFill="1" applyBorder="1" applyAlignment="1">
      <alignment horizontal="center" vertical="center" wrapText="1"/>
    </xf>
    <xf numFmtId="9" fontId="15" fillId="0" borderId="0" xfId="0" applyNumberFormat="1" applyFont="1"/>
    <xf numFmtId="0" fontId="55" fillId="0" borderId="0" xfId="0" applyFont="1"/>
    <xf numFmtId="9" fontId="7" fillId="5" borderId="45" xfId="1" applyFont="1" applyFill="1" applyBorder="1" applyAlignment="1">
      <alignment horizontal="center" vertical="center"/>
    </xf>
    <xf numFmtId="9" fontId="7" fillId="5" borderId="35" xfId="1" applyFont="1" applyFill="1" applyBorder="1" applyAlignment="1">
      <alignment horizontal="center" vertical="center"/>
    </xf>
    <xf numFmtId="0" fontId="7" fillId="0" borderId="3" xfId="0" applyFont="1" applyBorder="1" applyAlignment="1">
      <alignment horizontal="justify" vertical="top" wrapText="1"/>
    </xf>
    <xf numFmtId="0" fontId="7" fillId="0" borderId="16" xfId="0" applyFont="1" applyBorder="1" applyAlignment="1">
      <alignment horizontal="justify" vertical="top" wrapText="1"/>
    </xf>
    <xf numFmtId="0" fontId="7" fillId="0" borderId="9" xfId="0" applyFont="1" applyBorder="1" applyAlignment="1">
      <alignment horizontal="justify" vertical="top" wrapText="1"/>
    </xf>
    <xf numFmtId="0" fontId="5" fillId="0" borderId="19" xfId="0" applyFont="1" applyBorder="1" applyAlignment="1">
      <alignment horizontal="center" vertical="center" wrapText="1"/>
    </xf>
    <xf numFmtId="0" fontId="4" fillId="3" borderId="3" xfId="0" applyFont="1" applyFill="1" applyBorder="1" applyAlignment="1">
      <alignment vertical="center" wrapText="1"/>
    </xf>
    <xf numFmtId="0" fontId="5" fillId="5" borderId="25" xfId="0" applyFont="1" applyFill="1" applyBorder="1" applyAlignment="1">
      <alignment horizontal="center" vertical="center"/>
    </xf>
    <xf numFmtId="0" fontId="6" fillId="5" borderId="25" xfId="0" applyFont="1" applyFill="1" applyBorder="1" applyAlignment="1">
      <alignment horizontal="justify" vertical="center" wrapText="1"/>
    </xf>
    <xf numFmtId="0" fontId="6" fillId="5" borderId="25" xfId="0" applyFont="1" applyFill="1" applyBorder="1" applyAlignment="1">
      <alignment horizontal="center" vertical="center" wrapText="1"/>
    </xf>
    <xf numFmtId="0" fontId="6" fillId="6" borderId="25" xfId="0" applyFont="1" applyFill="1" applyBorder="1" applyAlignment="1">
      <alignment horizontal="center" vertical="center" wrapText="1"/>
    </xf>
    <xf numFmtId="14" fontId="6" fillId="0" borderId="4" xfId="0" applyNumberFormat="1" applyFont="1" applyBorder="1" applyAlignment="1">
      <alignment horizontal="center" vertical="center" wrapText="1"/>
    </xf>
    <xf numFmtId="0" fontId="4" fillId="3" borderId="9" xfId="0" applyFont="1" applyFill="1" applyBorder="1" applyAlignment="1">
      <alignment horizontal="center" vertical="center" wrapText="1"/>
    </xf>
    <xf numFmtId="0" fontId="5" fillId="0" borderId="27" xfId="0" applyFont="1" applyBorder="1" applyAlignment="1">
      <alignment horizontal="center" vertical="center" wrapText="1"/>
    </xf>
    <xf numFmtId="0" fontId="6" fillId="0" borderId="27" xfId="0" applyFont="1" applyBorder="1" applyAlignment="1">
      <alignment horizontal="justify" vertical="center" wrapText="1"/>
    </xf>
    <xf numFmtId="0" fontId="6" fillId="0" borderId="27" xfId="0" applyFont="1" applyBorder="1" applyAlignment="1">
      <alignment horizontal="center" vertical="center" wrapText="1"/>
    </xf>
    <xf numFmtId="0" fontId="6" fillId="5" borderId="27" xfId="0" applyFont="1" applyFill="1" applyBorder="1" applyAlignment="1">
      <alignment horizontal="center" vertical="center" wrapText="1"/>
    </xf>
    <xf numFmtId="14" fontId="6" fillId="0" borderId="10" xfId="0" applyNumberFormat="1" applyFont="1" applyBorder="1" applyAlignment="1">
      <alignment horizontal="center" vertical="center" wrapText="1"/>
    </xf>
    <xf numFmtId="0" fontId="55" fillId="3" borderId="9" xfId="0" applyFont="1" applyFill="1" applyBorder="1" applyAlignment="1">
      <alignment horizontal="center"/>
    </xf>
    <xf numFmtId="0" fontId="55" fillId="3" borderId="27" xfId="0" applyFont="1" applyFill="1" applyBorder="1" applyAlignment="1">
      <alignment horizontal="center"/>
    </xf>
    <xf numFmtId="0" fontId="15" fillId="0" borderId="18" xfId="0" applyFont="1" applyBorder="1"/>
    <xf numFmtId="0" fontId="24" fillId="0" borderId="0" xfId="0" applyFont="1" applyBorder="1" applyAlignment="1">
      <alignment horizontal="center" vertical="center" wrapText="1"/>
    </xf>
    <xf numFmtId="0" fontId="7" fillId="8" borderId="9" xfId="0" applyFont="1" applyFill="1" applyBorder="1" applyAlignment="1">
      <alignment horizontal="center" vertical="center"/>
    </xf>
    <xf numFmtId="0" fontId="15" fillId="0" borderId="16" xfId="0" applyFont="1" applyBorder="1" applyAlignment="1">
      <alignment horizontal="justify" vertical="top" wrapText="1"/>
    </xf>
    <xf numFmtId="0" fontId="15" fillId="0" borderId="9" xfId="0" applyFont="1" applyBorder="1" applyAlignment="1">
      <alignment horizontal="justify" vertical="top" wrapText="1"/>
    </xf>
    <xf numFmtId="0" fontId="15" fillId="0" borderId="27" xfId="0" applyFont="1" applyBorder="1"/>
    <xf numFmtId="0" fontId="15" fillId="12" borderId="23" xfId="0" applyFont="1" applyFill="1" applyBorder="1" applyAlignment="1">
      <alignment vertical="center"/>
    </xf>
    <xf numFmtId="0" fontId="9" fillId="0" borderId="35" xfId="0" applyFont="1" applyBorder="1" applyAlignment="1">
      <alignment wrapText="1"/>
    </xf>
    <xf numFmtId="0" fontId="0" fillId="0" borderId="35" xfId="0" applyBorder="1"/>
    <xf numFmtId="0" fontId="0" fillId="0" borderId="19" xfId="0" applyBorder="1" applyAlignment="1">
      <alignment wrapText="1"/>
    </xf>
    <xf numFmtId="0" fontId="15" fillId="0" borderId="35" xfId="0" applyFont="1" applyBorder="1"/>
    <xf numFmtId="0" fontId="15" fillId="0" borderId="82" xfId="0" applyFont="1" applyBorder="1"/>
    <xf numFmtId="0" fontId="7" fillId="0" borderId="37" xfId="0" applyFont="1" applyBorder="1"/>
    <xf numFmtId="0" fontId="7" fillId="0" borderId="35" xfId="0" applyFont="1" applyBorder="1"/>
    <xf numFmtId="0" fontId="7" fillId="0" borderId="82" xfId="0" applyFont="1" applyBorder="1"/>
    <xf numFmtId="0" fontId="7" fillId="0" borderId="19" xfId="0" applyFont="1" applyBorder="1" applyAlignment="1">
      <alignment wrapText="1"/>
    </xf>
    <xf numFmtId="0" fontId="15" fillId="0" borderId="19" xfId="0" applyFont="1" applyBorder="1" applyAlignment="1">
      <alignment wrapText="1"/>
    </xf>
    <xf numFmtId="0" fontId="15" fillId="11" borderId="85" xfId="0" applyFont="1" applyFill="1" applyBorder="1" applyAlignment="1">
      <alignment horizontal="center" vertical="center" wrapText="1"/>
    </xf>
    <xf numFmtId="0" fontId="15" fillId="5" borderId="45" xfId="0" applyFont="1" applyFill="1" applyBorder="1" applyAlignment="1">
      <alignment horizontal="center" vertical="center" wrapText="1"/>
    </xf>
    <xf numFmtId="0" fontId="15" fillId="5" borderId="19" xfId="0" applyFont="1" applyFill="1" applyBorder="1" applyAlignment="1">
      <alignment wrapText="1"/>
    </xf>
    <xf numFmtId="0" fontId="48" fillId="5" borderId="19" xfId="0" applyFont="1" applyFill="1" applyBorder="1" applyAlignment="1">
      <alignment wrapText="1"/>
    </xf>
    <xf numFmtId="0" fontId="37" fillId="0" borderId="19" xfId="0" applyFont="1" applyBorder="1" applyAlignment="1">
      <alignment wrapText="1"/>
    </xf>
    <xf numFmtId="0" fontId="13" fillId="0" borderId="19" xfId="0" applyFont="1" applyBorder="1" applyAlignment="1">
      <alignment wrapText="1"/>
    </xf>
    <xf numFmtId="0" fontId="13" fillId="0" borderId="19" xfId="0" applyFont="1" applyBorder="1" applyAlignment="1">
      <alignment vertical="center" wrapText="1"/>
    </xf>
    <xf numFmtId="0" fontId="30" fillId="0" borderId="19" xfId="0" applyFont="1" applyBorder="1" applyAlignment="1">
      <alignment wrapText="1"/>
    </xf>
    <xf numFmtId="0" fontId="13" fillId="5" borderId="19" xfId="3" applyFont="1" applyFill="1" applyBorder="1" applyAlignment="1">
      <alignment vertical="center" wrapText="1"/>
    </xf>
    <xf numFmtId="0" fontId="13" fillId="5" borderId="19" xfId="0" applyFont="1" applyFill="1" applyBorder="1" applyAlignment="1">
      <alignment wrapText="1"/>
    </xf>
    <xf numFmtId="0" fontId="59" fillId="0" borderId="19" xfId="0" applyFont="1" applyBorder="1" applyAlignment="1">
      <alignment wrapText="1"/>
    </xf>
    <xf numFmtId="0" fontId="0" fillId="0" borderId="19" xfId="0" applyBorder="1" applyAlignment="1">
      <alignment vertical="center" wrapText="1"/>
    </xf>
    <xf numFmtId="0" fontId="15" fillId="0" borderId="19" xfId="0" applyFont="1" applyBorder="1" applyAlignment="1">
      <alignment vertical="center" wrapText="1"/>
    </xf>
    <xf numFmtId="0" fontId="7" fillId="0" borderId="19" xfId="0" applyFont="1" applyBorder="1" applyAlignment="1">
      <alignment vertical="center" wrapText="1"/>
    </xf>
    <xf numFmtId="41" fontId="32" fillId="0" borderId="55" xfId="4" applyFont="1" applyFill="1" applyBorder="1" applyAlignment="1">
      <alignment horizontal="center" vertical="center" wrapText="1"/>
    </xf>
    <xf numFmtId="41" fontId="32" fillId="0" borderId="56" xfId="4" applyFont="1" applyFill="1" applyBorder="1" applyAlignment="1">
      <alignment horizontal="center" vertical="center" wrapText="1"/>
    </xf>
    <xf numFmtId="41" fontId="34" fillId="0" borderId="55" xfId="4" applyFont="1" applyFill="1" applyBorder="1" applyAlignment="1">
      <alignment horizontal="center" vertical="center"/>
    </xf>
    <xf numFmtId="0" fontId="35" fillId="0" borderId="55" xfId="0" applyFont="1" applyBorder="1" applyAlignment="1" applyProtection="1">
      <alignment horizontal="left" vertical="center"/>
      <protection hidden="1"/>
    </xf>
    <xf numFmtId="0" fontId="35" fillId="0" borderId="56" xfId="0" applyFont="1" applyBorder="1" applyAlignment="1" applyProtection="1">
      <alignment horizontal="left" vertical="center"/>
      <protection hidden="1"/>
    </xf>
    <xf numFmtId="0" fontId="43" fillId="0" borderId="60" xfId="0" applyFont="1" applyBorder="1" applyAlignment="1">
      <alignment horizontal="center"/>
    </xf>
    <xf numFmtId="0" fontId="0" fillId="0" borderId="0" xfId="0" applyAlignment="1">
      <alignment horizontal="center"/>
    </xf>
    <xf numFmtId="0" fontId="0" fillId="0" borderId="62" xfId="0" applyBorder="1" applyAlignment="1">
      <alignment horizontal="center"/>
    </xf>
    <xf numFmtId="0" fontId="0" fillId="0" borderId="60" xfId="0" applyBorder="1" applyAlignment="1">
      <alignment horizontal="center"/>
    </xf>
    <xf numFmtId="0" fontId="14" fillId="21" borderId="19" xfId="0" applyFont="1" applyFill="1" applyBorder="1" applyAlignment="1">
      <alignment horizontal="center" wrapText="1"/>
    </xf>
    <xf numFmtId="0" fontId="4" fillId="11" borderId="19"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3"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11" borderId="2" xfId="0" applyFont="1" applyFill="1" applyBorder="1" applyAlignment="1">
      <alignment horizontal="center" vertical="center"/>
    </xf>
    <xf numFmtId="0" fontId="15" fillId="12" borderId="19" xfId="0" applyFont="1" applyFill="1" applyBorder="1" applyAlignment="1">
      <alignment horizontal="center" vertical="center" wrapText="1"/>
    </xf>
    <xf numFmtId="0" fontId="15" fillId="12" borderId="23" xfId="0" applyFont="1" applyFill="1" applyBorder="1" applyAlignment="1">
      <alignment horizontal="center" vertical="center" wrapText="1"/>
    </xf>
    <xf numFmtId="0" fontId="15" fillId="12" borderId="19" xfId="0" applyFont="1" applyFill="1" applyBorder="1" applyAlignment="1">
      <alignment horizontal="center" vertical="center"/>
    </xf>
    <xf numFmtId="0" fontId="15" fillId="12" borderId="23" xfId="0" applyFont="1" applyFill="1" applyBorder="1" applyAlignment="1">
      <alignment horizontal="center" vertical="center"/>
    </xf>
    <xf numFmtId="0" fontId="4" fillId="11" borderId="47" xfId="0" applyFont="1" applyFill="1" applyBorder="1" applyAlignment="1">
      <alignment horizontal="center" vertical="center"/>
    </xf>
    <xf numFmtId="0" fontId="4" fillId="11" borderId="48" xfId="0" applyFont="1" applyFill="1" applyBorder="1" applyAlignment="1">
      <alignment horizontal="center" vertical="center"/>
    </xf>
    <xf numFmtId="0" fontId="27" fillId="11" borderId="1" xfId="0" applyFont="1" applyFill="1" applyBorder="1" applyAlignment="1">
      <alignment horizontal="center" vertical="center" wrapText="1"/>
    </xf>
    <xf numFmtId="0" fontId="27" fillId="11" borderId="2" xfId="0" applyFont="1" applyFill="1" applyBorder="1" applyAlignment="1">
      <alignment horizontal="center" vertical="center" wrapText="1"/>
    </xf>
    <xf numFmtId="0" fontId="15" fillId="12" borderId="38" xfId="0" applyFont="1" applyFill="1" applyBorder="1" applyAlignment="1">
      <alignment horizontal="center" vertical="center"/>
    </xf>
    <xf numFmtId="0" fontId="15" fillId="12" borderId="22" xfId="0" applyFont="1" applyFill="1" applyBorder="1" applyAlignment="1">
      <alignment horizontal="center" vertical="center"/>
    </xf>
    <xf numFmtId="0" fontId="15" fillId="12" borderId="45" xfId="0" applyFont="1" applyFill="1" applyBorder="1" applyAlignment="1">
      <alignment horizontal="center" vertical="center"/>
    </xf>
    <xf numFmtId="0" fontId="15" fillId="12" borderId="44" xfId="0" applyFont="1" applyFill="1" applyBorder="1" applyAlignment="1">
      <alignment horizontal="center" vertical="center"/>
    </xf>
    <xf numFmtId="0" fontId="14" fillId="21" borderId="19" xfId="3" applyFont="1" applyFill="1" applyBorder="1" applyAlignment="1">
      <alignment horizontal="center" wrapText="1"/>
    </xf>
    <xf numFmtId="0" fontId="12" fillId="5" borderId="37" xfId="3" applyFont="1" applyFill="1" applyBorder="1" applyAlignment="1">
      <alignment horizontal="center" vertical="center" wrapText="1"/>
    </xf>
    <xf numFmtId="0" fontId="12" fillId="5" borderId="61" xfId="3" applyFont="1" applyFill="1" applyBorder="1" applyAlignment="1">
      <alignment horizontal="center" vertical="center" wrapText="1"/>
    </xf>
    <xf numFmtId="0" fontId="12" fillId="5" borderId="24" xfId="3" applyFont="1" applyFill="1" applyBorder="1" applyAlignment="1">
      <alignment horizontal="center" vertical="center" wrapText="1"/>
    </xf>
    <xf numFmtId="0" fontId="11" fillId="11" borderId="1" xfId="3" applyFont="1" applyFill="1" applyBorder="1" applyAlignment="1">
      <alignment horizontal="center" vertical="center" wrapText="1"/>
    </xf>
    <xf numFmtId="0" fontId="11" fillId="11" borderId="2" xfId="3" applyFont="1" applyFill="1" applyBorder="1" applyAlignment="1">
      <alignment horizontal="center" vertical="center" wrapText="1"/>
    </xf>
    <xf numFmtId="0" fontId="14" fillId="3" borderId="1" xfId="3" applyFont="1" applyFill="1" applyBorder="1" applyAlignment="1">
      <alignment horizontal="center" vertical="center" wrapText="1"/>
    </xf>
    <xf numFmtId="0" fontId="14" fillId="3" borderId="2" xfId="3" applyFont="1" applyFill="1" applyBorder="1" applyAlignment="1">
      <alignment horizontal="center" vertical="center" wrapText="1"/>
    </xf>
    <xf numFmtId="0" fontId="14" fillId="3" borderId="34" xfId="3" applyFont="1" applyFill="1" applyBorder="1" applyAlignment="1">
      <alignment horizontal="center" vertical="center" wrapText="1"/>
    </xf>
    <xf numFmtId="0" fontId="15" fillId="5" borderId="0" xfId="0" applyFont="1" applyFill="1" applyAlignment="1">
      <alignment horizontal="center"/>
    </xf>
    <xf numFmtId="0" fontId="38" fillId="5" borderId="0" xfId="0" applyFont="1" applyFill="1" applyAlignment="1">
      <alignment horizontal="center" vertical="center" wrapText="1"/>
    </xf>
    <xf numFmtId="0" fontId="12" fillId="5" borderId="35" xfId="3" applyFont="1" applyFill="1" applyBorder="1" applyAlignment="1">
      <alignment horizontal="center" vertical="center" wrapText="1"/>
    </xf>
    <xf numFmtId="0" fontId="12" fillId="5" borderId="36" xfId="3" applyFont="1" applyFill="1" applyBorder="1" applyAlignment="1">
      <alignment horizontal="center" vertical="center" wrapText="1"/>
    </xf>
    <xf numFmtId="0" fontId="12" fillId="5" borderId="18" xfId="3" applyFont="1" applyFill="1" applyBorder="1" applyAlignment="1">
      <alignment horizontal="center" vertical="center" wrapText="1"/>
    </xf>
    <xf numFmtId="0" fontId="14" fillId="5" borderId="39" xfId="3" applyFont="1" applyFill="1" applyBorder="1" applyAlignment="1">
      <alignment horizontal="center" vertical="center" wrapText="1"/>
    </xf>
    <xf numFmtId="0" fontId="14" fillId="5" borderId="20" xfId="3" applyFont="1" applyFill="1" applyBorder="1" applyAlignment="1">
      <alignment horizontal="center" vertical="center" wrapText="1"/>
    </xf>
    <xf numFmtId="0" fontId="14" fillId="5" borderId="40" xfId="3" applyFont="1" applyFill="1" applyBorder="1" applyAlignment="1">
      <alignment horizontal="center" vertical="center" wrapText="1"/>
    </xf>
    <xf numFmtId="0" fontId="14" fillId="5" borderId="23" xfId="3" applyFont="1" applyFill="1" applyBorder="1" applyAlignment="1">
      <alignment horizontal="center" vertical="center" wrapText="1"/>
    </xf>
    <xf numFmtId="0" fontId="14" fillId="5" borderId="13"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8" xfId="0" applyFont="1" applyFill="1" applyBorder="1" applyAlignment="1">
      <alignment horizontal="center" vertical="center" wrapText="1"/>
    </xf>
    <xf numFmtId="0" fontId="14" fillId="3" borderId="40" xfId="3" applyFont="1" applyFill="1" applyBorder="1" applyAlignment="1">
      <alignment horizontal="center" vertical="center" wrapText="1"/>
    </xf>
    <xf numFmtId="0" fontId="14" fillId="3" borderId="23" xfId="3" applyFont="1" applyFill="1" applyBorder="1" applyAlignment="1">
      <alignment horizontal="center" vertical="center" wrapText="1"/>
    </xf>
    <xf numFmtId="0" fontId="14" fillId="3" borderId="45" xfId="3" applyFont="1" applyFill="1" applyBorder="1" applyAlignment="1">
      <alignment horizontal="center" vertical="center" wrapText="1"/>
    </xf>
    <xf numFmtId="0" fontId="15" fillId="3" borderId="40" xfId="0" applyFont="1" applyFill="1" applyBorder="1" applyAlignment="1">
      <alignment horizontal="center"/>
    </xf>
    <xf numFmtId="0" fontId="15" fillId="3" borderId="23" xfId="0" applyFont="1" applyFill="1" applyBorder="1" applyAlignment="1">
      <alignment horizontal="center"/>
    </xf>
    <xf numFmtId="0" fontId="15" fillId="3" borderId="40" xfId="0" applyFont="1" applyFill="1" applyBorder="1" applyAlignment="1">
      <alignment horizontal="center" wrapText="1"/>
    </xf>
    <xf numFmtId="0" fontId="15" fillId="3" borderId="23" xfId="0" applyFont="1" applyFill="1" applyBorder="1" applyAlignment="1">
      <alignment horizontal="center" wrapText="1"/>
    </xf>
    <xf numFmtId="0" fontId="15" fillId="3" borderId="40"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14" fillId="5" borderId="12" xfId="3" applyFont="1" applyFill="1" applyBorder="1" applyAlignment="1">
      <alignment horizontal="left" vertical="center" wrapText="1"/>
    </xf>
    <xf numFmtId="0" fontId="14" fillId="5" borderId="0" xfId="3" applyFont="1" applyFill="1" applyAlignment="1">
      <alignment horizontal="left" vertical="center" wrapText="1"/>
    </xf>
    <xf numFmtId="0" fontId="13" fillId="5" borderId="0" xfId="3" applyFont="1" applyFill="1" applyAlignment="1">
      <alignment horizontal="left" wrapText="1"/>
    </xf>
    <xf numFmtId="0" fontId="12" fillId="11" borderId="28" xfId="3" applyFont="1" applyFill="1" applyBorder="1" applyAlignment="1">
      <alignment horizontal="center" vertical="center" wrapText="1"/>
    </xf>
    <xf numFmtId="0" fontId="12" fillId="11" borderId="29" xfId="3" applyFont="1" applyFill="1" applyBorder="1" applyAlignment="1">
      <alignment horizontal="center" vertical="center" wrapText="1"/>
    </xf>
    <xf numFmtId="0" fontId="15" fillId="5" borderId="35" xfId="3" applyFont="1" applyFill="1" applyBorder="1" applyAlignment="1">
      <alignment horizontal="left" vertical="center" wrapText="1"/>
    </xf>
    <xf numFmtId="0" fontId="15" fillId="5" borderId="36" xfId="3" applyFont="1" applyFill="1" applyBorder="1" applyAlignment="1">
      <alignment horizontal="left" vertical="center" wrapText="1"/>
    </xf>
    <xf numFmtId="0" fontId="15" fillId="5" borderId="18" xfId="3" applyFont="1" applyFill="1" applyBorder="1" applyAlignment="1">
      <alignment horizontal="left" vertical="center" wrapText="1"/>
    </xf>
    <xf numFmtId="0" fontId="39" fillId="5" borderId="0" xfId="3" applyFont="1" applyFill="1" applyAlignment="1">
      <alignment horizontal="right" vertical="center" wrapText="1"/>
    </xf>
    <xf numFmtId="0" fontId="39" fillId="5" borderId="42" xfId="3" applyFont="1" applyFill="1" applyBorder="1" applyAlignment="1">
      <alignment horizontal="right" vertical="center" wrapText="1"/>
    </xf>
    <xf numFmtId="164" fontId="15" fillId="5" borderId="35" xfId="3" applyNumberFormat="1" applyFont="1" applyFill="1" applyBorder="1" applyAlignment="1" applyProtection="1">
      <alignment horizontal="center" vertical="center" wrapText="1"/>
      <protection locked="0"/>
    </xf>
    <xf numFmtId="164" fontId="15" fillId="5" borderId="43" xfId="3" applyNumberFormat="1" applyFont="1" applyFill="1" applyBorder="1" applyAlignment="1" applyProtection="1">
      <alignment horizontal="center" vertical="center" wrapText="1"/>
      <protection locked="0"/>
    </xf>
    <xf numFmtId="0" fontId="8" fillId="5" borderId="19" xfId="2" applyFill="1" applyBorder="1" applyAlignment="1"/>
    <xf numFmtId="0" fontId="13" fillId="5" borderId="19" xfId="0" applyFont="1" applyFill="1" applyBorder="1" applyAlignment="1"/>
    <xf numFmtId="0" fontId="12" fillId="5" borderId="0" xfId="3" applyFont="1" applyFill="1" applyAlignment="1">
      <alignment horizontal="right" vertical="center" wrapText="1"/>
    </xf>
    <xf numFmtId="0" fontId="12" fillId="5" borderId="42" xfId="3" applyFont="1" applyFill="1" applyBorder="1" applyAlignment="1">
      <alignment horizontal="right" vertical="center" wrapText="1"/>
    </xf>
    <xf numFmtId="164" fontId="40" fillId="5" borderId="35" xfId="3" applyNumberFormat="1" applyFont="1" applyFill="1" applyBorder="1" applyAlignment="1" applyProtection="1">
      <alignment horizontal="center" vertical="center" wrapText="1"/>
      <protection locked="0"/>
    </xf>
    <xf numFmtId="164" fontId="40" fillId="5" borderId="43" xfId="3" applyNumberFormat="1" applyFont="1" applyFill="1" applyBorder="1" applyAlignment="1" applyProtection="1">
      <alignment horizontal="center" vertical="center" wrapText="1"/>
      <protection locked="0"/>
    </xf>
    <xf numFmtId="0" fontId="39" fillId="21" borderId="19" xfId="0" applyFont="1" applyFill="1" applyBorder="1" applyAlignment="1">
      <alignment horizontal="center" wrapText="1"/>
    </xf>
    <xf numFmtId="0" fontId="13" fillId="0" borderId="0" xfId="0" applyFont="1" applyAlignment="1">
      <alignment horizontal="center" vertical="center"/>
    </xf>
    <xf numFmtId="16" fontId="13" fillId="0" borderId="0" xfId="0" applyNumberFormat="1" applyFont="1" applyAlignment="1">
      <alignment horizontal="center" vertical="center" wrapText="1"/>
    </xf>
    <xf numFmtId="0" fontId="25" fillId="6" borderId="19" xfId="0" applyFont="1" applyFill="1" applyBorder="1" applyAlignment="1">
      <alignment horizontal="center" vertical="center" wrapText="1"/>
    </xf>
    <xf numFmtId="0" fontId="13" fillId="8" borderId="19" xfId="0" applyFont="1" applyFill="1" applyBorder="1" applyAlignment="1">
      <alignment horizontal="center"/>
    </xf>
    <xf numFmtId="0" fontId="15" fillId="8" borderId="19" xfId="0" applyFont="1" applyFill="1" applyBorder="1" applyAlignment="1">
      <alignment horizontal="center"/>
    </xf>
    <xf numFmtId="0" fontId="25" fillId="10" borderId="19" xfId="0" applyFont="1" applyFill="1" applyBorder="1" applyAlignment="1">
      <alignment horizontal="center" vertical="center"/>
    </xf>
    <xf numFmtId="0" fontId="24" fillId="4" borderId="23" xfId="0" applyFont="1" applyFill="1" applyBorder="1" applyAlignment="1">
      <alignment horizontal="center" vertical="center"/>
    </xf>
    <xf numFmtId="0" fontId="24" fillId="10" borderId="3" xfId="0" applyFont="1" applyFill="1" applyBorder="1" applyAlignment="1">
      <alignment horizontal="center" vertical="center" wrapText="1"/>
    </xf>
    <xf numFmtId="0" fontId="24" fillId="10" borderId="16"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15" fillId="8" borderId="19" xfId="0" applyFont="1" applyFill="1" applyBorder="1" applyAlignment="1">
      <alignment horizontal="center" vertical="center"/>
    </xf>
    <xf numFmtId="0" fontId="15" fillId="8" borderId="23" xfId="0" applyFont="1" applyFill="1" applyBorder="1" applyAlignment="1">
      <alignment horizontal="center" vertical="center"/>
    </xf>
    <xf numFmtId="0" fontId="15" fillId="8" borderId="13" xfId="0" applyFont="1" applyFill="1" applyBorder="1" applyAlignment="1">
      <alignment horizontal="center" vertical="center"/>
    </xf>
    <xf numFmtId="0" fontId="15" fillId="8" borderId="40" xfId="0" applyFont="1" applyFill="1" applyBorder="1" applyAlignment="1">
      <alignment horizontal="center" vertical="center"/>
    </xf>
    <xf numFmtId="0" fontId="57" fillId="21" borderId="19" xfId="0" applyFont="1" applyFill="1" applyBorder="1" applyAlignment="1">
      <alignment horizontal="center" wrapText="1"/>
    </xf>
    <xf numFmtId="0" fontId="4" fillId="3" borderId="16" xfId="0" applyFont="1" applyFill="1" applyBorder="1" applyAlignment="1">
      <alignment horizontal="center" vertical="center" wrapText="1"/>
    </xf>
    <xf numFmtId="0" fontId="15" fillId="4" borderId="81"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3" xfId="0" applyFont="1" applyFill="1" applyBorder="1" applyAlignment="1">
      <alignment horizontal="center" vertical="center" wrapText="1"/>
    </xf>
    <xf numFmtId="0" fontId="15" fillId="4" borderId="84"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2" xfId="0" applyFont="1" applyFill="1" applyBorder="1" applyAlignment="1">
      <alignment horizontal="center" vertical="center"/>
    </xf>
    <xf numFmtId="0" fontId="54" fillId="4" borderId="6" xfId="0" applyFont="1" applyFill="1" applyBorder="1" applyAlignment="1">
      <alignment horizontal="center" vertical="center"/>
    </xf>
    <xf numFmtId="0" fontId="54" fillId="4" borderId="14" xfId="0" applyFont="1" applyFill="1" applyBorder="1" applyAlignment="1">
      <alignment horizontal="center" vertical="center"/>
    </xf>
    <xf numFmtId="0" fontId="52" fillId="2" borderId="1" xfId="0" applyFont="1" applyFill="1" applyBorder="1" applyAlignment="1">
      <alignment horizontal="center" vertical="center"/>
    </xf>
    <xf numFmtId="0" fontId="52" fillId="2"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25"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9" xfId="0" applyFont="1" applyFill="1" applyBorder="1" applyAlignment="1">
      <alignment horizontal="center" vertical="center"/>
    </xf>
    <xf numFmtId="0" fontId="15" fillId="3" borderId="27"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10" xfId="0" applyFont="1" applyFill="1" applyBorder="1" applyAlignment="1">
      <alignment horizontal="center" vertical="center"/>
    </xf>
    <xf numFmtId="0" fontId="56" fillId="21" borderId="19" xfId="0" applyFont="1" applyFill="1" applyBorder="1" applyAlignment="1">
      <alignment horizontal="center" wrapText="1"/>
    </xf>
    <xf numFmtId="0" fontId="39" fillId="8" borderId="25" xfId="0" applyFont="1" applyFill="1" applyBorder="1" applyAlignment="1">
      <alignment horizontal="center" vertical="center" wrapText="1"/>
    </xf>
    <xf numFmtId="0" fontId="39" fillId="8" borderId="19" xfId="0" applyFont="1" applyFill="1" applyBorder="1" applyAlignment="1">
      <alignment horizontal="center" vertical="center" wrapText="1"/>
    </xf>
    <xf numFmtId="0" fontId="39" fillId="8" borderId="37" xfId="0" applyFont="1" applyFill="1" applyBorder="1" applyAlignment="1">
      <alignment horizontal="center" vertical="center" wrapText="1"/>
    </xf>
    <xf numFmtId="0" fontId="39" fillId="8" borderId="35" xfId="0" applyFont="1" applyFill="1" applyBorder="1" applyAlignment="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0" fontId="24" fillId="0" borderId="6" xfId="0" applyFont="1" applyBorder="1" applyAlignment="1">
      <alignment horizontal="center" vertical="center"/>
    </xf>
    <xf numFmtId="0" fontId="24" fillId="0" borderId="14"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7" fillId="8" borderId="3" xfId="0" applyFont="1" applyFill="1" applyBorder="1" applyAlignment="1">
      <alignment horizontal="center" vertical="center"/>
    </xf>
    <xf numFmtId="0" fontId="7" fillId="8" borderId="2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19" xfId="0" applyFont="1" applyFill="1" applyBorder="1" applyAlignment="1">
      <alignment horizontal="center" vertical="center"/>
    </xf>
    <xf numFmtId="0" fontId="7" fillId="8" borderId="27" xfId="0" applyFont="1" applyFill="1" applyBorder="1" applyAlignment="1">
      <alignment horizontal="center" vertical="center"/>
    </xf>
    <xf numFmtId="0" fontId="24" fillId="9" borderId="3"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9"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39" fillId="8" borderId="3" xfId="0" applyFont="1" applyFill="1" applyBorder="1" applyAlignment="1">
      <alignment horizontal="center" vertical="center" wrapText="1"/>
    </xf>
    <xf numFmtId="0" fontId="39" fillId="8" borderId="16" xfId="0" applyFont="1" applyFill="1" applyBorder="1" applyAlignment="1">
      <alignment horizontal="center" vertical="center" wrapText="1"/>
    </xf>
    <xf numFmtId="0" fontId="7" fillId="8" borderId="37" xfId="0" applyFont="1" applyFill="1" applyBorder="1" applyAlignment="1">
      <alignment horizontal="center" vertical="center"/>
    </xf>
    <xf numFmtId="0" fontId="7" fillId="8" borderId="35" xfId="0" applyFont="1" applyFill="1" applyBorder="1" applyAlignment="1">
      <alignment horizontal="center" vertical="center"/>
    </xf>
    <xf numFmtId="0" fontId="7" fillId="8" borderId="82" xfId="0" applyFont="1" applyFill="1" applyBorder="1" applyAlignment="1">
      <alignment horizontal="center" vertical="center"/>
    </xf>
    <xf numFmtId="0" fontId="56" fillId="21" borderId="19" xfId="0" applyFont="1" applyFill="1" applyBorder="1" applyAlignment="1">
      <alignment horizontal="center" vertical="center" wrapText="1"/>
    </xf>
    <xf numFmtId="0" fontId="24" fillId="0" borderId="19" xfId="0" applyFont="1" applyBorder="1" applyAlignment="1">
      <alignment horizontal="center" vertical="center"/>
    </xf>
    <xf numFmtId="0" fontId="24" fillId="9" borderId="19" xfId="0" applyFont="1" applyFill="1" applyBorder="1" applyAlignment="1">
      <alignment horizontal="center" vertical="center" wrapText="1"/>
    </xf>
    <xf numFmtId="0" fontId="24" fillId="9" borderId="19" xfId="0" applyFont="1" applyFill="1" applyBorder="1" applyAlignment="1">
      <alignment horizontal="left" vertical="center" wrapText="1"/>
    </xf>
    <xf numFmtId="0" fontId="23" fillId="9" borderId="30" xfId="0" applyFont="1" applyFill="1" applyBorder="1" applyAlignment="1">
      <alignment horizontal="center" vertical="center"/>
    </xf>
    <xf numFmtId="0" fontId="7" fillId="8" borderId="3" xfId="0" applyFont="1" applyFill="1" applyBorder="1" applyAlignment="1">
      <alignment horizontal="center"/>
    </xf>
    <xf numFmtId="0" fontId="7" fillId="8" borderId="25" xfId="0" applyFont="1" applyFill="1" applyBorder="1" applyAlignment="1">
      <alignment horizontal="center"/>
    </xf>
    <xf numFmtId="0" fontId="9" fillId="4" borderId="5"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7" fillId="8" borderId="8" xfId="0" applyFont="1" applyFill="1" applyBorder="1" applyAlignment="1">
      <alignment horizontal="center" vertical="center"/>
    </xf>
    <xf numFmtId="0" fontId="7" fillId="8" borderId="26" xfId="0" applyFont="1" applyFill="1" applyBorder="1" applyAlignment="1">
      <alignment horizontal="center" vertical="center"/>
    </xf>
    <xf numFmtId="0" fontId="39" fillId="0" borderId="19" xfId="0" applyFont="1" applyBorder="1" applyAlignment="1">
      <alignment horizontal="center" vertical="top" wrapText="1"/>
    </xf>
    <xf numFmtId="0" fontId="39" fillId="0" borderId="19" xfId="0" applyFont="1" applyBorder="1" applyAlignment="1">
      <alignment horizontal="center" vertical="center"/>
    </xf>
    <xf numFmtId="0" fontId="7" fillId="0" borderId="0" xfId="0" applyFont="1" applyAlignment="1">
      <alignment horizontal="left" vertical="center"/>
    </xf>
    <xf numFmtId="0" fontId="39" fillId="5" borderId="72" xfId="0" applyFont="1" applyFill="1" applyBorder="1" applyAlignment="1">
      <alignment vertical="center"/>
    </xf>
    <xf numFmtId="0" fontId="39" fillId="5" borderId="0" xfId="0" applyFont="1" applyFill="1" applyBorder="1" applyAlignment="1">
      <alignment vertical="center"/>
    </xf>
    <xf numFmtId="9" fontId="15" fillId="5" borderId="68" xfId="1" applyFont="1" applyFill="1" applyBorder="1" applyAlignment="1">
      <alignment horizontal="center" vertical="center" wrapText="1"/>
    </xf>
    <xf numFmtId="9" fontId="15" fillId="5" borderId="70" xfId="1" applyFont="1" applyFill="1" applyBorder="1" applyAlignment="1">
      <alignment horizontal="center" vertical="center" wrapText="1"/>
    </xf>
    <xf numFmtId="0" fontId="22" fillId="5" borderId="76" xfId="0" applyFont="1" applyFill="1" applyBorder="1" applyAlignment="1">
      <alignment horizontal="center" vertical="center" wrapText="1" readingOrder="1"/>
    </xf>
    <xf numFmtId="0" fontId="22" fillId="5" borderId="70" xfId="0" applyFont="1" applyFill="1" applyBorder="1" applyAlignment="1">
      <alignment horizontal="center" vertical="center" wrapText="1" readingOrder="1"/>
    </xf>
    <xf numFmtId="9" fontId="15" fillId="0" borderId="68" xfId="0" applyNumberFormat="1" applyFont="1" applyBorder="1" applyAlignment="1">
      <alignment horizontal="center" vertical="center" wrapText="1"/>
    </xf>
    <xf numFmtId="9" fontId="15" fillId="0" borderId="70" xfId="0" applyNumberFormat="1" applyFont="1" applyBorder="1" applyAlignment="1">
      <alignment horizontal="center" vertical="center" wrapText="1"/>
    </xf>
    <xf numFmtId="0" fontId="13" fillId="5" borderId="68" xfId="0" applyFont="1" applyFill="1" applyBorder="1" applyAlignment="1">
      <alignment horizontal="center" vertical="center" wrapText="1"/>
    </xf>
    <xf numFmtId="0" fontId="13" fillId="5" borderId="70" xfId="0" applyFont="1" applyFill="1" applyBorder="1" applyAlignment="1">
      <alignment horizontal="center" vertical="center" wrapText="1"/>
    </xf>
    <xf numFmtId="0" fontId="49" fillId="16" borderId="76" xfId="0" applyFont="1" applyFill="1" applyBorder="1" applyAlignment="1">
      <alignment horizontal="center" vertical="center" wrapText="1" readingOrder="1"/>
    </xf>
    <xf numFmtId="0" fontId="49" fillId="16" borderId="77" xfId="0" applyFont="1" applyFill="1" applyBorder="1" applyAlignment="1">
      <alignment horizontal="center" vertical="center" wrapText="1" readingOrder="1"/>
    </xf>
    <xf numFmtId="14" fontId="15" fillId="0" borderId="68" xfId="0" applyNumberFormat="1" applyFont="1" applyBorder="1" applyAlignment="1">
      <alignment horizontal="left" vertical="center" wrapText="1"/>
    </xf>
    <xf numFmtId="14" fontId="15" fillId="0" borderId="70" xfId="0" applyNumberFormat="1" applyFont="1" applyBorder="1" applyAlignment="1">
      <alignment horizontal="left" vertical="center" wrapText="1"/>
    </xf>
    <xf numFmtId="0" fontId="15" fillId="0" borderId="68" xfId="0" applyFont="1" applyBorder="1" applyAlignment="1">
      <alignment horizontal="center" vertical="center"/>
    </xf>
    <xf numFmtId="0" fontId="15" fillId="0" borderId="70" xfId="0" applyFont="1" applyBorder="1" applyAlignment="1">
      <alignment horizontal="center" vertical="center"/>
    </xf>
    <xf numFmtId="0" fontId="7" fillId="0" borderId="68" xfId="0" applyFont="1" applyBorder="1" applyAlignment="1">
      <alignment horizontal="justify" vertical="center" wrapText="1"/>
    </xf>
    <xf numFmtId="0" fontId="7" fillId="0" borderId="70" xfId="0" applyFont="1" applyBorder="1" applyAlignment="1">
      <alignment horizontal="justify"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0" xfId="0" applyFont="1" applyBorder="1" applyAlignment="1">
      <alignment horizontal="center" vertical="center" wrapText="1"/>
    </xf>
    <xf numFmtId="0" fontId="46" fillId="5" borderId="76" xfId="0" applyFont="1" applyFill="1" applyBorder="1" applyAlignment="1">
      <alignment horizontal="center" vertical="center" wrapText="1" readingOrder="1"/>
    </xf>
    <xf numFmtId="0" fontId="46" fillId="5" borderId="77" xfId="0" applyFont="1" applyFill="1" applyBorder="1" applyAlignment="1">
      <alignment horizontal="center" vertical="center" wrapText="1" readingOrder="1"/>
    </xf>
    <xf numFmtId="0" fontId="7" fillId="0" borderId="68" xfId="0" applyFont="1" applyBorder="1" applyAlignment="1">
      <alignment horizontal="center" vertical="center" textRotation="90"/>
    </xf>
    <xf numFmtId="0" fontId="7" fillId="0" borderId="70" xfId="0" applyFont="1" applyBorder="1" applyAlignment="1">
      <alignment horizontal="center" vertical="center" textRotation="90"/>
    </xf>
    <xf numFmtId="14" fontId="15" fillId="0" borderId="68" xfId="0" applyNumberFormat="1" applyFont="1" applyBorder="1" applyAlignment="1">
      <alignment horizontal="center" vertical="center" wrapText="1"/>
    </xf>
    <xf numFmtId="14" fontId="15" fillId="0" borderId="70" xfId="0" applyNumberFormat="1" applyFont="1" applyBorder="1" applyAlignment="1">
      <alignment horizontal="center" vertical="center" wrapText="1"/>
    </xf>
    <xf numFmtId="9" fontId="15" fillId="5" borderId="68" xfId="0" applyNumberFormat="1" applyFont="1" applyFill="1" applyBorder="1" applyAlignment="1">
      <alignment horizontal="center" vertical="center" wrapText="1"/>
    </xf>
    <xf numFmtId="9" fontId="15" fillId="5" borderId="70" xfId="0" applyNumberFormat="1" applyFont="1" applyFill="1" applyBorder="1" applyAlignment="1">
      <alignment horizontal="center" vertical="center" wrapText="1"/>
    </xf>
    <xf numFmtId="9" fontId="15" fillId="5" borderId="79" xfId="1" applyFont="1" applyFill="1" applyBorder="1" applyAlignment="1">
      <alignment horizontal="center" vertical="center" wrapText="1"/>
    </xf>
    <xf numFmtId="9" fontId="15" fillId="5" borderId="80" xfId="1" applyFont="1" applyFill="1" applyBorder="1" applyAlignment="1">
      <alignment horizontal="center" vertical="center" wrapText="1"/>
    </xf>
    <xf numFmtId="9" fontId="15" fillId="5" borderId="78" xfId="0" applyNumberFormat="1" applyFont="1" applyFill="1" applyBorder="1" applyAlignment="1">
      <alignment horizontal="center" vertical="center" wrapText="1"/>
    </xf>
    <xf numFmtId="9" fontId="15" fillId="5" borderId="67" xfId="0" applyNumberFormat="1" applyFont="1" applyFill="1" applyBorder="1" applyAlignment="1">
      <alignment horizontal="center" vertical="center" wrapText="1"/>
    </xf>
    <xf numFmtId="0" fontId="22" fillId="5" borderId="77" xfId="0" applyFont="1" applyFill="1" applyBorder="1" applyAlignment="1">
      <alignment horizontal="center" vertical="center" wrapText="1" readingOrder="1"/>
    </xf>
    <xf numFmtId="0" fontId="15" fillId="0" borderId="68" xfId="0" applyFont="1" applyBorder="1" applyAlignment="1">
      <alignment horizontal="justify" vertical="center" wrapText="1"/>
    </xf>
    <xf numFmtId="0" fontId="15" fillId="0" borderId="70" xfId="0" applyFont="1" applyBorder="1" applyAlignment="1">
      <alignment horizontal="justify" vertical="center" wrapText="1"/>
    </xf>
    <xf numFmtId="0" fontId="7" fillId="0" borderId="71" xfId="0" applyFont="1" applyBorder="1" applyAlignment="1">
      <alignment horizontal="justify" vertical="center" wrapText="1"/>
    </xf>
    <xf numFmtId="0" fontId="7" fillId="5" borderId="68" xfId="0" applyFont="1" applyFill="1" applyBorder="1" applyAlignment="1">
      <alignment horizontal="justify" vertical="center" wrapText="1"/>
    </xf>
    <xf numFmtId="0" fontId="7" fillId="5" borderId="71" xfId="0" applyFont="1" applyFill="1" applyBorder="1" applyAlignment="1">
      <alignment horizontal="justify" vertical="center" wrapText="1"/>
    </xf>
    <xf numFmtId="0" fontId="15" fillId="0" borderId="71" xfId="0" applyFont="1" applyBorder="1" applyAlignment="1">
      <alignment horizontal="center" vertical="center" wrapText="1"/>
    </xf>
    <xf numFmtId="0" fontId="46" fillId="5" borderId="71" xfId="0" applyFont="1" applyFill="1" applyBorder="1" applyAlignment="1">
      <alignment horizontal="center" vertical="center" wrapText="1" readingOrder="1"/>
    </xf>
    <xf numFmtId="9" fontId="15" fillId="0" borderId="71" xfId="0" applyNumberFormat="1" applyFont="1" applyBorder="1" applyAlignment="1">
      <alignment horizontal="center" vertical="center" wrapText="1"/>
    </xf>
    <xf numFmtId="0" fontId="7" fillId="5" borderId="70" xfId="0" applyFont="1" applyFill="1" applyBorder="1" applyAlignment="1">
      <alignment horizontal="justify" vertical="center" wrapText="1"/>
    </xf>
    <xf numFmtId="0" fontId="39" fillId="14" borderId="69" xfId="0" applyFont="1" applyFill="1" applyBorder="1" applyAlignment="1">
      <alignment horizontal="center" vertical="center" textRotation="90" wrapText="1"/>
    </xf>
    <xf numFmtId="0" fontId="39" fillId="14" borderId="69" xfId="0" applyFont="1" applyFill="1" applyBorder="1" applyAlignment="1">
      <alignment horizontal="center" vertical="center" wrapText="1"/>
    </xf>
    <xf numFmtId="0" fontId="39" fillId="14" borderId="63" xfId="0" applyFont="1" applyFill="1" applyBorder="1" applyAlignment="1">
      <alignment horizontal="center" vertical="center" wrapText="1"/>
    </xf>
    <xf numFmtId="0" fontId="39" fillId="14" borderId="64" xfId="0" applyFont="1" applyFill="1" applyBorder="1" applyAlignment="1">
      <alignment horizontal="center" vertical="center" wrapText="1"/>
    </xf>
    <xf numFmtId="0" fontId="39" fillId="14" borderId="65" xfId="0" applyFont="1" applyFill="1" applyBorder="1" applyAlignment="1">
      <alignment horizontal="center" vertical="center" wrapText="1"/>
    </xf>
    <xf numFmtId="0" fontId="39" fillId="14" borderId="73" xfId="0" applyFont="1" applyFill="1" applyBorder="1" applyAlignment="1">
      <alignment horizontal="center" vertical="center" textRotation="90" wrapText="1"/>
    </xf>
    <xf numFmtId="0" fontId="39" fillId="14" borderId="66" xfId="0" applyFont="1" applyFill="1" applyBorder="1" applyAlignment="1">
      <alignment horizontal="center" vertical="center" textRotation="90" wrapText="1"/>
    </xf>
    <xf numFmtId="0" fontId="15" fillId="14" borderId="73" xfId="0" applyFont="1" applyFill="1" applyBorder="1" applyAlignment="1">
      <alignment horizontal="center" vertical="center" textRotation="90" wrapText="1"/>
    </xf>
    <xf numFmtId="0" fontId="15" fillId="14" borderId="66" xfId="0" applyFont="1" applyFill="1" applyBorder="1" applyAlignment="1">
      <alignment horizontal="center" vertical="center" textRotation="90" wrapText="1"/>
    </xf>
    <xf numFmtId="0" fontId="39" fillId="14" borderId="72" xfId="0" applyFont="1" applyFill="1" applyBorder="1" applyAlignment="1">
      <alignment horizontal="center" vertical="center"/>
    </xf>
    <xf numFmtId="0" fontId="39" fillId="14" borderId="66" xfId="0" applyFont="1" applyFill="1" applyBorder="1" applyAlignment="1">
      <alignment horizontal="center" vertical="center"/>
    </xf>
    <xf numFmtId="0" fontId="39" fillId="14" borderId="72" xfId="0" applyFont="1" applyFill="1" applyBorder="1" applyAlignment="1">
      <alignment horizontal="center" vertical="center" wrapText="1"/>
    </xf>
    <xf numFmtId="0" fontId="46" fillId="5" borderId="68" xfId="0" applyFont="1" applyFill="1" applyBorder="1" applyAlignment="1">
      <alignment horizontal="center" vertical="center" wrapText="1" readingOrder="1"/>
    </xf>
    <xf numFmtId="0" fontId="46" fillId="5" borderId="70" xfId="0" applyFont="1" applyFill="1" applyBorder="1" applyAlignment="1">
      <alignment horizontal="center" vertical="center" wrapText="1" readingOrder="1"/>
    </xf>
    <xf numFmtId="0" fontId="39" fillId="14" borderId="67" xfId="0" applyFont="1" applyFill="1" applyBorder="1" applyAlignment="1">
      <alignment horizontal="center" vertical="center"/>
    </xf>
    <xf numFmtId="0" fontId="39" fillId="14" borderId="68" xfId="0" applyFont="1" applyFill="1" applyBorder="1" applyAlignment="1">
      <alignment horizontal="center" vertical="center" textRotation="90"/>
    </xf>
    <xf numFmtId="0" fontId="39" fillId="14" borderId="70" xfId="0" applyFont="1" applyFill="1" applyBorder="1" applyAlignment="1">
      <alignment horizontal="center" vertical="center" textRotation="90"/>
    </xf>
    <xf numFmtId="0" fontId="39" fillId="14" borderId="69" xfId="0" applyFont="1" applyFill="1" applyBorder="1" applyAlignment="1">
      <alignment horizontal="center" vertical="center"/>
    </xf>
    <xf numFmtId="0" fontId="39" fillId="14" borderId="70" xfId="0" applyFont="1" applyFill="1" applyBorder="1" applyAlignment="1">
      <alignment horizontal="center" vertical="center" wrapText="1"/>
    </xf>
    <xf numFmtId="0" fontId="39" fillId="14" borderId="70" xfId="0" applyFont="1" applyFill="1" applyBorder="1" applyAlignment="1">
      <alignment horizontal="center" vertical="center"/>
    </xf>
    <xf numFmtId="0" fontId="39" fillId="14" borderId="68" xfId="0" applyFont="1" applyFill="1" applyBorder="1" applyAlignment="1">
      <alignment horizontal="center" vertical="center" wrapText="1"/>
    </xf>
    <xf numFmtId="0" fontId="39" fillId="14" borderId="71" xfId="0" applyFont="1" applyFill="1" applyBorder="1" applyAlignment="1">
      <alignment horizontal="center" vertical="center" wrapText="1"/>
    </xf>
    <xf numFmtId="0" fontId="39" fillId="14" borderId="68" xfId="0" applyFont="1" applyFill="1" applyBorder="1" applyAlignment="1">
      <alignment horizontal="center" vertical="center" textRotation="90" wrapText="1"/>
    </xf>
    <xf numFmtId="0" fontId="39" fillId="14" borderId="70" xfId="0" applyFont="1" applyFill="1" applyBorder="1" applyAlignment="1">
      <alignment horizontal="center" vertical="center" textRotation="90" wrapText="1"/>
    </xf>
    <xf numFmtId="0" fontId="39" fillId="14" borderId="63" xfId="0" applyFont="1" applyFill="1" applyBorder="1" applyAlignment="1">
      <alignment horizontal="left" vertical="center"/>
    </xf>
    <xf numFmtId="0" fontId="39" fillId="14" borderId="64" xfId="0" applyFont="1" applyFill="1" applyBorder="1" applyAlignment="1">
      <alignment horizontal="left" vertical="center"/>
    </xf>
    <xf numFmtId="0" fontId="39" fillId="14" borderId="65" xfId="0" applyFont="1" applyFill="1" applyBorder="1" applyAlignment="1">
      <alignment horizontal="left" vertical="center"/>
    </xf>
    <xf numFmtId="0" fontId="15" fillId="5" borderId="63" xfId="0" applyFont="1" applyFill="1" applyBorder="1" applyAlignment="1">
      <alignment horizontal="left" vertical="center" wrapText="1"/>
    </xf>
    <xf numFmtId="0" fontId="15" fillId="5" borderId="64" xfId="0" applyFont="1" applyFill="1" applyBorder="1" applyAlignment="1">
      <alignment horizontal="left" vertical="center" wrapText="1"/>
    </xf>
    <xf numFmtId="0" fontId="15" fillId="5" borderId="65" xfId="0" applyFont="1" applyFill="1" applyBorder="1" applyAlignment="1">
      <alignment horizontal="left" vertical="center" wrapText="1"/>
    </xf>
    <xf numFmtId="0" fontId="39" fillId="14" borderId="63" xfId="0" applyFont="1" applyFill="1" applyBorder="1" applyAlignment="1">
      <alignment horizontal="center" vertical="center"/>
    </xf>
    <xf numFmtId="0" fontId="39" fillId="14" borderId="64" xfId="0" applyFont="1" applyFill="1" applyBorder="1" applyAlignment="1">
      <alignment horizontal="center" vertical="center"/>
    </xf>
    <xf numFmtId="0" fontId="39" fillId="14" borderId="80" xfId="0" applyFont="1" applyFill="1" applyBorder="1" applyAlignment="1">
      <alignment horizontal="center" vertical="center"/>
    </xf>
  </cellXfs>
  <cellStyles count="5">
    <cellStyle name="Hipervínculo" xfId="2" builtinId="8"/>
    <cellStyle name="Millares [0]" xfId="4" builtinId="6"/>
    <cellStyle name="Normal" xfId="0" builtinId="0"/>
    <cellStyle name="Normal 3" xfId="3" xr:uid="{00000000-0005-0000-0000-000003000000}"/>
    <cellStyle name="Porcentaje" xfId="1" builtinId="5"/>
  </cellStyles>
  <dxfs count="120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MAPA RIESGOS UAEOS'!A1"/><Relationship Id="rId3" Type="http://schemas.openxmlformats.org/officeDocument/2006/relationships/hyperlink" Target="#'Componente 2 Racionalizac'!A1"/><Relationship Id="rId7" Type="http://schemas.openxmlformats.org/officeDocument/2006/relationships/image" Target="../media/image2.png"/><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hyperlink" Target="#'Integridad- Gesti&#243;n de Conflict'!A1"/><Relationship Id="rId5" Type="http://schemas.openxmlformats.org/officeDocument/2006/relationships/hyperlink" Target="#'Componente 4  Atenci&#243;n al Ciuda'!A1"/><Relationship Id="rId10" Type="http://schemas.openxmlformats.org/officeDocument/2006/relationships/image" Target="../media/image4.png"/><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190500"/>
          <a:ext cx="2839720" cy="591502"/>
        </a:xfrm>
        <a:prstGeom prst="rect">
          <a:avLst/>
        </a:prstGeom>
      </xdr:spPr>
    </xdr:pic>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8"/>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id="{C119FE0E-F63F-4807-9FA7-3CC33BA7114E}"/>
            </a:ext>
          </a:extLst>
        </xdr:cNvPr>
        <xdr:cNvPicPr>
          <a:picLocks noChangeAspect="1"/>
        </xdr:cNvPicPr>
      </xdr:nvPicPr>
      <xdr:blipFill>
        <a:blip xmlns:r="http://schemas.openxmlformats.org/officeDocument/2006/relationships" r:embed="rId12"/>
        <a:stretch>
          <a:fillRect/>
        </a:stretch>
      </xdr:blipFill>
      <xdr:spPr>
        <a:xfrm>
          <a:off x="0" y="2166938"/>
          <a:ext cx="7513579" cy="616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50694</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84756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3775"/>
          <a:ext cx="2831308" cy="594733"/>
        </a:xfrm>
        <a:prstGeom prst="rect">
          <a:avLst/>
        </a:prstGeom>
      </xdr:spPr>
    </xdr:pic>
    <xdr:clientData/>
  </xdr:twoCellAnchor>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22119</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537051</xdr:colOff>
      <xdr:row>3</xdr:row>
      <xdr:rowOff>162613</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42101" cy="610288"/>
        </a:xfrm>
        <a:prstGeom prst="rect">
          <a:avLst/>
        </a:prstGeom>
      </xdr:spPr>
    </xdr:pic>
    <xdr:clientData/>
  </xdr:twoCellAnchor>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5" name="Imagen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370796</xdr:colOff>
      <xdr:row>0</xdr:row>
      <xdr:rowOff>626957</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twoCellAnchor editAs="oneCell">
    <xdr:from>
      <xdr:col>13</xdr:col>
      <xdr:colOff>372457</xdr:colOff>
      <xdr:row>0</xdr:row>
      <xdr:rowOff>190501</xdr:rowOff>
    </xdr:from>
    <xdr:to>
      <xdr:col>14</xdr:col>
      <xdr:colOff>122576</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734877" y="190501"/>
          <a:ext cx="50241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8659</xdr:colOff>
      <xdr:row>0</xdr:row>
      <xdr:rowOff>51955</xdr:rowOff>
    </xdr:from>
    <xdr:to>
      <xdr:col>4</xdr:col>
      <xdr:colOff>737221</xdr:colOff>
      <xdr:row>1</xdr:row>
      <xdr:rowOff>479714</xdr:rowOff>
    </xdr:to>
    <xdr:pic>
      <xdr:nvPicPr>
        <xdr:cNvPr id="2" name="Imagen 1">
          <a:extLst>
            <a:ext uri="{FF2B5EF4-FFF2-40B4-BE49-F238E27FC236}">
              <a16:creationId xmlns:a16="http://schemas.microsoft.com/office/drawing/2014/main" id="{91E319FE-5A4F-4A08-B689-BA2B5B737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09" y="51955"/>
          <a:ext cx="3814662" cy="799234"/>
        </a:xfrm>
        <a:prstGeom prst="rect">
          <a:avLst/>
        </a:prstGeom>
      </xdr:spPr>
    </xdr:pic>
    <xdr:clientData/>
  </xdr:twoCellAnchor>
  <xdr:twoCellAnchor>
    <xdr:from>
      <xdr:col>6</xdr:col>
      <xdr:colOff>987136</xdr:colOff>
      <xdr:row>5</xdr:row>
      <xdr:rowOff>372341</xdr:rowOff>
    </xdr:from>
    <xdr:to>
      <xdr:col>8</xdr:col>
      <xdr:colOff>155347</xdr:colOff>
      <xdr:row>7</xdr:row>
      <xdr:rowOff>296574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47CB56CC-8B8B-422D-B357-0F6CB1986769}"/>
            </a:ext>
          </a:extLst>
        </xdr:cNvPr>
        <xdr:cNvSpPr/>
      </xdr:nvSpPr>
      <xdr:spPr>
        <a:xfrm>
          <a:off x="10165772" y="2329296"/>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anielarodriguezm/Downloads/D:/UAEOS/TRABAJO%20EN%20CASA/MAPAS%20DE%20RIESGOS/RIESGOS%202021/MAPAS%20DE%20RIESGOS%20DE%20PROCESO%202021/MAPAS%20DE%20RIESGOS%20GUIA%202021/MAPA_RIESGOS_PROGRAMAS%20Y%20PROYECTOS_UAEOS_20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PROGRAMAS%20Y%20PROYECTOS_UAEOS_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SEGUIMIENTO%20Y%20MEDICION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2020-11-10_Propuesta_Mapa_riesgos_RH_UAE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COMUNICACION_PRENSA_UAEOS_2021.xlsx"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Users/danielarodriguezm/Downloads/C:/Users/Jorge/Documents/UAEOS/TRABAJO%20EN%20CASA/MAPAS%20DE%20RIESGOS/RIESGOS%202021/MAPAS%20DE%20RIESGOS%20DE%20PROCESO%202021/MAPAS%20DE%20RIESGOS%20GUIA%202021/MAPA_RIESGOS_G_CONOCIMIENTO_CIUDADANO_UAEOS.xlsx?711C7F16" TargetMode="External"/><Relationship Id="rId1" Type="http://schemas.openxmlformats.org/officeDocument/2006/relationships/externalLinkPath" Target="file:///\\711C7F16\MAPA_RIESGOS_G_CONOCIMIENTO_CIUDADANO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INFORMATICA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CONTRACTUAL%20%20JURIDICA_UAEOS_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MEJORAMIENTO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1/MAPAS%20DE%20RIESGOS%20DE%20PROCESO%202021/MAPAS%20DE%20RIESGOS%20GUIA%202021/MAPA_RIESGOS_G_OCI_UAE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2\MAPA_RIESGOS_UAEOS_2022_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CONOCIMIENTO_CIUDADANO_UAE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OCI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anielarodriguezm/Downloads/E:/UAEOS/TRABAJO%20EN%20CASA/MAPAS%20DE%20RIESGOS/RIESGOS%202022/MAPA_RIESGOS_UAEOS_2022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Tablas institucione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Tabla probabiidad"/>
      <sheetName val="Clasificacion riesgo"/>
      <sheetName val="Observaciones caracterizacion"/>
      <sheetName val="Factores Riesgo"/>
      <sheetName val="Hoja1"/>
      <sheetName val="MAPA RIESGOS UAEOS"/>
      <sheetName val="Mapa de Riesgo"/>
      <sheetName val="Tabla impacto"/>
      <sheetName val="Matriz calor_RI"/>
      <sheetName val="Matriz calor RR"/>
      <sheetName val="Tabla Valoración Controles"/>
      <sheetName val="ValoraciónControles "/>
      <sheetName val="Hoja3"/>
      <sheetName val="RESUMEN"/>
      <sheetName val="Calculos Controles"/>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Clasificacion riesgo"/>
      <sheetName val="Atributos controle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zoomScale="98" zoomScaleNormal="98" zoomScaleSheetLayoutView="80" zoomScalePageLayoutView="70" workbookViewId="0"/>
  </sheetViews>
  <sheetFormatPr baseColWidth="10" defaultColWidth="11.42578125" defaultRowHeight="15"/>
  <cols>
    <col min="10" max="10" width="24.85546875" customWidth="1"/>
    <col min="16" max="16" width="51.42578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c r="A1" s="144"/>
      <c r="B1" s="145"/>
      <c r="C1" s="145"/>
      <c r="D1" s="145"/>
      <c r="E1" s="145"/>
      <c r="F1" s="145"/>
      <c r="G1" s="145"/>
      <c r="H1" s="146"/>
      <c r="I1" s="147"/>
      <c r="J1" s="147"/>
      <c r="K1" s="147"/>
      <c r="L1" s="147"/>
      <c r="M1" s="147"/>
      <c r="N1" s="147"/>
      <c r="O1" s="147"/>
      <c r="P1" s="148"/>
    </row>
    <row r="2" spans="1:16" ht="30.75" customHeight="1">
      <c r="A2" s="149"/>
      <c r="B2" s="150"/>
      <c r="C2" s="150"/>
      <c r="D2" s="150"/>
      <c r="E2" s="150"/>
      <c r="F2" s="150"/>
      <c r="G2" s="150"/>
      <c r="H2" s="151"/>
      <c r="I2" s="152"/>
      <c r="J2" s="152"/>
      <c r="K2" s="152"/>
      <c r="L2" s="152"/>
      <c r="M2" s="152"/>
      <c r="N2" s="152"/>
      <c r="O2" s="152"/>
      <c r="P2" s="153"/>
    </row>
    <row r="3" spans="1:16" ht="30.75" customHeight="1">
      <c r="A3" s="149"/>
      <c r="B3" s="150"/>
      <c r="C3" s="150"/>
      <c r="D3" s="150"/>
      <c r="E3" s="150"/>
      <c r="F3" s="150"/>
      <c r="G3" s="150"/>
      <c r="H3" s="151"/>
      <c r="I3" s="152"/>
      <c r="J3" s="152"/>
      <c r="K3" s="152"/>
      <c r="L3" s="152"/>
      <c r="M3" s="152"/>
      <c r="N3" s="152"/>
      <c r="O3" s="152"/>
      <c r="P3" s="153"/>
    </row>
    <row r="4" spans="1:16" ht="72.75" customHeight="1">
      <c r="A4" s="149"/>
      <c r="B4" s="150"/>
      <c r="C4" s="150"/>
      <c r="D4" s="150"/>
      <c r="E4" s="150"/>
      <c r="F4" s="150"/>
      <c r="G4" s="150"/>
      <c r="H4" s="150"/>
      <c r="I4" s="449" t="s">
        <v>0</v>
      </c>
      <c r="J4" s="449"/>
      <c r="K4" s="449"/>
      <c r="L4" s="449"/>
      <c r="M4" s="449"/>
      <c r="N4" s="449"/>
      <c r="O4" s="449"/>
      <c r="P4" s="450"/>
    </row>
    <row r="5" spans="1:16">
      <c r="A5" s="149"/>
      <c r="B5" s="150"/>
      <c r="C5" s="150"/>
      <c r="D5" s="150"/>
      <c r="E5" s="150"/>
      <c r="F5" s="150"/>
      <c r="G5" s="150"/>
      <c r="H5" s="151"/>
      <c r="I5" s="152"/>
      <c r="J5" s="152"/>
      <c r="K5" s="152"/>
      <c r="L5" s="152"/>
      <c r="M5" s="152"/>
      <c r="N5" s="152"/>
      <c r="O5" s="152"/>
      <c r="P5" s="153"/>
    </row>
    <row r="6" spans="1:16" ht="21">
      <c r="A6" s="149"/>
      <c r="B6" s="150"/>
      <c r="C6" s="454"/>
      <c r="D6" s="455"/>
      <c r="E6" s="455"/>
      <c r="F6" s="455"/>
      <c r="G6" s="455"/>
      <c r="H6" s="456"/>
      <c r="I6" s="152"/>
      <c r="J6" s="150"/>
      <c r="K6" s="152"/>
      <c r="L6" s="152"/>
      <c r="M6" s="152"/>
      <c r="N6" s="152"/>
      <c r="O6" s="154"/>
      <c r="P6" s="153"/>
    </row>
    <row r="7" spans="1:16">
      <c r="A7" s="149"/>
      <c r="B7" s="150"/>
      <c r="C7" s="457"/>
      <c r="D7" s="455"/>
      <c r="E7" s="455"/>
      <c r="F7" s="455"/>
      <c r="G7" s="455"/>
      <c r="H7" s="456"/>
      <c r="I7" s="152"/>
      <c r="J7" s="155"/>
      <c r="K7" s="156"/>
      <c r="L7" s="156"/>
      <c r="M7" s="156"/>
      <c r="N7" s="156"/>
      <c r="O7" s="156"/>
      <c r="P7" s="157"/>
    </row>
    <row r="8" spans="1:16" ht="23.25">
      <c r="A8" s="149"/>
      <c r="B8" s="150"/>
      <c r="C8" s="457"/>
      <c r="D8" s="455"/>
      <c r="E8" s="455"/>
      <c r="F8" s="455"/>
      <c r="G8" s="455"/>
      <c r="H8" s="456"/>
      <c r="I8" s="152"/>
      <c r="J8" s="451" t="s">
        <v>1</v>
      </c>
      <c r="K8" s="451"/>
      <c r="L8" s="451"/>
      <c r="M8" s="156"/>
      <c r="N8" s="156"/>
      <c r="O8" s="156"/>
      <c r="P8" s="157"/>
    </row>
    <row r="9" spans="1:16" ht="24" customHeight="1">
      <c r="A9" s="149"/>
      <c r="B9" s="150"/>
      <c r="C9" s="457"/>
      <c r="D9" s="455"/>
      <c r="E9" s="455"/>
      <c r="F9" s="455"/>
      <c r="G9" s="455"/>
      <c r="H9" s="456"/>
      <c r="I9" s="152"/>
      <c r="J9" s="156"/>
      <c r="K9" s="156"/>
      <c r="L9" s="150"/>
      <c r="M9" s="156"/>
      <c r="N9" s="156"/>
      <c r="O9" s="150"/>
      <c r="P9" s="157"/>
    </row>
    <row r="10" spans="1:16">
      <c r="A10" s="149"/>
      <c r="B10" s="150"/>
      <c r="C10" s="457"/>
      <c r="D10" s="455"/>
      <c r="E10" s="455"/>
      <c r="F10" s="455"/>
      <c r="G10" s="455"/>
      <c r="H10" s="456"/>
      <c r="I10" s="152"/>
      <c r="J10" s="156"/>
      <c r="K10" s="156"/>
      <c r="L10" s="156"/>
      <c r="M10" s="156"/>
      <c r="N10" s="156"/>
      <c r="O10" s="156"/>
      <c r="P10" s="157"/>
    </row>
    <row r="11" spans="1:16">
      <c r="A11" s="149"/>
      <c r="B11" s="150"/>
      <c r="C11" s="457"/>
      <c r="D11" s="455"/>
      <c r="E11" s="455"/>
      <c r="F11" s="455"/>
      <c r="G11" s="455"/>
      <c r="H11" s="456"/>
      <c r="I11" s="152"/>
      <c r="J11" s="156"/>
      <c r="K11" s="156"/>
      <c r="L11" s="156"/>
      <c r="M11" s="156"/>
      <c r="N11" s="156"/>
      <c r="O11" s="156"/>
      <c r="P11" s="157"/>
    </row>
    <row r="12" spans="1:16">
      <c r="A12" s="149"/>
      <c r="B12" s="150"/>
      <c r="C12" s="457"/>
      <c r="D12" s="455"/>
      <c r="E12" s="455"/>
      <c r="F12" s="455"/>
      <c r="G12" s="455"/>
      <c r="H12" s="456"/>
      <c r="I12" s="152"/>
      <c r="J12" s="156"/>
      <c r="K12" s="156"/>
      <c r="L12" s="156"/>
      <c r="M12" s="156"/>
      <c r="N12" s="156"/>
      <c r="O12" s="156"/>
      <c r="P12" s="157"/>
    </row>
    <row r="13" spans="1:16">
      <c r="A13" s="149"/>
      <c r="B13" s="150"/>
      <c r="C13" s="457"/>
      <c r="D13" s="455"/>
      <c r="E13" s="455"/>
      <c r="F13" s="455"/>
      <c r="G13" s="455"/>
      <c r="H13" s="456"/>
      <c r="I13" s="152"/>
      <c r="J13" s="156"/>
      <c r="K13" s="156"/>
      <c r="L13" s="156"/>
      <c r="M13" s="156"/>
      <c r="N13" s="156"/>
      <c r="O13" s="156"/>
      <c r="P13" s="157"/>
    </row>
    <row r="14" spans="1:16">
      <c r="A14" s="149"/>
      <c r="B14" s="150"/>
      <c r="C14" s="457"/>
      <c r="D14" s="455"/>
      <c r="E14" s="455"/>
      <c r="F14" s="455"/>
      <c r="G14" s="455"/>
      <c r="H14" s="456"/>
      <c r="I14" s="152"/>
      <c r="J14" s="150"/>
      <c r="K14" s="150"/>
      <c r="L14" s="150"/>
      <c r="M14" s="150"/>
      <c r="N14" s="156"/>
      <c r="O14" s="156"/>
      <c r="P14" s="157"/>
    </row>
    <row r="15" spans="1:16">
      <c r="A15" s="149"/>
      <c r="B15" s="150"/>
      <c r="C15" s="457"/>
      <c r="D15" s="455"/>
      <c r="E15" s="455"/>
      <c r="F15" s="455"/>
      <c r="G15" s="455"/>
      <c r="H15" s="456"/>
      <c r="I15" s="152"/>
      <c r="J15" s="150"/>
      <c r="K15" s="150"/>
      <c r="L15" s="150"/>
      <c r="M15" s="150"/>
      <c r="N15" s="156"/>
      <c r="O15" s="156"/>
      <c r="P15" s="157"/>
    </row>
    <row r="16" spans="1:16">
      <c r="A16" s="149"/>
      <c r="B16" s="150"/>
      <c r="C16" s="457"/>
      <c r="D16" s="455"/>
      <c r="E16" s="455"/>
      <c r="F16" s="455"/>
      <c r="G16" s="455"/>
      <c r="H16" s="456"/>
      <c r="I16" s="152"/>
      <c r="J16" s="158"/>
      <c r="K16" s="150"/>
      <c r="L16" s="150"/>
      <c r="M16" s="150"/>
      <c r="N16" s="156"/>
      <c r="O16" s="156"/>
      <c r="P16" s="157"/>
    </row>
    <row r="17" spans="1:20">
      <c r="A17" s="149"/>
      <c r="B17" s="150"/>
      <c r="C17" s="457"/>
      <c r="D17" s="455"/>
      <c r="E17" s="455"/>
      <c r="F17" s="455"/>
      <c r="G17" s="455"/>
      <c r="H17" s="456"/>
      <c r="I17" s="152"/>
      <c r="J17" s="150"/>
      <c r="K17" s="150"/>
      <c r="L17" s="150"/>
      <c r="M17" s="150"/>
      <c r="N17" s="156"/>
      <c r="O17" s="156"/>
      <c r="P17" s="157"/>
    </row>
    <row r="18" spans="1:20">
      <c r="A18" s="149"/>
      <c r="B18" s="150"/>
      <c r="C18" s="457"/>
      <c r="D18" s="455"/>
      <c r="E18" s="455"/>
      <c r="F18" s="455"/>
      <c r="G18" s="455"/>
      <c r="H18" s="456"/>
      <c r="I18" s="152"/>
      <c r="J18" s="156"/>
      <c r="K18" s="156"/>
      <c r="L18" s="156"/>
      <c r="M18" s="156"/>
      <c r="N18" s="156"/>
      <c r="O18" s="156"/>
      <c r="P18" s="157"/>
    </row>
    <row r="19" spans="1:20">
      <c r="A19" s="149"/>
      <c r="B19" s="150"/>
      <c r="C19" s="457"/>
      <c r="D19" s="455"/>
      <c r="E19" s="455"/>
      <c r="F19" s="455"/>
      <c r="G19" s="455"/>
      <c r="H19" s="456"/>
      <c r="I19" s="152"/>
      <c r="J19" s="156"/>
      <c r="K19" s="156"/>
      <c r="L19" s="156"/>
      <c r="M19" s="156"/>
      <c r="N19" s="156"/>
      <c r="O19" s="156"/>
      <c r="P19" s="157"/>
    </row>
    <row r="20" spans="1:20">
      <c r="A20" s="149"/>
      <c r="B20" s="150"/>
      <c r="C20" s="457"/>
      <c r="D20" s="455"/>
      <c r="E20" s="455"/>
      <c r="F20" s="455"/>
      <c r="G20" s="455"/>
      <c r="H20" s="456"/>
      <c r="I20" s="152"/>
      <c r="J20" s="156"/>
      <c r="K20" s="156"/>
      <c r="L20" s="156"/>
      <c r="M20" s="156"/>
      <c r="N20" s="156"/>
      <c r="O20" s="156"/>
      <c r="P20" s="157"/>
    </row>
    <row r="21" spans="1:20">
      <c r="A21" s="149"/>
      <c r="B21" s="150"/>
      <c r="C21" s="457"/>
      <c r="D21" s="455"/>
      <c r="E21" s="455"/>
      <c r="F21" s="455"/>
      <c r="G21" s="455"/>
      <c r="H21" s="456"/>
      <c r="I21" s="152"/>
      <c r="J21" s="156"/>
      <c r="K21" s="156"/>
      <c r="L21" s="156"/>
      <c r="M21" s="156"/>
      <c r="N21" s="156"/>
      <c r="O21" s="156"/>
      <c r="P21" s="157"/>
    </row>
    <row r="22" spans="1:20">
      <c r="A22" s="149"/>
      <c r="B22" s="150"/>
      <c r="C22" s="150"/>
      <c r="D22" s="150"/>
      <c r="E22" s="150"/>
      <c r="F22" s="150"/>
      <c r="G22" s="150"/>
      <c r="H22" s="151"/>
      <c r="I22" s="152"/>
      <c r="J22" s="156"/>
      <c r="K22" s="156"/>
      <c r="L22" s="156"/>
      <c r="M22" s="156"/>
      <c r="N22" s="156"/>
      <c r="O22" s="156"/>
      <c r="P22" s="157"/>
    </row>
    <row r="23" spans="1:20">
      <c r="A23" s="149"/>
      <c r="B23" s="150"/>
      <c r="C23" s="150"/>
      <c r="D23" s="150"/>
      <c r="E23" s="150"/>
      <c r="F23" s="150"/>
      <c r="G23" s="150"/>
      <c r="H23" s="151"/>
      <c r="I23" s="152"/>
      <c r="J23" s="156"/>
      <c r="K23" s="156"/>
      <c r="L23" s="156"/>
      <c r="M23" s="156"/>
      <c r="N23" s="156"/>
      <c r="O23" s="156"/>
      <c r="P23" s="157"/>
    </row>
    <row r="24" spans="1:20">
      <c r="A24" s="149"/>
      <c r="B24" s="150"/>
      <c r="C24" s="150"/>
      <c r="D24" s="150"/>
      <c r="E24" s="150"/>
      <c r="F24" s="150"/>
      <c r="G24" s="150"/>
      <c r="H24" s="151"/>
      <c r="I24" s="152"/>
      <c r="J24" s="156"/>
      <c r="K24" s="156"/>
      <c r="L24" s="156"/>
      <c r="M24" s="156"/>
      <c r="N24" s="156"/>
      <c r="O24" s="156"/>
      <c r="P24" s="157"/>
    </row>
    <row r="25" spans="1:20">
      <c r="A25" s="149"/>
      <c r="B25" s="150"/>
      <c r="C25" s="150"/>
      <c r="D25" s="150"/>
      <c r="E25" s="150"/>
      <c r="F25" s="150"/>
      <c r="G25" s="150"/>
      <c r="H25" s="151"/>
      <c r="I25" s="152"/>
      <c r="J25" s="152"/>
      <c r="K25" s="152"/>
      <c r="L25" s="152"/>
      <c r="M25" s="152"/>
      <c r="N25" s="152"/>
      <c r="O25" s="152"/>
      <c r="P25" s="153"/>
    </row>
    <row r="26" spans="1:20">
      <c r="A26" s="149"/>
      <c r="B26" s="150"/>
      <c r="C26" s="150"/>
      <c r="D26" s="150"/>
      <c r="E26" s="150"/>
      <c r="F26" s="150"/>
      <c r="G26" s="150"/>
      <c r="H26" s="151"/>
      <c r="I26" s="152"/>
      <c r="J26" s="152"/>
      <c r="K26" s="152"/>
      <c r="L26" s="152"/>
      <c r="M26" s="152"/>
      <c r="N26" s="152"/>
      <c r="O26" s="152"/>
      <c r="P26" s="153"/>
    </row>
    <row r="27" spans="1:20">
      <c r="A27" s="149"/>
      <c r="B27" s="150"/>
      <c r="C27" s="150"/>
      <c r="D27" s="150"/>
      <c r="E27" s="150"/>
      <c r="F27" s="150"/>
      <c r="G27" s="150"/>
      <c r="H27" s="151"/>
      <c r="I27" s="152"/>
      <c r="J27" s="152"/>
      <c r="K27" s="152"/>
      <c r="L27" s="152"/>
      <c r="M27" s="152"/>
      <c r="N27" s="152"/>
      <c r="O27" s="152"/>
      <c r="P27" s="153"/>
      <c r="T27" s="159"/>
    </row>
    <row r="28" spans="1:20">
      <c r="A28" s="149"/>
      <c r="B28" s="150"/>
      <c r="C28" s="150"/>
      <c r="D28" s="150"/>
      <c r="E28" s="150"/>
      <c r="F28" s="150"/>
      <c r="G28" s="150"/>
      <c r="H28" s="151"/>
      <c r="I28" s="152"/>
      <c r="J28" s="152"/>
      <c r="K28" s="152"/>
      <c r="L28" s="152"/>
      <c r="M28" s="152"/>
      <c r="N28" s="152"/>
      <c r="O28" s="152"/>
      <c r="P28" s="153"/>
    </row>
    <row r="29" spans="1:20">
      <c r="A29" s="149"/>
      <c r="B29" s="150"/>
      <c r="C29" s="150"/>
      <c r="D29" s="150"/>
      <c r="E29" s="150"/>
      <c r="F29" s="150"/>
      <c r="G29" s="150"/>
      <c r="H29" s="151"/>
      <c r="I29" s="152"/>
      <c r="J29" s="152"/>
      <c r="K29" s="152"/>
      <c r="L29" s="152"/>
      <c r="M29" s="152"/>
      <c r="N29" s="152"/>
      <c r="O29" s="152"/>
      <c r="P29" s="153"/>
    </row>
    <row r="30" spans="1:20">
      <c r="A30" s="149"/>
      <c r="B30" s="150"/>
      <c r="C30" s="150"/>
      <c r="D30" s="150"/>
      <c r="E30" s="150"/>
      <c r="F30" s="150"/>
      <c r="G30" s="150"/>
      <c r="H30" s="151"/>
      <c r="I30" s="152"/>
      <c r="J30" s="152"/>
      <c r="K30" s="152"/>
      <c r="L30" s="152"/>
      <c r="M30" s="152"/>
      <c r="N30" s="152"/>
      <c r="O30" s="152"/>
      <c r="P30" s="153"/>
    </row>
    <row r="31" spans="1:20">
      <c r="A31" s="149"/>
      <c r="B31" s="150"/>
      <c r="C31" s="150"/>
      <c r="D31" s="150"/>
      <c r="E31" s="150"/>
      <c r="F31" s="150"/>
      <c r="G31" s="150"/>
      <c r="H31" s="151"/>
      <c r="I31" s="152"/>
      <c r="J31" s="152"/>
      <c r="K31" s="152"/>
      <c r="L31" s="152"/>
      <c r="M31" s="152"/>
      <c r="N31" s="152"/>
      <c r="O31" s="152"/>
      <c r="P31" s="153"/>
    </row>
    <row r="32" spans="1:20">
      <c r="A32" s="149"/>
      <c r="B32" s="150"/>
      <c r="C32" s="150"/>
      <c r="D32" s="150"/>
      <c r="E32" s="150"/>
      <c r="F32" s="150"/>
      <c r="G32" s="150"/>
      <c r="H32" s="151"/>
      <c r="I32" s="152"/>
      <c r="J32" s="152"/>
      <c r="K32" s="152"/>
      <c r="L32" s="152"/>
      <c r="M32" s="152"/>
      <c r="N32" s="152"/>
      <c r="O32" s="152"/>
      <c r="P32" s="153"/>
    </row>
    <row r="33" spans="1:16">
      <c r="A33" s="149"/>
      <c r="B33" s="150"/>
      <c r="C33" s="150"/>
      <c r="D33" s="150"/>
      <c r="E33" s="150"/>
      <c r="F33" s="150"/>
      <c r="G33" s="150"/>
      <c r="H33" s="151"/>
      <c r="I33" s="152"/>
      <c r="J33" s="152"/>
      <c r="K33" s="152"/>
      <c r="L33" s="152"/>
      <c r="M33" s="152"/>
      <c r="N33" s="152"/>
      <c r="O33" s="152"/>
      <c r="P33" s="153"/>
    </row>
    <row r="34" spans="1:16" ht="16.5">
      <c r="A34" s="149"/>
      <c r="B34" s="150"/>
      <c r="C34" s="150"/>
      <c r="D34" s="150"/>
      <c r="E34" s="150"/>
      <c r="F34" s="150"/>
      <c r="G34" s="150"/>
      <c r="H34" s="151"/>
      <c r="I34" s="152"/>
      <c r="J34" s="152"/>
      <c r="K34" s="452"/>
      <c r="L34" s="452"/>
      <c r="M34" s="452"/>
      <c r="N34" s="452"/>
      <c r="O34" s="452"/>
      <c r="P34" s="453"/>
    </row>
    <row r="35" spans="1:16">
      <c r="A35" s="149"/>
      <c r="B35" s="150"/>
      <c r="C35" s="150"/>
      <c r="D35" s="150"/>
      <c r="E35" s="150"/>
      <c r="F35" s="150"/>
      <c r="G35" s="150"/>
      <c r="H35" s="151"/>
      <c r="I35" s="152"/>
      <c r="J35" s="152"/>
      <c r="K35" s="152"/>
      <c r="L35" s="152"/>
      <c r="M35" s="152"/>
      <c r="N35" s="152"/>
      <c r="O35" s="152"/>
      <c r="P35" s="153"/>
    </row>
    <row r="36" spans="1:16">
      <c r="A36" s="149"/>
      <c r="B36" s="150"/>
      <c r="C36" s="150"/>
      <c r="D36" s="150"/>
      <c r="E36" s="150"/>
      <c r="F36" s="150"/>
      <c r="G36" s="324"/>
      <c r="H36" s="327"/>
      <c r="I36" s="325"/>
      <c r="J36" s="152"/>
      <c r="K36" s="152"/>
      <c r="L36" s="152"/>
      <c r="M36" s="152"/>
      <c r="N36" s="152"/>
      <c r="O36" s="152"/>
      <c r="P36" s="153"/>
    </row>
    <row r="37" spans="1:16">
      <c r="A37" s="149"/>
      <c r="B37" s="150"/>
      <c r="C37" s="150"/>
      <c r="D37" s="150"/>
      <c r="E37" s="150"/>
      <c r="F37" s="150"/>
      <c r="G37" s="324"/>
      <c r="I37" s="326"/>
      <c r="J37" s="150"/>
      <c r="K37" s="150"/>
      <c r="L37" s="150"/>
      <c r="M37" s="150"/>
      <c r="N37" s="150"/>
      <c r="O37" s="150"/>
      <c r="P37" s="160"/>
    </row>
    <row r="38" spans="1:16">
      <c r="A38" s="149"/>
      <c r="B38" s="150"/>
      <c r="C38" s="150"/>
      <c r="D38" s="150"/>
      <c r="E38" s="150"/>
      <c r="F38" s="150"/>
      <c r="G38" s="324"/>
      <c r="I38" s="326"/>
      <c r="J38" s="150"/>
      <c r="K38" s="150"/>
      <c r="L38" s="150"/>
      <c r="M38" s="150"/>
      <c r="N38" s="150"/>
      <c r="O38" s="150"/>
      <c r="P38" s="160"/>
    </row>
    <row r="39" spans="1:16" ht="15.75" thickBot="1">
      <c r="A39" s="161"/>
      <c r="B39" s="162"/>
      <c r="C39" s="162"/>
      <c r="D39" s="162"/>
      <c r="E39" s="162"/>
      <c r="F39" s="162"/>
      <c r="G39" s="162"/>
      <c r="H39" s="162"/>
      <c r="I39" s="162"/>
      <c r="J39" s="162"/>
      <c r="K39" s="162"/>
      <c r="L39" s="162"/>
      <c r="M39" s="162"/>
      <c r="N39" s="162"/>
      <c r="O39" s="162"/>
      <c r="P39" s="163"/>
    </row>
    <row r="40" spans="1:16" ht="15.75" thickTop="1">
      <c r="A40" s="164" t="s">
        <v>751</v>
      </c>
      <c r="B40" s="165"/>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3F65-DB7F-45EE-962B-EF1EFBB24176}">
  <dimension ref="A1"/>
  <sheetViews>
    <sheetView topLeftCell="A2" workbookViewId="0">
      <selection activeCell="E18" sqref="E18"/>
    </sheetView>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15"/>
  <sheetViews>
    <sheetView tabSelected="1" topLeftCell="A3" zoomScale="80" zoomScaleNormal="80" workbookViewId="0">
      <selection activeCell="A9" sqref="A9"/>
    </sheetView>
  </sheetViews>
  <sheetFormatPr baseColWidth="10" defaultColWidth="11.42578125" defaultRowHeight="16.5"/>
  <cols>
    <col min="1" max="1" width="23.42578125" style="242" customWidth="1"/>
    <col min="2" max="2" width="7.85546875" style="242" customWidth="1"/>
    <col min="3" max="3" width="36.42578125" style="242" customWidth="1"/>
    <col min="4" max="4" width="18.85546875" style="242" customWidth="1"/>
    <col min="5" max="5" width="20.7109375" style="242" customWidth="1"/>
    <col min="6" max="6" width="23.85546875" style="242" customWidth="1"/>
    <col min="7" max="7" width="18.7109375" style="242" customWidth="1"/>
    <col min="8" max="8" width="11.42578125" style="242"/>
    <col min="9" max="9" width="10.7109375" style="242" bestFit="1" customWidth="1"/>
    <col min="10" max="10" width="11.42578125" style="242"/>
    <col min="11" max="11" width="10.7109375" style="242" customWidth="1"/>
    <col min="12" max="12" width="11.42578125" style="242"/>
    <col min="13" max="13" width="10.7109375" style="242" customWidth="1"/>
    <col min="14" max="14" width="11.42578125" style="242" customWidth="1"/>
    <col min="15" max="15" width="11.42578125" style="242"/>
    <col min="16" max="16" width="14.42578125" style="242" customWidth="1"/>
    <col min="17" max="17" width="48.42578125" style="377" customWidth="1"/>
    <col min="18" max="18" width="29" style="242" customWidth="1"/>
    <col min="19" max="19" width="25.140625" style="242" customWidth="1"/>
    <col min="20" max="20" width="24.7109375" style="242" customWidth="1"/>
    <col min="21" max="16384" width="11.42578125" style="242"/>
  </cols>
  <sheetData>
    <row r="4" spans="1:20" ht="17.25" thickBot="1"/>
    <row r="5" spans="1:20" ht="17.25" thickBot="1">
      <c r="A5" s="471" t="s">
        <v>2</v>
      </c>
      <c r="B5" s="472"/>
      <c r="C5" s="472"/>
      <c r="D5" s="472"/>
      <c r="E5" s="472"/>
      <c r="F5" s="472"/>
      <c r="G5" s="472"/>
      <c r="H5" s="473" t="s">
        <v>3</v>
      </c>
      <c r="I5" s="474"/>
      <c r="J5" s="473" t="s">
        <v>4</v>
      </c>
      <c r="K5" s="474"/>
      <c r="L5" s="473" t="s">
        <v>5</v>
      </c>
      <c r="M5" s="474"/>
      <c r="N5" s="378"/>
      <c r="O5" s="378"/>
      <c r="P5" s="378"/>
      <c r="Q5" s="460" t="s">
        <v>794</v>
      </c>
      <c r="R5" s="460" t="s">
        <v>795</v>
      </c>
      <c r="S5" s="460" t="s">
        <v>796</v>
      </c>
      <c r="T5" s="458" t="s">
        <v>804</v>
      </c>
    </row>
    <row r="6" spans="1:20" ht="17.25" thickBot="1">
      <c r="A6" s="463" t="s">
        <v>9</v>
      </c>
      <c r="B6" s="464"/>
      <c r="C6" s="464"/>
      <c r="D6" s="464"/>
      <c r="E6" s="464"/>
      <c r="F6" s="464"/>
      <c r="G6" s="464"/>
      <c r="H6" s="475"/>
      <c r="I6" s="476"/>
      <c r="J6" s="475"/>
      <c r="K6" s="476"/>
      <c r="L6" s="475"/>
      <c r="M6" s="476"/>
      <c r="N6" s="465" t="s">
        <v>10</v>
      </c>
      <c r="O6" s="467" t="s">
        <v>11</v>
      </c>
      <c r="P6" s="467" t="s">
        <v>12</v>
      </c>
      <c r="Q6" s="461"/>
      <c r="R6" s="461"/>
      <c r="S6" s="461"/>
      <c r="T6" s="458"/>
    </row>
    <row r="7" spans="1:20">
      <c r="A7" s="103" t="s">
        <v>13</v>
      </c>
      <c r="B7" s="469" t="s">
        <v>14</v>
      </c>
      <c r="C7" s="470"/>
      <c r="D7" s="104" t="s">
        <v>15</v>
      </c>
      <c r="E7" s="105" t="s">
        <v>16</v>
      </c>
      <c r="F7" s="106" t="s">
        <v>17</v>
      </c>
      <c r="G7" s="104" t="s">
        <v>18</v>
      </c>
      <c r="H7" s="424" t="s">
        <v>19</v>
      </c>
      <c r="I7" s="424" t="s">
        <v>20</v>
      </c>
      <c r="J7" s="424" t="s">
        <v>19</v>
      </c>
      <c r="K7" s="424" t="s">
        <v>20</v>
      </c>
      <c r="L7" s="424" t="s">
        <v>19</v>
      </c>
      <c r="M7" s="424" t="s">
        <v>20</v>
      </c>
      <c r="N7" s="466"/>
      <c r="O7" s="468"/>
      <c r="P7" s="468"/>
      <c r="Q7" s="462"/>
      <c r="R7" s="462"/>
      <c r="S7" s="462"/>
      <c r="T7" s="458"/>
    </row>
    <row r="8" spans="1:20" ht="198">
      <c r="A8" s="337" t="s">
        <v>21</v>
      </c>
      <c r="B8" s="107" t="s">
        <v>22</v>
      </c>
      <c r="C8" s="108" t="s">
        <v>23</v>
      </c>
      <c r="D8" s="109" t="s">
        <v>24</v>
      </c>
      <c r="E8" s="63" t="s">
        <v>25</v>
      </c>
      <c r="F8" s="110" t="s">
        <v>26</v>
      </c>
      <c r="G8" s="111">
        <v>44926</v>
      </c>
      <c r="H8" s="76"/>
      <c r="I8" s="77"/>
      <c r="J8" s="80"/>
      <c r="K8" s="77"/>
      <c r="L8" s="80"/>
      <c r="M8" s="77">
        <v>1</v>
      </c>
      <c r="N8" s="80">
        <f>H8+J8+L8</f>
        <v>0</v>
      </c>
      <c r="O8" s="80">
        <f>I8+K8+M8</f>
        <v>1</v>
      </c>
      <c r="P8" s="7">
        <f>N8/O8</f>
        <v>0</v>
      </c>
      <c r="Q8" s="379"/>
      <c r="R8" s="380"/>
      <c r="S8" s="380"/>
      <c r="T8" s="437" t="s">
        <v>824</v>
      </c>
    </row>
    <row r="9" spans="1:20" ht="138.75" customHeight="1">
      <c r="A9" s="337" t="s">
        <v>27</v>
      </c>
      <c r="B9" s="107" t="s">
        <v>28</v>
      </c>
      <c r="C9" s="108" t="s">
        <v>29</v>
      </c>
      <c r="D9" s="108" t="s">
        <v>30</v>
      </c>
      <c r="E9" s="63" t="s">
        <v>31</v>
      </c>
      <c r="F9" s="110" t="s">
        <v>32</v>
      </c>
      <c r="G9" s="92" t="s">
        <v>33</v>
      </c>
      <c r="H9" s="76">
        <v>1</v>
      </c>
      <c r="I9" s="381">
        <v>1</v>
      </c>
      <c r="J9" s="80"/>
      <c r="K9" s="77"/>
      <c r="L9" s="80"/>
      <c r="M9" s="77"/>
      <c r="N9" s="80">
        <f t="shared" ref="N9:N14" si="0">H9+J9+L9</f>
        <v>1</v>
      </c>
      <c r="O9" s="80">
        <f t="shared" ref="O9:O14" si="1">I9+K9+M9</f>
        <v>1</v>
      </c>
      <c r="P9" s="7">
        <f t="shared" ref="P9:P14" si="2">N9/O9</f>
        <v>1</v>
      </c>
      <c r="Q9" s="382" t="s">
        <v>759</v>
      </c>
      <c r="R9" s="380"/>
      <c r="S9" s="380"/>
      <c r="T9" s="444" t="s">
        <v>825</v>
      </c>
    </row>
    <row r="10" spans="1:20" ht="198">
      <c r="A10" s="459" t="s">
        <v>34</v>
      </c>
      <c r="B10" s="107" t="s">
        <v>35</v>
      </c>
      <c r="C10" s="108" t="s">
        <v>36</v>
      </c>
      <c r="D10" s="108" t="s">
        <v>37</v>
      </c>
      <c r="E10" s="63" t="s">
        <v>31</v>
      </c>
      <c r="F10" s="110" t="s">
        <v>32</v>
      </c>
      <c r="G10" s="111">
        <v>44591</v>
      </c>
      <c r="H10" s="76">
        <v>1</v>
      </c>
      <c r="I10" s="381">
        <v>1</v>
      </c>
      <c r="J10" s="80"/>
      <c r="K10" s="77"/>
      <c r="L10" s="80"/>
      <c r="M10" s="77"/>
      <c r="N10" s="80">
        <f t="shared" si="0"/>
        <v>1</v>
      </c>
      <c r="O10" s="80">
        <f t="shared" si="1"/>
        <v>1</v>
      </c>
      <c r="P10" s="7">
        <f t="shared" si="2"/>
        <v>1</v>
      </c>
      <c r="Q10" s="382" t="s">
        <v>792</v>
      </c>
      <c r="R10" s="380"/>
      <c r="S10" s="380"/>
      <c r="T10" s="438" t="s">
        <v>826</v>
      </c>
    </row>
    <row r="11" spans="1:20" ht="264">
      <c r="A11" s="459"/>
      <c r="B11" s="107">
        <v>3.2</v>
      </c>
      <c r="C11" s="108" t="s">
        <v>38</v>
      </c>
      <c r="D11" s="108" t="s">
        <v>39</v>
      </c>
      <c r="E11" s="63" t="s">
        <v>40</v>
      </c>
      <c r="F11" s="110" t="s">
        <v>32</v>
      </c>
      <c r="G11" s="111" t="s">
        <v>41</v>
      </c>
      <c r="H11" s="76"/>
      <c r="I11" s="77"/>
      <c r="J11" s="80"/>
      <c r="K11" s="383">
        <v>0.5</v>
      </c>
      <c r="L11" s="80"/>
      <c r="M11" s="383">
        <v>0.5</v>
      </c>
      <c r="N11" s="7">
        <f t="shared" si="0"/>
        <v>0</v>
      </c>
      <c r="O11" s="384">
        <f t="shared" si="1"/>
        <v>1</v>
      </c>
      <c r="P11" s="7">
        <f t="shared" si="2"/>
        <v>0</v>
      </c>
      <c r="Q11" s="382"/>
      <c r="R11" s="380"/>
      <c r="S11" s="380"/>
      <c r="T11" s="438" t="s">
        <v>827</v>
      </c>
    </row>
    <row r="12" spans="1:20" ht="56.25" customHeight="1">
      <c r="A12" s="112" t="s">
        <v>42</v>
      </c>
      <c r="B12" s="107" t="s">
        <v>43</v>
      </c>
      <c r="C12" s="108" t="s">
        <v>44</v>
      </c>
      <c r="D12" s="108" t="s">
        <v>45</v>
      </c>
      <c r="E12" s="63" t="s">
        <v>40</v>
      </c>
      <c r="F12" s="113" t="s">
        <v>32</v>
      </c>
      <c r="G12" s="111" t="s">
        <v>41</v>
      </c>
      <c r="H12" s="76"/>
      <c r="I12" s="77"/>
      <c r="J12" s="80"/>
      <c r="K12" s="383">
        <v>0.5</v>
      </c>
      <c r="L12" s="80"/>
      <c r="M12" s="383">
        <v>0.5</v>
      </c>
      <c r="N12" s="7">
        <f t="shared" si="0"/>
        <v>0</v>
      </c>
      <c r="O12" s="384">
        <f t="shared" si="1"/>
        <v>1</v>
      </c>
      <c r="P12" s="7">
        <f t="shared" si="2"/>
        <v>0</v>
      </c>
      <c r="Q12" s="382"/>
      <c r="R12" s="380"/>
      <c r="S12" s="380"/>
      <c r="T12" s="438" t="s">
        <v>828</v>
      </c>
    </row>
    <row r="13" spans="1:20" ht="409.5">
      <c r="A13" s="459" t="s">
        <v>46</v>
      </c>
      <c r="B13" s="107" t="s">
        <v>47</v>
      </c>
      <c r="C13" s="108" t="s">
        <v>48</v>
      </c>
      <c r="D13" s="108" t="s">
        <v>49</v>
      </c>
      <c r="E13" s="63" t="s">
        <v>50</v>
      </c>
      <c r="F13" s="110" t="s">
        <v>51</v>
      </c>
      <c r="G13" s="92" t="s">
        <v>52</v>
      </c>
      <c r="H13" s="385">
        <v>1</v>
      </c>
      <c r="I13" s="84">
        <v>1</v>
      </c>
      <c r="J13" s="225"/>
      <c r="K13" s="84">
        <v>1</v>
      </c>
      <c r="L13" s="225"/>
      <c r="M13" s="84">
        <v>1</v>
      </c>
      <c r="N13" s="80">
        <f t="shared" si="0"/>
        <v>1</v>
      </c>
      <c r="O13" s="80">
        <f t="shared" si="1"/>
        <v>3</v>
      </c>
      <c r="P13" s="7">
        <f t="shared" si="2"/>
        <v>0.33333333333333331</v>
      </c>
      <c r="Q13" s="382" t="s">
        <v>793</v>
      </c>
      <c r="R13" s="380"/>
      <c r="S13" s="380"/>
      <c r="T13" s="444" t="s">
        <v>829</v>
      </c>
    </row>
    <row r="14" spans="1:20" ht="409.5">
      <c r="A14" s="459"/>
      <c r="B14" s="107" t="s">
        <v>53</v>
      </c>
      <c r="C14" s="166" t="s">
        <v>54</v>
      </c>
      <c r="D14" s="108" t="s">
        <v>55</v>
      </c>
      <c r="E14" s="63" t="s">
        <v>56</v>
      </c>
      <c r="F14" s="32" t="s">
        <v>57</v>
      </c>
      <c r="G14" s="92" t="s">
        <v>58</v>
      </c>
      <c r="H14" s="385">
        <v>1</v>
      </c>
      <c r="I14" s="84">
        <v>1</v>
      </c>
      <c r="J14" s="225"/>
      <c r="K14" s="84">
        <v>1</v>
      </c>
      <c r="L14" s="225"/>
      <c r="M14" s="84">
        <v>1</v>
      </c>
      <c r="N14" s="80">
        <f t="shared" si="0"/>
        <v>1</v>
      </c>
      <c r="O14" s="80">
        <f t="shared" si="1"/>
        <v>3</v>
      </c>
      <c r="P14" s="7">
        <f t="shared" si="2"/>
        <v>0.33333333333333331</v>
      </c>
      <c r="Q14" s="382" t="s">
        <v>791</v>
      </c>
      <c r="R14" s="380"/>
      <c r="S14" s="380"/>
      <c r="T14" s="382" t="s">
        <v>791</v>
      </c>
    </row>
    <row r="15" spans="1:20">
      <c r="P15" s="386">
        <f>AVERAGE(P8:P14)</f>
        <v>0.38095238095238099</v>
      </c>
    </row>
  </sheetData>
  <mergeCells count="15">
    <mergeCell ref="T5:T7"/>
    <mergeCell ref="A10:A11"/>
    <mergeCell ref="A13:A14"/>
    <mergeCell ref="S5:S7"/>
    <mergeCell ref="A6:G6"/>
    <mergeCell ref="N6:N7"/>
    <mergeCell ref="O6:O7"/>
    <mergeCell ref="P6:P7"/>
    <mergeCell ref="B7:C7"/>
    <mergeCell ref="A5:G5"/>
    <mergeCell ref="H5:I6"/>
    <mergeCell ref="J5:K6"/>
    <mergeCell ref="L5:M6"/>
    <mergeCell ref="Q5:Q7"/>
    <mergeCell ref="R5:R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topLeftCell="F1" zoomScale="131" zoomScaleNormal="64" workbookViewId="0">
      <selection activeCell="F7" sqref="F7"/>
    </sheetView>
  </sheetViews>
  <sheetFormatPr baseColWidth="10" defaultColWidth="11.42578125" defaultRowHeight="16.5" zeroHeight="1"/>
  <cols>
    <col min="1" max="1" width="3.28515625" style="168" customWidth="1"/>
    <col min="2" max="2" width="27.42578125" style="168" customWidth="1"/>
    <col min="3" max="3" width="22.85546875" style="168" customWidth="1"/>
    <col min="4" max="4" width="26.85546875" style="168" customWidth="1"/>
    <col min="5" max="5" width="48.85546875" style="168" customWidth="1"/>
    <col min="6" max="6" width="38.42578125" style="168" customWidth="1"/>
    <col min="7" max="7" width="27.140625" style="168" customWidth="1"/>
    <col min="8" max="8" width="19.85546875" style="168" customWidth="1"/>
    <col min="9" max="9" width="13.7109375" style="168" customWidth="1"/>
    <col min="10" max="10" width="20.42578125" style="168" customWidth="1"/>
    <col min="11" max="14" width="11.42578125" style="168"/>
    <col min="15" max="16" width="13" style="168" customWidth="1"/>
    <col min="17" max="17" width="11.42578125" style="168" customWidth="1"/>
    <col min="18" max="18" width="11.42578125" style="168"/>
    <col min="19" max="19" width="16.42578125" style="168" customWidth="1"/>
    <col min="20" max="20" width="122.7109375" style="168" customWidth="1"/>
    <col min="21" max="21" width="27.42578125" style="168" customWidth="1"/>
    <col min="22" max="22" width="52.7109375" style="168" customWidth="1"/>
    <col min="23" max="16384" width="11.42578125" style="168"/>
  </cols>
  <sheetData>
    <row r="1" spans="1:22" ht="12.75" customHeight="1">
      <c r="A1" s="486"/>
      <c r="B1" s="486"/>
      <c r="C1" s="486"/>
      <c r="D1" s="486"/>
      <c r="E1" s="487"/>
      <c r="F1" s="487"/>
      <c r="G1" s="487"/>
      <c r="H1" s="487"/>
      <c r="I1" s="487"/>
      <c r="J1" s="487"/>
    </row>
    <row r="2" spans="1:22" ht="12.75" customHeight="1">
      <c r="A2" s="486"/>
      <c r="B2" s="486"/>
      <c r="C2" s="486"/>
      <c r="D2" s="486"/>
      <c r="E2" s="487"/>
      <c r="F2" s="487"/>
      <c r="G2" s="487"/>
      <c r="H2" s="487"/>
      <c r="I2" s="487"/>
      <c r="J2" s="487"/>
    </row>
    <row r="3" spans="1:22" ht="65.25" customHeight="1" thickBot="1">
      <c r="A3" s="486"/>
      <c r="B3" s="486"/>
      <c r="C3" s="486"/>
      <c r="D3" s="486"/>
      <c r="E3" s="487"/>
      <c r="F3" s="487"/>
      <c r="G3" s="487"/>
      <c r="H3" s="487"/>
      <c r="I3" s="487"/>
      <c r="J3" s="487"/>
    </row>
    <row r="4" spans="1:22" ht="39" customHeight="1" thickBot="1">
      <c r="A4" s="483" t="s">
        <v>59</v>
      </c>
      <c r="B4" s="484"/>
      <c r="C4" s="484"/>
      <c r="D4" s="484"/>
      <c r="E4" s="484"/>
      <c r="F4" s="484"/>
      <c r="G4" s="484"/>
      <c r="H4" s="484"/>
      <c r="I4" s="484"/>
      <c r="J4" s="484"/>
      <c r="K4" s="484"/>
      <c r="L4" s="484"/>
      <c r="M4" s="484"/>
      <c r="N4" s="484"/>
      <c r="O4" s="484"/>
      <c r="P4" s="484"/>
      <c r="Q4" s="484"/>
      <c r="R4" s="484"/>
      <c r="S4" s="484"/>
      <c r="T4" s="484"/>
      <c r="U4" s="485"/>
    </row>
    <row r="5" spans="1:22" ht="29.25" customHeight="1">
      <c r="A5" s="215"/>
      <c r="B5" s="216" t="s">
        <v>60</v>
      </c>
      <c r="C5" s="478" t="s">
        <v>61</v>
      </c>
      <c r="D5" s="479"/>
      <c r="E5" s="480"/>
      <c r="F5" s="216"/>
      <c r="G5" s="217"/>
      <c r="H5" s="218"/>
      <c r="I5" s="218"/>
      <c r="J5" s="217"/>
      <c r="K5" s="218"/>
      <c r="L5" s="218"/>
      <c r="M5" s="218"/>
      <c r="N5" s="218"/>
      <c r="O5" s="218"/>
      <c r="P5" s="218"/>
      <c r="Q5" s="218"/>
      <c r="R5" s="218"/>
      <c r="S5" s="218"/>
      <c r="T5" s="218"/>
      <c r="U5" s="219"/>
    </row>
    <row r="6" spans="1:22" ht="7.5" customHeight="1">
      <c r="A6" s="171"/>
      <c r="B6" s="172"/>
      <c r="C6" s="172"/>
      <c r="D6" s="172"/>
      <c r="E6" s="172"/>
      <c r="F6" s="172"/>
      <c r="G6" s="172"/>
      <c r="H6" s="172"/>
      <c r="I6" s="172"/>
      <c r="J6" s="172"/>
      <c r="U6" s="175"/>
    </row>
    <row r="7" spans="1:22" ht="18" customHeight="1">
      <c r="A7" s="169"/>
      <c r="B7" s="170" t="s">
        <v>62</v>
      </c>
      <c r="C7" s="488" t="s">
        <v>63</v>
      </c>
      <c r="D7" s="489"/>
      <c r="E7" s="490"/>
      <c r="G7" s="173" t="s">
        <v>64</v>
      </c>
      <c r="H7" s="174" t="s">
        <v>65</v>
      </c>
      <c r="U7" s="175"/>
    </row>
    <row r="8" spans="1:22" ht="7.5" customHeight="1">
      <c r="A8" s="176"/>
      <c r="B8" s="177"/>
      <c r="C8" s="177"/>
      <c r="D8" s="177"/>
      <c r="E8" s="177"/>
      <c r="F8" s="177"/>
      <c r="G8" s="177"/>
      <c r="H8" s="177"/>
      <c r="J8" s="181"/>
      <c r="U8" s="175"/>
    </row>
    <row r="9" spans="1:22" ht="18" customHeight="1">
      <c r="A9" s="169"/>
      <c r="B9" s="170" t="s">
        <v>66</v>
      </c>
      <c r="C9" s="488" t="s">
        <v>67</v>
      </c>
      <c r="D9" s="489"/>
      <c r="E9" s="490"/>
      <c r="F9" s="178"/>
      <c r="G9" s="173" t="s">
        <v>68</v>
      </c>
      <c r="H9" s="179">
        <v>2022</v>
      </c>
      <c r="I9" s="178"/>
      <c r="U9" s="175"/>
    </row>
    <row r="10" spans="1:22" ht="7.5" customHeight="1">
      <c r="A10" s="180"/>
      <c r="B10" s="177"/>
      <c r="C10" s="177"/>
      <c r="D10" s="177"/>
      <c r="E10" s="177"/>
      <c r="F10" s="178"/>
      <c r="H10" s="173"/>
      <c r="I10" s="178"/>
      <c r="U10" s="175"/>
    </row>
    <row r="11" spans="1:22" ht="18" customHeight="1">
      <c r="A11" s="169"/>
      <c r="B11" s="170" t="s">
        <v>69</v>
      </c>
      <c r="C11" s="488" t="s">
        <v>70</v>
      </c>
      <c r="D11" s="489"/>
      <c r="E11" s="490"/>
      <c r="F11" s="178"/>
      <c r="H11" s="173"/>
      <c r="I11" s="178"/>
      <c r="U11" s="175"/>
    </row>
    <row r="12" spans="1:22" ht="15" customHeight="1" thickBot="1">
      <c r="A12" s="207"/>
      <c r="B12" s="198"/>
      <c r="C12" s="198"/>
      <c r="D12" s="198"/>
      <c r="E12" s="198"/>
      <c r="F12" s="198"/>
      <c r="G12" s="220"/>
      <c r="H12" s="197"/>
      <c r="I12" s="221"/>
      <c r="J12" s="221"/>
      <c r="K12" s="198"/>
      <c r="L12" s="198"/>
      <c r="M12" s="198"/>
      <c r="N12" s="198"/>
      <c r="O12" s="198"/>
      <c r="P12" s="198"/>
      <c r="Q12" s="198"/>
      <c r="R12" s="198"/>
      <c r="S12" s="198"/>
      <c r="T12" s="198"/>
      <c r="U12" s="199"/>
    </row>
    <row r="13" spans="1:22" ht="18" customHeight="1" thickBot="1">
      <c r="A13" s="481" t="s">
        <v>71</v>
      </c>
      <c r="B13" s="482"/>
      <c r="C13" s="482"/>
      <c r="D13" s="482"/>
      <c r="E13" s="482"/>
      <c r="F13" s="482"/>
      <c r="G13" s="482"/>
      <c r="H13" s="482"/>
      <c r="I13" s="482"/>
      <c r="J13" s="482"/>
      <c r="K13" s="482"/>
      <c r="L13" s="482"/>
      <c r="M13" s="482"/>
      <c r="N13" s="482"/>
      <c r="O13" s="482"/>
      <c r="P13" s="482"/>
      <c r="Q13" s="482"/>
      <c r="R13" s="482"/>
      <c r="S13" s="482"/>
      <c r="T13" s="482"/>
      <c r="U13" s="482"/>
      <c r="V13" s="477" t="s">
        <v>804</v>
      </c>
    </row>
    <row r="14" spans="1:22" ht="18" customHeight="1">
      <c r="A14" s="491" t="s">
        <v>72</v>
      </c>
      <c r="B14" s="493" t="s">
        <v>73</v>
      </c>
      <c r="C14" s="495" t="s">
        <v>74</v>
      </c>
      <c r="D14" s="495" t="s">
        <v>75</v>
      </c>
      <c r="E14" s="496" t="s">
        <v>76</v>
      </c>
      <c r="F14" s="499" t="s">
        <v>77</v>
      </c>
      <c r="G14" s="496" t="s">
        <v>78</v>
      </c>
      <c r="H14" s="499" t="s">
        <v>79</v>
      </c>
      <c r="I14" s="499" t="s">
        <v>80</v>
      </c>
      <c r="J14" s="501"/>
      <c r="K14" s="502" t="s">
        <v>81</v>
      </c>
      <c r="L14" s="502"/>
      <c r="M14" s="502" t="s">
        <v>4</v>
      </c>
      <c r="N14" s="502"/>
      <c r="O14" s="502" t="s">
        <v>5</v>
      </c>
      <c r="P14" s="502"/>
      <c r="Q14" s="502" t="s">
        <v>82</v>
      </c>
      <c r="R14" s="502" t="s">
        <v>11</v>
      </c>
      <c r="S14" s="504" t="s">
        <v>83</v>
      </c>
      <c r="T14" s="506" t="s">
        <v>6</v>
      </c>
      <c r="U14" s="497" t="s">
        <v>84</v>
      </c>
      <c r="V14" s="477"/>
    </row>
    <row r="15" spans="1:22" ht="33.75" thickBot="1">
      <c r="A15" s="492"/>
      <c r="B15" s="494"/>
      <c r="C15" s="495"/>
      <c r="D15" s="495"/>
      <c r="E15" s="496"/>
      <c r="F15" s="500"/>
      <c r="G15" s="496"/>
      <c r="H15" s="500"/>
      <c r="I15" s="208" t="s">
        <v>85</v>
      </c>
      <c r="J15" s="209" t="s">
        <v>86</v>
      </c>
      <c r="K15" s="210" t="s">
        <v>19</v>
      </c>
      <c r="L15" s="210" t="s">
        <v>20</v>
      </c>
      <c r="M15" s="210" t="s">
        <v>19</v>
      </c>
      <c r="N15" s="210" t="s">
        <v>20</v>
      </c>
      <c r="O15" s="210" t="s">
        <v>19</v>
      </c>
      <c r="P15" s="210" t="s">
        <v>20</v>
      </c>
      <c r="Q15" s="503"/>
      <c r="R15" s="503"/>
      <c r="S15" s="505"/>
      <c r="T15" s="507"/>
      <c r="U15" s="498"/>
      <c r="V15" s="477"/>
    </row>
    <row r="16" spans="1:22" ht="17.25" thickBot="1">
      <c r="A16" s="511" t="s">
        <v>87</v>
      </c>
      <c r="B16" s="512"/>
      <c r="C16" s="512"/>
      <c r="D16" s="512"/>
      <c r="E16" s="512"/>
      <c r="F16" s="512"/>
      <c r="G16" s="512"/>
      <c r="H16" s="512"/>
      <c r="I16" s="512"/>
      <c r="J16" s="512"/>
      <c r="K16" s="211"/>
      <c r="L16" s="211"/>
      <c r="M16" s="211"/>
      <c r="N16" s="211"/>
      <c r="O16" s="211"/>
      <c r="P16" s="211"/>
      <c r="Q16" s="212"/>
      <c r="R16" s="212"/>
      <c r="S16" s="213"/>
      <c r="T16" s="214"/>
      <c r="U16" s="435"/>
      <c r="V16" s="477"/>
    </row>
    <row r="17" spans="1:22" ht="409.5" customHeight="1" thickBot="1">
      <c r="A17" s="182">
        <v>1</v>
      </c>
      <c r="B17" s="226" t="s">
        <v>88</v>
      </c>
      <c r="C17" s="227" t="s">
        <v>89</v>
      </c>
      <c r="D17" s="227" t="s">
        <v>90</v>
      </c>
      <c r="E17" s="228" t="s">
        <v>735</v>
      </c>
      <c r="F17" s="228" t="s">
        <v>736</v>
      </c>
      <c r="G17" s="328" t="s">
        <v>737</v>
      </c>
      <c r="H17" s="229" t="s">
        <v>91</v>
      </c>
      <c r="I17" s="230">
        <v>44593</v>
      </c>
      <c r="J17" s="231">
        <v>44915</v>
      </c>
      <c r="K17" s="7">
        <v>0.3</v>
      </c>
      <c r="L17" s="232">
        <v>0.3</v>
      </c>
      <c r="M17" s="7"/>
      <c r="N17" s="232">
        <v>0.4</v>
      </c>
      <c r="O17" s="7"/>
      <c r="P17" s="232">
        <v>0.3</v>
      </c>
      <c r="Q17" s="7">
        <f>K17+M17+O17</f>
        <v>0.3</v>
      </c>
      <c r="R17" s="232">
        <f>L17+N17+P17</f>
        <v>1</v>
      </c>
      <c r="S17" s="358">
        <f>Q17/R17</f>
        <v>0.3</v>
      </c>
      <c r="T17" s="356" t="s">
        <v>760</v>
      </c>
      <c r="U17" s="436"/>
      <c r="V17" s="443" t="s">
        <v>823</v>
      </c>
    </row>
    <row r="18" spans="1:22" ht="27" customHeight="1">
      <c r="A18" s="171"/>
      <c r="B18" s="183"/>
      <c r="C18" s="183"/>
      <c r="D18" s="183"/>
      <c r="E18" s="183"/>
      <c r="F18" s="184"/>
      <c r="G18" s="184"/>
      <c r="H18" s="184"/>
      <c r="I18" s="185"/>
      <c r="J18" s="186"/>
      <c r="S18" s="359">
        <f>SUM(S17)</f>
        <v>0.3</v>
      </c>
    </row>
    <row r="19" spans="1:22" ht="66.75" customHeight="1">
      <c r="A19" s="171"/>
      <c r="B19" s="187" t="s">
        <v>92</v>
      </c>
      <c r="C19" s="513" t="s">
        <v>738</v>
      </c>
      <c r="D19" s="514"/>
      <c r="E19" s="515"/>
      <c r="F19" s="188"/>
      <c r="G19" s="516" t="s">
        <v>93</v>
      </c>
      <c r="H19" s="517"/>
      <c r="I19" s="518" t="s">
        <v>94</v>
      </c>
      <c r="J19" s="519"/>
    </row>
    <row r="20" spans="1:22" ht="3" customHeight="1">
      <c r="A20" s="171"/>
      <c r="B20" s="170"/>
      <c r="C20" s="189"/>
      <c r="D20" s="189"/>
      <c r="E20" s="189"/>
      <c r="F20" s="190"/>
      <c r="G20" s="190"/>
      <c r="H20" s="190"/>
      <c r="I20" s="191"/>
      <c r="J20" s="192"/>
    </row>
    <row r="21" spans="1:22" ht="30" customHeight="1">
      <c r="A21" s="193"/>
      <c r="B21" s="177" t="s">
        <v>95</v>
      </c>
      <c r="C21" s="520" t="s">
        <v>739</v>
      </c>
      <c r="D21" s="521"/>
      <c r="E21" s="521"/>
      <c r="F21" s="194"/>
      <c r="G21" s="522" t="s">
        <v>96</v>
      </c>
      <c r="H21" s="523"/>
      <c r="I21" s="524"/>
      <c r="J21" s="525"/>
    </row>
    <row r="22" spans="1:22" ht="8.25" customHeight="1" thickBot="1">
      <c r="A22" s="195"/>
      <c r="B22" s="196"/>
      <c r="C22" s="196"/>
      <c r="D22" s="196"/>
      <c r="E22" s="196"/>
      <c r="F22" s="197"/>
      <c r="G22" s="197"/>
      <c r="H22" s="198"/>
      <c r="I22" s="198"/>
      <c r="J22" s="199"/>
    </row>
    <row r="23" spans="1:22">
      <c r="A23" s="508"/>
      <c r="B23" s="509"/>
      <c r="C23" s="200"/>
      <c r="D23" s="200"/>
      <c r="E23" s="200"/>
      <c r="F23" s="201"/>
      <c r="G23" s="202"/>
      <c r="H23" s="201"/>
      <c r="I23" s="203"/>
      <c r="J23" s="204"/>
    </row>
    <row r="24" spans="1:22" ht="4.5" customHeight="1">
      <c r="A24" s="169"/>
      <c r="J24" s="175"/>
    </row>
    <row r="25" spans="1:22" ht="14.25" customHeight="1">
      <c r="A25" s="169"/>
      <c r="B25" s="205"/>
      <c r="E25" s="205"/>
      <c r="J25" s="175"/>
    </row>
    <row r="26" spans="1:22" ht="14.25" customHeight="1">
      <c r="A26" s="169"/>
      <c r="B26" s="205"/>
      <c r="E26" s="205"/>
      <c r="J26" s="175"/>
    </row>
    <row r="27" spans="1:22" ht="14.25" customHeight="1">
      <c r="A27" s="169"/>
      <c r="B27" s="205"/>
      <c r="C27" s="205"/>
      <c r="D27" s="205"/>
      <c r="E27" s="205"/>
      <c r="F27" s="205"/>
      <c r="G27" s="205"/>
      <c r="J27" s="175"/>
    </row>
    <row r="28" spans="1:22" ht="14.25" customHeight="1">
      <c r="A28" s="169"/>
      <c r="B28" s="510" t="s">
        <v>97</v>
      </c>
      <c r="C28" s="510"/>
      <c r="E28" s="206" t="s">
        <v>98</v>
      </c>
      <c r="F28" s="167"/>
      <c r="G28" s="206"/>
      <c r="J28" s="175"/>
    </row>
    <row r="29" spans="1:22" ht="17.25" thickBot="1">
      <c r="A29" s="207"/>
      <c r="B29" s="198"/>
      <c r="C29" s="198"/>
      <c r="D29" s="198"/>
      <c r="E29" s="198"/>
      <c r="F29" s="198"/>
      <c r="G29" s="198"/>
      <c r="H29" s="198"/>
      <c r="I29" s="198"/>
      <c r="J29" s="199"/>
    </row>
    <row r="30" spans="1:22"/>
    <row r="31" spans="1:22">
      <c r="B31" s="168" t="s">
        <v>750</v>
      </c>
    </row>
    <row r="32" spans="1:22"/>
    <row r="33" spans="5:6">
      <c r="F33" s="206"/>
    </row>
    <row r="34" spans="5:6"/>
    <row r="35" spans="5:6"/>
    <row r="36" spans="5:6"/>
    <row r="37" spans="5:6">
      <c r="E37" s="206"/>
      <c r="F37" s="206"/>
    </row>
    <row r="38" spans="5:6"/>
    <row r="39" spans="5:6"/>
    <row r="40" spans="5:6"/>
    <row r="41" spans="5:6"/>
    <row r="42" spans="5:6"/>
    <row r="43" spans="5:6"/>
    <row r="44" spans="5:6"/>
    <row r="45" spans="5:6"/>
    <row r="46" spans="5:6"/>
    <row r="47" spans="5:6"/>
    <row r="48" spans="5: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sheetData>
  <mergeCells count="35">
    <mergeCell ref="A23:B23"/>
    <mergeCell ref="B28:C28"/>
    <mergeCell ref="A16:J16"/>
    <mergeCell ref="C19:E19"/>
    <mergeCell ref="G19:H19"/>
    <mergeCell ref="I19:J19"/>
    <mergeCell ref="C21:E21"/>
    <mergeCell ref="G21:H21"/>
    <mergeCell ref="I21:J21"/>
    <mergeCell ref="O14:P14"/>
    <mergeCell ref="Q14:Q15"/>
    <mergeCell ref="R14:R15"/>
    <mergeCell ref="S14:S15"/>
    <mergeCell ref="T14:T15"/>
    <mergeCell ref="G14:G15"/>
    <mergeCell ref="H14:H15"/>
    <mergeCell ref="I14:J14"/>
    <mergeCell ref="K14:L14"/>
    <mergeCell ref="M14:N14"/>
    <mergeCell ref="V13:V16"/>
    <mergeCell ref="C5:E5"/>
    <mergeCell ref="A13:U13"/>
    <mergeCell ref="A4:U4"/>
    <mergeCell ref="A1:D3"/>
    <mergeCell ref="E1:J3"/>
    <mergeCell ref="C7:E7"/>
    <mergeCell ref="C9:E9"/>
    <mergeCell ref="C11:E11"/>
    <mergeCell ref="A14:A15"/>
    <mergeCell ref="B14:B15"/>
    <mergeCell ref="C14:C15"/>
    <mergeCell ref="D14:D15"/>
    <mergeCell ref="E14:E15"/>
    <mergeCell ref="U14:U15"/>
    <mergeCell ref="F14:F15"/>
  </mergeCells>
  <dataValidations count="8">
    <dataValidation type="date" operator="greaterThanOrEqual" allowBlank="1" showInputMessage="1" showErrorMessage="1" sqref="I21" xr:uid="{00000000-0002-0000-0200-000000000000}">
      <formula1>41275</formula1>
    </dataValidation>
    <dataValidation type="list" allowBlank="1" showInputMessage="1" showErrorMessage="1" sqref="H9" xr:uid="{00000000-0002-0000-0200-000001000000}">
      <formula1>vigencias</formula1>
    </dataValidation>
    <dataValidation showInputMessage="1" showErrorMessage="1" sqref="B17:E17 H17:J17" xr:uid="{50AE23CE-ABAD-4E00-867E-FD916D5BE264}"/>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21" r:id="rId1" xr:uid="{00000000-0004-0000-0200-000000000000}"/>
  </hyperlinks>
  <pageMargins left="0.7" right="0.7" top="0.75" bottom="0.75" header="0.3" footer="0.3"/>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T16"/>
  <sheetViews>
    <sheetView topLeftCell="B3" zoomScale="132" zoomScaleNormal="132" workbookViewId="0">
      <selection activeCell="G3" sqref="G3"/>
    </sheetView>
  </sheetViews>
  <sheetFormatPr baseColWidth="10" defaultColWidth="11.42578125" defaultRowHeight="16.5"/>
  <cols>
    <col min="1" max="1" width="29.140625" style="8" customWidth="1"/>
    <col min="2" max="2" width="11.42578125" style="8"/>
    <col min="3" max="3" width="45.85546875" style="8" customWidth="1"/>
    <col min="4" max="4" width="31.140625" style="8" customWidth="1"/>
    <col min="5" max="5" width="23.28515625" style="8" customWidth="1"/>
    <col min="6" max="6" width="24.28515625" style="8" customWidth="1"/>
    <col min="7" max="7" width="22" style="8" customWidth="1"/>
    <col min="8" max="12" width="11.42578125" style="91"/>
    <col min="13" max="16" width="11.42578125" style="8"/>
    <col min="17" max="17" width="43.28515625" style="8" customWidth="1"/>
    <col min="18" max="18" width="45.140625" style="8" customWidth="1"/>
    <col min="19" max="19" width="28.140625" style="8" customWidth="1"/>
    <col min="20" max="20" width="38" style="8" customWidth="1"/>
    <col min="21" max="16384" width="11.42578125" style="8"/>
  </cols>
  <sheetData>
    <row r="3" spans="1:20">
      <c r="H3" s="527" t="s">
        <v>99</v>
      </c>
      <c r="I3" s="527"/>
      <c r="J3" s="527" t="s">
        <v>100</v>
      </c>
      <c r="K3" s="527"/>
      <c r="L3" s="528" t="s">
        <v>101</v>
      </c>
      <c r="M3" s="528"/>
      <c r="N3" s="336"/>
    </row>
    <row r="4" spans="1:20" ht="16.5" customHeight="1">
      <c r="A4" s="529" t="s">
        <v>102</v>
      </c>
      <c r="B4" s="529"/>
      <c r="C4" s="529"/>
      <c r="D4" s="529"/>
      <c r="E4" s="529"/>
      <c r="F4" s="529"/>
      <c r="G4" s="529"/>
      <c r="H4" s="530" t="s">
        <v>81</v>
      </c>
      <c r="I4" s="530"/>
      <c r="J4" s="530" t="s">
        <v>4</v>
      </c>
      <c r="K4" s="530"/>
      <c r="L4" s="531" t="s">
        <v>5</v>
      </c>
      <c r="M4" s="531"/>
      <c r="N4" s="538" t="s">
        <v>82</v>
      </c>
      <c r="O4" s="537" t="s">
        <v>11</v>
      </c>
      <c r="P4" s="537" t="s">
        <v>82</v>
      </c>
      <c r="Q4" s="460" t="s">
        <v>794</v>
      </c>
      <c r="R4" s="460" t="s">
        <v>795</v>
      </c>
      <c r="S4" s="460" t="s">
        <v>796</v>
      </c>
      <c r="T4" s="526" t="s">
        <v>804</v>
      </c>
    </row>
    <row r="5" spans="1:20">
      <c r="A5" s="532" t="s">
        <v>103</v>
      </c>
      <c r="B5" s="532"/>
      <c r="C5" s="532"/>
      <c r="D5" s="532"/>
      <c r="E5" s="532"/>
      <c r="F5" s="532"/>
      <c r="G5" s="532"/>
      <c r="H5" s="530"/>
      <c r="I5" s="530"/>
      <c r="J5" s="530"/>
      <c r="K5" s="530"/>
      <c r="L5" s="531"/>
      <c r="M5" s="531"/>
      <c r="N5" s="539"/>
      <c r="O5" s="537"/>
      <c r="P5" s="537"/>
      <c r="Q5" s="461"/>
      <c r="R5" s="461"/>
      <c r="S5" s="461"/>
      <c r="T5" s="526"/>
    </row>
    <row r="6" spans="1:20" ht="17.25" thickBot="1">
      <c r="A6" s="73" t="s">
        <v>104</v>
      </c>
      <c r="B6" s="533" t="s">
        <v>105</v>
      </c>
      <c r="C6" s="533"/>
      <c r="D6" s="74" t="s">
        <v>15</v>
      </c>
      <c r="E6" s="74" t="s">
        <v>106</v>
      </c>
      <c r="F6" s="74" t="s">
        <v>107</v>
      </c>
      <c r="G6" s="74" t="s">
        <v>18</v>
      </c>
      <c r="H6" s="75" t="s">
        <v>19</v>
      </c>
      <c r="I6" s="75" t="s">
        <v>20</v>
      </c>
      <c r="J6" s="75" t="s">
        <v>19</v>
      </c>
      <c r="K6" s="75" t="s">
        <v>20</v>
      </c>
      <c r="L6" s="75" t="s">
        <v>19</v>
      </c>
      <c r="M6" s="6" t="s">
        <v>20</v>
      </c>
      <c r="N6" s="540"/>
      <c r="O6" s="537"/>
      <c r="P6" s="537"/>
      <c r="Q6" s="462"/>
      <c r="R6" s="462"/>
      <c r="S6" s="462"/>
      <c r="T6" s="526"/>
    </row>
    <row r="7" spans="1:20" ht="132">
      <c r="A7" s="534" t="s">
        <v>108</v>
      </c>
      <c r="B7" s="94">
        <v>1.1000000000000001</v>
      </c>
      <c r="C7" s="95" t="s">
        <v>109</v>
      </c>
      <c r="D7" s="96" t="s">
        <v>110</v>
      </c>
      <c r="E7" s="96" t="s">
        <v>111</v>
      </c>
      <c r="F7" s="96" t="s">
        <v>112</v>
      </c>
      <c r="G7" s="97" t="s">
        <v>113</v>
      </c>
      <c r="H7" s="76">
        <v>0</v>
      </c>
      <c r="I7" s="77"/>
      <c r="J7" s="78"/>
      <c r="K7" s="79">
        <v>1</v>
      </c>
      <c r="L7" s="78"/>
      <c r="M7" s="77">
        <v>1</v>
      </c>
      <c r="N7" s="80">
        <f>H7+J7+L7</f>
        <v>0</v>
      </c>
      <c r="O7" s="80">
        <f>I7+K7+M7</f>
        <v>2</v>
      </c>
      <c r="P7" s="7">
        <f>N7/O7</f>
        <v>0</v>
      </c>
      <c r="Q7" s="81"/>
      <c r="R7" s="82"/>
      <c r="S7" s="81"/>
      <c r="T7" s="440" t="s">
        <v>847</v>
      </c>
    </row>
    <row r="8" spans="1:20" ht="66">
      <c r="A8" s="535"/>
      <c r="B8" s="93" t="s">
        <v>114</v>
      </c>
      <c r="C8" s="68" t="s">
        <v>115</v>
      </c>
      <c r="D8" s="63" t="s">
        <v>116</v>
      </c>
      <c r="E8" s="69" t="s">
        <v>117</v>
      </c>
      <c r="F8" s="69" t="s">
        <v>118</v>
      </c>
      <c r="G8" s="98">
        <v>44834</v>
      </c>
      <c r="H8" s="83"/>
      <c r="I8" s="84"/>
      <c r="J8" s="85"/>
      <c r="K8" s="86"/>
      <c r="L8" s="80"/>
      <c r="M8" s="87">
        <v>1</v>
      </c>
      <c r="N8" s="80">
        <f t="shared" ref="N8:N15" si="0">H8+J8+L8</f>
        <v>0</v>
      </c>
      <c r="O8" s="80">
        <f t="shared" ref="O8:O15" si="1">I8+K8+M8</f>
        <v>1</v>
      </c>
      <c r="P8" s="7">
        <f t="shared" ref="P8:P15" si="2">N8/O8</f>
        <v>0</v>
      </c>
      <c r="Q8" s="81"/>
      <c r="R8" s="82"/>
      <c r="S8" s="81"/>
      <c r="T8" s="434" t="s">
        <v>846</v>
      </c>
    </row>
    <row r="9" spans="1:20" ht="198">
      <c r="A9" s="535"/>
      <c r="B9" s="20" t="s">
        <v>119</v>
      </c>
      <c r="C9" s="27" t="s">
        <v>120</v>
      </c>
      <c r="D9" s="21" t="s">
        <v>740</v>
      </c>
      <c r="E9" s="69" t="s">
        <v>121</v>
      </c>
      <c r="F9" s="69" t="s">
        <v>122</v>
      </c>
      <c r="G9" s="98" t="s">
        <v>741</v>
      </c>
      <c r="H9" s="222">
        <v>1</v>
      </c>
      <c r="I9" s="84">
        <v>1</v>
      </c>
      <c r="J9" s="223"/>
      <c r="K9" s="224">
        <v>1</v>
      </c>
      <c r="L9" s="225"/>
      <c r="M9" s="87">
        <v>1</v>
      </c>
      <c r="N9" s="80">
        <f t="shared" si="0"/>
        <v>1</v>
      </c>
      <c r="O9" s="80">
        <f t="shared" si="1"/>
        <v>3</v>
      </c>
      <c r="P9" s="7">
        <f t="shared" si="2"/>
        <v>0.33333333333333331</v>
      </c>
      <c r="Q9" s="387" t="s">
        <v>797</v>
      </c>
      <c r="R9" s="82"/>
      <c r="S9" s="81"/>
      <c r="T9" s="447" t="s">
        <v>841</v>
      </c>
    </row>
    <row r="10" spans="1:20" ht="66">
      <c r="A10" s="535"/>
      <c r="B10" s="20" t="s">
        <v>123</v>
      </c>
      <c r="C10" s="68" t="s">
        <v>124</v>
      </c>
      <c r="D10" s="63" t="s">
        <v>125</v>
      </c>
      <c r="E10" s="63" t="s">
        <v>121</v>
      </c>
      <c r="F10" s="63" t="s">
        <v>126</v>
      </c>
      <c r="G10" s="98" t="s">
        <v>127</v>
      </c>
      <c r="H10" s="83"/>
      <c r="I10" s="84"/>
      <c r="J10" s="85"/>
      <c r="K10" s="224">
        <v>1</v>
      </c>
      <c r="L10" s="225"/>
      <c r="M10" s="87">
        <v>1</v>
      </c>
      <c r="N10" s="80">
        <f t="shared" si="0"/>
        <v>0</v>
      </c>
      <c r="O10" s="80">
        <f t="shared" si="1"/>
        <v>2</v>
      </c>
      <c r="P10" s="7">
        <f t="shared" si="2"/>
        <v>0</v>
      </c>
      <c r="Q10" s="387"/>
      <c r="R10" s="81"/>
      <c r="S10" s="90"/>
      <c r="T10" s="441" t="s">
        <v>840</v>
      </c>
    </row>
    <row r="11" spans="1:20" ht="249" customHeight="1">
      <c r="A11" s="535"/>
      <c r="B11" s="20" t="s">
        <v>128</v>
      </c>
      <c r="C11" s="68" t="s">
        <v>129</v>
      </c>
      <c r="D11" s="47" t="s">
        <v>130</v>
      </c>
      <c r="E11" s="63" t="s">
        <v>131</v>
      </c>
      <c r="F11" s="63" t="s">
        <v>112</v>
      </c>
      <c r="G11" s="98">
        <v>44926</v>
      </c>
      <c r="H11" s="83">
        <v>0.33</v>
      </c>
      <c r="I11" s="88">
        <v>0.33</v>
      </c>
      <c r="J11" s="85"/>
      <c r="K11" s="86">
        <v>0.33</v>
      </c>
      <c r="L11" s="80"/>
      <c r="M11" s="89">
        <v>0.34</v>
      </c>
      <c r="N11" s="80">
        <f t="shared" si="0"/>
        <v>0.33</v>
      </c>
      <c r="O11" s="80">
        <f t="shared" si="1"/>
        <v>1</v>
      </c>
      <c r="P11" s="7">
        <f t="shared" si="2"/>
        <v>0.33</v>
      </c>
      <c r="Q11" s="387" t="s">
        <v>761</v>
      </c>
      <c r="R11" s="81"/>
      <c r="S11" s="81"/>
      <c r="T11" s="440" t="s">
        <v>818</v>
      </c>
    </row>
    <row r="12" spans="1:20" ht="132">
      <c r="A12" s="535" t="s">
        <v>132</v>
      </c>
      <c r="B12" s="20" t="s">
        <v>28</v>
      </c>
      <c r="C12" s="68" t="s">
        <v>133</v>
      </c>
      <c r="D12" s="63" t="s">
        <v>134</v>
      </c>
      <c r="E12" s="63" t="s">
        <v>131</v>
      </c>
      <c r="F12" s="63" t="s">
        <v>112</v>
      </c>
      <c r="G12" s="99" t="s">
        <v>113</v>
      </c>
      <c r="H12" s="76">
        <v>1</v>
      </c>
      <c r="I12" s="77">
        <v>1</v>
      </c>
      <c r="J12" s="78"/>
      <c r="K12" s="79">
        <v>2</v>
      </c>
      <c r="L12" s="78"/>
      <c r="M12" s="77">
        <v>1</v>
      </c>
      <c r="N12" s="80">
        <f t="shared" si="0"/>
        <v>1</v>
      </c>
      <c r="O12" s="80">
        <f t="shared" si="1"/>
        <v>4</v>
      </c>
      <c r="P12" s="7">
        <f t="shared" si="2"/>
        <v>0.25</v>
      </c>
      <c r="Q12" s="388" t="s">
        <v>798</v>
      </c>
      <c r="R12" s="81"/>
      <c r="S12" s="81"/>
      <c r="T12" s="440" t="s">
        <v>819</v>
      </c>
    </row>
    <row r="13" spans="1:20" ht="63.75">
      <c r="A13" s="535"/>
      <c r="B13" s="20" t="s">
        <v>135</v>
      </c>
      <c r="C13" s="68" t="s">
        <v>136</v>
      </c>
      <c r="D13" s="63" t="s">
        <v>137</v>
      </c>
      <c r="E13" s="63" t="s">
        <v>138</v>
      </c>
      <c r="F13" s="63" t="s">
        <v>139</v>
      </c>
      <c r="G13" s="98" t="s">
        <v>140</v>
      </c>
      <c r="H13" s="76"/>
      <c r="I13" s="77"/>
      <c r="J13" s="78"/>
      <c r="K13" s="79"/>
      <c r="L13" s="78"/>
      <c r="M13" s="77">
        <v>1</v>
      </c>
      <c r="N13" s="80">
        <f t="shared" si="0"/>
        <v>0</v>
      </c>
      <c r="O13" s="80">
        <f t="shared" si="1"/>
        <v>1</v>
      </c>
      <c r="P13" s="7">
        <f t="shared" si="2"/>
        <v>0</v>
      </c>
      <c r="Q13" s="389"/>
      <c r="R13" s="81"/>
      <c r="S13" s="81"/>
      <c r="T13" s="434" t="s">
        <v>837</v>
      </c>
    </row>
    <row r="14" spans="1:20" ht="198">
      <c r="A14" s="535" t="s">
        <v>141</v>
      </c>
      <c r="B14" s="20" t="s">
        <v>35</v>
      </c>
      <c r="C14" s="68" t="s">
        <v>142</v>
      </c>
      <c r="D14" s="63" t="s">
        <v>143</v>
      </c>
      <c r="E14" s="63" t="s">
        <v>131</v>
      </c>
      <c r="F14" s="63" t="s">
        <v>112</v>
      </c>
      <c r="G14" s="98">
        <v>44895</v>
      </c>
      <c r="H14" s="76"/>
      <c r="I14" s="77"/>
      <c r="J14" s="78"/>
      <c r="K14" s="79"/>
      <c r="L14" s="78"/>
      <c r="M14" s="77">
        <v>1</v>
      </c>
      <c r="N14" s="80">
        <f t="shared" si="0"/>
        <v>0</v>
      </c>
      <c r="O14" s="80">
        <f t="shared" si="1"/>
        <v>1</v>
      </c>
      <c r="P14" s="7">
        <f t="shared" si="2"/>
        <v>0</v>
      </c>
      <c r="Q14" s="389"/>
      <c r="R14" s="81"/>
      <c r="S14" s="90"/>
      <c r="T14" s="434" t="s">
        <v>838</v>
      </c>
    </row>
    <row r="15" spans="1:20" ht="50.25" thickBot="1">
      <c r="A15" s="536"/>
      <c r="B15" s="38" t="s">
        <v>144</v>
      </c>
      <c r="C15" s="100" t="s">
        <v>145</v>
      </c>
      <c r="D15" s="101" t="s">
        <v>146</v>
      </c>
      <c r="E15" s="101" t="s">
        <v>131</v>
      </c>
      <c r="F15" s="101" t="s">
        <v>147</v>
      </c>
      <c r="G15" s="102" t="s">
        <v>148</v>
      </c>
      <c r="H15" s="76"/>
      <c r="I15" s="77"/>
      <c r="J15" s="78"/>
      <c r="K15" s="79">
        <v>1</v>
      </c>
      <c r="L15" s="78"/>
      <c r="M15" s="77">
        <v>1</v>
      </c>
      <c r="N15" s="80">
        <f t="shared" si="0"/>
        <v>0</v>
      </c>
      <c r="O15" s="80">
        <f t="shared" si="1"/>
        <v>2</v>
      </c>
      <c r="P15" s="7">
        <f t="shared" si="2"/>
        <v>0</v>
      </c>
      <c r="Q15" s="389"/>
      <c r="R15" s="81"/>
      <c r="S15" s="90"/>
      <c r="T15" s="434" t="s">
        <v>839</v>
      </c>
    </row>
    <row r="16" spans="1:20">
      <c r="A16" s="335" t="s">
        <v>750</v>
      </c>
      <c r="P16" s="357">
        <f>AVERAGE(P7:P15)</f>
        <v>0.10148148148148148</v>
      </c>
    </row>
  </sheetData>
  <mergeCells count="19">
    <mergeCell ref="A7:A11"/>
    <mergeCell ref="A12:A13"/>
    <mergeCell ref="A14:A15"/>
    <mergeCell ref="O4:O6"/>
    <mergeCell ref="P4:P6"/>
    <mergeCell ref="N4:N6"/>
    <mergeCell ref="T4:T6"/>
    <mergeCell ref="H3:I3"/>
    <mergeCell ref="J3:K3"/>
    <mergeCell ref="L3:M3"/>
    <mergeCell ref="A4:G4"/>
    <mergeCell ref="H4:I5"/>
    <mergeCell ref="J4:K5"/>
    <mergeCell ref="L4:M5"/>
    <mergeCell ref="Q4:Q6"/>
    <mergeCell ref="R4:R6"/>
    <mergeCell ref="S4:S6"/>
    <mergeCell ref="A5:G5"/>
    <mergeCell ref="B6:C6"/>
  </mergeCells>
  <conditionalFormatting sqref="Q10:S11 R12:S12 Q9 S9 Q13:S15">
    <cfRule type="cellIs" dxfId="1206" priority="2" operator="equal">
      <formula>1</formula>
    </cfRule>
  </conditionalFormatting>
  <conditionalFormatting sqref="Q7:Q8 S7:S8">
    <cfRule type="cellIs" dxfId="1205" priority="1" operator="equal">
      <formula>1</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T16"/>
  <sheetViews>
    <sheetView view="pageBreakPreview" topLeftCell="E1" zoomScale="135" zoomScaleNormal="115" zoomScaleSheetLayoutView="100" workbookViewId="0">
      <selection activeCell="S10" sqref="A1:S11"/>
    </sheetView>
  </sheetViews>
  <sheetFormatPr baseColWidth="10" defaultColWidth="11.42578125" defaultRowHeight="14.25"/>
  <cols>
    <col min="1" max="1" width="26.85546875" style="1" customWidth="1"/>
    <col min="2" max="2" width="8" style="1" customWidth="1"/>
    <col min="3" max="3" width="44" style="1" customWidth="1"/>
    <col min="4" max="4" width="26.42578125" style="1" customWidth="1"/>
    <col min="5" max="5" width="19.42578125" style="1" customWidth="1"/>
    <col min="6" max="6" width="31.28515625" style="1" customWidth="1"/>
    <col min="7" max="7" width="39.85546875" style="1" customWidth="1"/>
    <col min="8"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4" width="10.7109375" style="1" customWidth="1"/>
    <col min="15" max="15" width="11.42578125" style="1"/>
    <col min="16" max="16" width="13.7109375" style="1" bestFit="1" customWidth="1"/>
    <col min="17" max="17" width="43.85546875" style="1" customWidth="1"/>
    <col min="18" max="19" width="32.28515625" style="1" customWidth="1"/>
    <col min="20" max="20" width="24.7109375" style="1" customWidth="1"/>
    <col min="21" max="16384" width="11.42578125" style="1"/>
  </cols>
  <sheetData>
    <row r="4" spans="1:20" ht="15" thickBot="1"/>
    <row r="5" spans="1:20" ht="18.75" thickBot="1">
      <c r="A5" s="552" t="s">
        <v>149</v>
      </c>
      <c r="B5" s="553"/>
      <c r="C5" s="553"/>
      <c r="D5" s="553"/>
      <c r="E5" s="553"/>
      <c r="F5" s="553"/>
      <c r="G5" s="553"/>
      <c r="H5" s="554" t="s">
        <v>81</v>
      </c>
      <c r="I5" s="555"/>
      <c r="J5" s="555" t="s">
        <v>4</v>
      </c>
      <c r="K5" s="555"/>
      <c r="L5" s="555" t="s">
        <v>5</v>
      </c>
      <c r="M5" s="555"/>
      <c r="N5" s="555" t="s">
        <v>82</v>
      </c>
      <c r="O5" s="555" t="s">
        <v>11</v>
      </c>
      <c r="P5" s="559" t="s">
        <v>82</v>
      </c>
      <c r="Q5" s="543" t="s">
        <v>6</v>
      </c>
      <c r="R5" s="545" t="s">
        <v>7</v>
      </c>
      <c r="S5" s="546" t="s">
        <v>8</v>
      </c>
      <c r="T5" s="541" t="s">
        <v>804</v>
      </c>
    </row>
    <row r="6" spans="1:20" ht="18.75" thickBot="1">
      <c r="A6" s="548" t="s">
        <v>150</v>
      </c>
      <c r="B6" s="549"/>
      <c r="C6" s="549"/>
      <c r="D6" s="549"/>
      <c r="E6" s="549"/>
      <c r="F6" s="549"/>
      <c r="G6" s="549"/>
      <c r="H6" s="556"/>
      <c r="I6" s="557"/>
      <c r="J6" s="557"/>
      <c r="K6" s="557"/>
      <c r="L6" s="557"/>
      <c r="M6" s="557"/>
      <c r="N6" s="557"/>
      <c r="O6" s="557"/>
      <c r="P6" s="560"/>
      <c r="Q6" s="544"/>
      <c r="R6" s="461"/>
      <c r="S6" s="547"/>
      <c r="T6" s="541"/>
    </row>
    <row r="7" spans="1:20" ht="17.25" thickBot="1">
      <c r="A7" s="392" t="s">
        <v>13</v>
      </c>
      <c r="B7" s="550" t="s">
        <v>151</v>
      </c>
      <c r="C7" s="551"/>
      <c r="D7" s="393" t="s">
        <v>15</v>
      </c>
      <c r="E7" s="394" t="s">
        <v>16</v>
      </c>
      <c r="F7" s="394" t="s">
        <v>17</v>
      </c>
      <c r="G7" s="395" t="s">
        <v>18</v>
      </c>
      <c r="H7" s="416" t="s">
        <v>19</v>
      </c>
      <c r="I7" s="417" t="s">
        <v>20</v>
      </c>
      <c r="J7" s="417" t="s">
        <v>19</v>
      </c>
      <c r="K7" s="417" t="s">
        <v>20</v>
      </c>
      <c r="L7" s="417" t="s">
        <v>19</v>
      </c>
      <c r="M7" s="417" t="s">
        <v>20</v>
      </c>
      <c r="N7" s="558"/>
      <c r="O7" s="558"/>
      <c r="P7" s="561"/>
      <c r="Q7" s="544"/>
      <c r="R7" s="461"/>
      <c r="S7" s="547"/>
      <c r="T7" s="541"/>
    </row>
    <row r="8" spans="1:20" s="3" customFormat="1" ht="76.5" customHeight="1">
      <c r="A8" s="404" t="s">
        <v>152</v>
      </c>
      <c r="B8" s="405" t="s">
        <v>22</v>
      </c>
      <c r="C8" s="406" t="s">
        <v>153</v>
      </c>
      <c r="D8" s="407" t="s">
        <v>154</v>
      </c>
      <c r="E8" s="408" t="s">
        <v>155</v>
      </c>
      <c r="F8" s="407" t="s">
        <v>156</v>
      </c>
      <c r="G8" s="409" t="s">
        <v>157</v>
      </c>
      <c r="H8" s="59">
        <v>4</v>
      </c>
      <c r="I8" s="60">
        <v>4</v>
      </c>
      <c r="J8" s="61"/>
      <c r="K8" s="60">
        <v>4</v>
      </c>
      <c r="L8" s="61"/>
      <c r="M8" s="60">
        <v>3</v>
      </c>
      <c r="N8" s="61">
        <f>H8+J8+L8</f>
        <v>4</v>
      </c>
      <c r="O8" s="61">
        <f t="shared" ref="O8:O14" si="0">I8+K8+M8</f>
        <v>11</v>
      </c>
      <c r="P8" s="398">
        <f>N8/O8</f>
        <v>0.36363636363636365</v>
      </c>
      <c r="Q8" s="400" t="s">
        <v>752</v>
      </c>
      <c r="R8" s="4"/>
      <c r="S8" s="430"/>
      <c r="T8" s="433" t="s">
        <v>862</v>
      </c>
    </row>
    <row r="9" spans="1:20" s="3" customFormat="1" ht="82.5" customHeight="1">
      <c r="A9" s="542" t="s">
        <v>158</v>
      </c>
      <c r="B9" s="403" t="s">
        <v>28</v>
      </c>
      <c r="C9" s="28" t="s">
        <v>159</v>
      </c>
      <c r="D9" s="29" t="s">
        <v>160</v>
      </c>
      <c r="E9" s="44" t="s">
        <v>121</v>
      </c>
      <c r="F9" s="64" t="s">
        <v>126</v>
      </c>
      <c r="G9" s="45" t="s">
        <v>161</v>
      </c>
      <c r="H9" s="65">
        <v>1</v>
      </c>
      <c r="I9" s="66">
        <v>1</v>
      </c>
      <c r="J9" s="67"/>
      <c r="K9" s="66">
        <v>1</v>
      </c>
      <c r="L9" s="67"/>
      <c r="M9" s="66">
        <v>1</v>
      </c>
      <c r="N9" s="67">
        <f t="shared" ref="N9:N14" si="1">H9+J9+L9</f>
        <v>1</v>
      </c>
      <c r="O9" s="67">
        <f t="shared" si="0"/>
        <v>3</v>
      </c>
      <c r="P9" s="399">
        <f t="shared" ref="P9:P14" si="2">N9/O9</f>
        <v>0.33333333333333331</v>
      </c>
      <c r="Q9" s="401" t="s">
        <v>753</v>
      </c>
      <c r="R9" s="2"/>
      <c r="S9" s="431"/>
      <c r="T9" s="433" t="s">
        <v>810</v>
      </c>
    </row>
    <row r="10" spans="1:20" s="3" customFormat="1" ht="115.5" customHeight="1">
      <c r="A10" s="542"/>
      <c r="B10" s="403" t="s">
        <v>135</v>
      </c>
      <c r="C10" s="28" t="s">
        <v>162</v>
      </c>
      <c r="D10" s="29" t="s">
        <v>742</v>
      </c>
      <c r="E10" s="44" t="s">
        <v>121</v>
      </c>
      <c r="F10" s="64" t="s">
        <v>126</v>
      </c>
      <c r="G10" s="45" t="s">
        <v>743</v>
      </c>
      <c r="H10" s="65"/>
      <c r="I10" s="390"/>
      <c r="J10" s="67"/>
      <c r="K10" s="390"/>
      <c r="L10" s="67"/>
      <c r="M10" s="390">
        <v>2</v>
      </c>
      <c r="N10" s="67">
        <f t="shared" si="1"/>
        <v>0</v>
      </c>
      <c r="O10" s="67">
        <f t="shared" si="0"/>
        <v>2</v>
      </c>
      <c r="P10" s="399">
        <f t="shared" si="2"/>
        <v>0</v>
      </c>
      <c r="Q10" s="401" t="s">
        <v>799</v>
      </c>
      <c r="R10" s="2"/>
      <c r="S10" s="431"/>
      <c r="T10" s="433" t="s">
        <v>820</v>
      </c>
    </row>
    <row r="11" spans="1:20" s="3" customFormat="1" ht="85.5" customHeight="1">
      <c r="A11" s="542"/>
      <c r="B11" s="403" t="s">
        <v>163</v>
      </c>
      <c r="C11" s="28" t="s">
        <v>164</v>
      </c>
      <c r="D11" s="29" t="s">
        <v>160</v>
      </c>
      <c r="E11" s="44" t="s">
        <v>121</v>
      </c>
      <c r="F11" s="64" t="s">
        <v>126</v>
      </c>
      <c r="G11" s="45" t="s">
        <v>161</v>
      </c>
      <c r="H11" s="65">
        <v>1</v>
      </c>
      <c r="I11" s="390">
        <v>1</v>
      </c>
      <c r="J11" s="67"/>
      <c r="K11" s="390">
        <v>1</v>
      </c>
      <c r="L11" s="67"/>
      <c r="M11" s="390">
        <v>1</v>
      </c>
      <c r="N11" s="67">
        <f t="shared" si="1"/>
        <v>1</v>
      </c>
      <c r="O11" s="67">
        <f t="shared" si="0"/>
        <v>3</v>
      </c>
      <c r="P11" s="399">
        <f t="shared" si="2"/>
        <v>0.33333333333333331</v>
      </c>
      <c r="Q11" s="401" t="s">
        <v>754</v>
      </c>
      <c r="R11" s="2"/>
      <c r="S11" s="431"/>
      <c r="T11" s="439" t="s">
        <v>863</v>
      </c>
    </row>
    <row r="12" spans="1:20" s="3" customFormat="1" ht="79.5" customHeight="1">
      <c r="A12" s="542" t="s">
        <v>165</v>
      </c>
      <c r="B12" s="403" t="s">
        <v>35</v>
      </c>
      <c r="C12" s="28" t="s">
        <v>166</v>
      </c>
      <c r="D12" s="29" t="s">
        <v>160</v>
      </c>
      <c r="E12" s="44" t="s">
        <v>121</v>
      </c>
      <c r="F12" s="64" t="s">
        <v>126</v>
      </c>
      <c r="G12" s="45" t="s">
        <v>161</v>
      </c>
      <c r="H12" s="65">
        <v>1</v>
      </c>
      <c r="I12" s="66">
        <v>1</v>
      </c>
      <c r="J12" s="67"/>
      <c r="K12" s="66">
        <v>1</v>
      </c>
      <c r="L12" s="67"/>
      <c r="M12" s="66">
        <v>1</v>
      </c>
      <c r="N12" s="67">
        <f t="shared" si="1"/>
        <v>1</v>
      </c>
      <c r="O12" s="67">
        <f t="shared" si="0"/>
        <v>3</v>
      </c>
      <c r="P12" s="399">
        <f t="shared" si="2"/>
        <v>0.33333333333333331</v>
      </c>
      <c r="Q12" s="401" t="s">
        <v>755</v>
      </c>
      <c r="R12" s="2"/>
      <c r="S12" s="431"/>
      <c r="T12" s="433" t="s">
        <v>811</v>
      </c>
    </row>
    <row r="13" spans="1:20" s="3" customFormat="1" ht="51">
      <c r="A13" s="542"/>
      <c r="B13" s="403" t="s">
        <v>167</v>
      </c>
      <c r="C13" s="28" t="s">
        <v>168</v>
      </c>
      <c r="D13" s="29" t="s">
        <v>169</v>
      </c>
      <c r="E13" s="44" t="s">
        <v>121</v>
      </c>
      <c r="F13" s="64" t="s">
        <v>170</v>
      </c>
      <c r="G13" s="45" t="s">
        <v>171</v>
      </c>
      <c r="H13" s="17"/>
      <c r="I13" s="66"/>
      <c r="J13" s="67"/>
      <c r="K13" s="391">
        <v>0.5</v>
      </c>
      <c r="L13" s="67"/>
      <c r="M13" s="391">
        <v>0.5</v>
      </c>
      <c r="N13" s="67">
        <f t="shared" si="1"/>
        <v>0</v>
      </c>
      <c r="O13" s="19">
        <f t="shared" si="0"/>
        <v>1</v>
      </c>
      <c r="P13" s="399">
        <f t="shared" si="2"/>
        <v>0</v>
      </c>
      <c r="Q13" s="401"/>
      <c r="R13" s="2"/>
      <c r="S13" s="431"/>
      <c r="T13" s="433" t="s">
        <v>843</v>
      </c>
    </row>
    <row r="14" spans="1:20" s="3" customFormat="1" ht="92.25" customHeight="1" thickBot="1">
      <c r="A14" s="410" t="s">
        <v>172</v>
      </c>
      <c r="B14" s="411" t="s">
        <v>43</v>
      </c>
      <c r="C14" s="412" t="s">
        <v>173</v>
      </c>
      <c r="D14" s="413" t="s">
        <v>174</v>
      </c>
      <c r="E14" s="413" t="s">
        <v>117</v>
      </c>
      <c r="F14" s="414" t="s">
        <v>175</v>
      </c>
      <c r="G14" s="415" t="s">
        <v>176</v>
      </c>
      <c r="H14" s="65"/>
      <c r="I14" s="66"/>
      <c r="J14" s="67"/>
      <c r="K14" s="66">
        <v>1</v>
      </c>
      <c r="L14" s="67"/>
      <c r="M14" s="66">
        <v>1</v>
      </c>
      <c r="N14" s="67">
        <f t="shared" si="1"/>
        <v>0</v>
      </c>
      <c r="O14" s="67">
        <f t="shared" si="0"/>
        <v>2</v>
      </c>
      <c r="P14" s="399">
        <f t="shared" si="2"/>
        <v>0</v>
      </c>
      <c r="Q14" s="402" t="s">
        <v>800</v>
      </c>
      <c r="R14" s="5"/>
      <c r="S14" s="432"/>
      <c r="T14" s="448" t="s">
        <v>842</v>
      </c>
    </row>
    <row r="15" spans="1:20" ht="16.5">
      <c r="A15" s="8"/>
      <c r="B15" s="8"/>
      <c r="C15" s="8"/>
      <c r="D15" s="8"/>
      <c r="E15" s="8"/>
      <c r="F15" s="8"/>
      <c r="G15" s="8"/>
      <c r="H15" s="8"/>
      <c r="I15" s="8"/>
      <c r="J15" s="8"/>
      <c r="K15" s="8"/>
      <c r="L15" s="8"/>
      <c r="M15" s="8"/>
      <c r="N15" s="8"/>
      <c r="O15" s="8"/>
      <c r="P15" s="396">
        <f>AVERAGE(P8:P14)</f>
        <v>0.19480519480519479</v>
      </c>
      <c r="Q15" s="8"/>
      <c r="R15" s="8"/>
      <c r="S15" s="8"/>
    </row>
    <row r="16" spans="1:20" ht="16.5">
      <c r="A16" s="397" t="s">
        <v>750</v>
      </c>
      <c r="B16" s="8"/>
      <c r="C16" s="8"/>
      <c r="D16" s="8"/>
      <c r="E16" s="8"/>
      <c r="F16" s="8"/>
      <c r="G16" s="8"/>
      <c r="H16" s="8"/>
      <c r="I16" s="8"/>
      <c r="J16" s="8"/>
      <c r="K16" s="8"/>
      <c r="L16" s="8"/>
      <c r="M16" s="8"/>
      <c r="N16" s="8"/>
      <c r="O16" s="8"/>
      <c r="P16" s="8"/>
      <c r="Q16" s="8"/>
      <c r="R16" s="8"/>
      <c r="S16" s="8"/>
    </row>
  </sheetData>
  <mergeCells count="15">
    <mergeCell ref="T5:T7"/>
    <mergeCell ref="A9:A11"/>
    <mergeCell ref="A12:A13"/>
    <mergeCell ref="Q5:Q7"/>
    <mergeCell ref="R5:R7"/>
    <mergeCell ref="S5:S7"/>
    <mergeCell ref="A6:G6"/>
    <mergeCell ref="B7:C7"/>
    <mergeCell ref="A5:G5"/>
    <mergeCell ref="H5:I6"/>
    <mergeCell ref="J5:K6"/>
    <mergeCell ref="L5:M6"/>
    <mergeCell ref="O5:O7"/>
    <mergeCell ref="P5:P7"/>
    <mergeCell ref="N5:N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2"/>
  <sheetViews>
    <sheetView topLeftCell="E1" zoomScaleNormal="125" workbookViewId="0"/>
  </sheetViews>
  <sheetFormatPr baseColWidth="10" defaultColWidth="11.42578125" defaultRowHeight="15"/>
  <cols>
    <col min="1" max="1" width="30.42578125" customWidth="1"/>
    <col min="3" max="3" width="53.42578125" customWidth="1"/>
    <col min="4" max="4" width="17.42578125" customWidth="1"/>
    <col min="5" max="5" width="26.42578125" customWidth="1"/>
    <col min="6" max="6" width="16.42578125" customWidth="1"/>
    <col min="7" max="7" width="22" customWidth="1"/>
    <col min="8" max="8" width="15.85546875" customWidth="1"/>
    <col min="11" max="11" width="16.140625" customWidth="1"/>
    <col min="12" max="12" width="15.28515625" customWidth="1"/>
    <col min="15" max="15" width="11.42578125" customWidth="1"/>
    <col min="18" max="20" width="36.42578125" customWidth="1"/>
    <col min="21" max="21" width="36" customWidth="1"/>
  </cols>
  <sheetData>
    <row r="1" spans="1:21" ht="16.5">
      <c r="A1" s="8"/>
      <c r="B1" s="8"/>
    </row>
    <row r="2" spans="1:21" ht="16.5">
      <c r="A2" s="8"/>
      <c r="B2" s="8"/>
    </row>
    <row r="3" spans="1:21" ht="16.5">
      <c r="A3" s="8"/>
      <c r="B3" s="8"/>
    </row>
    <row r="4" spans="1:21" ht="15.75" thickBot="1"/>
    <row r="5" spans="1:21" ht="21" thickBot="1">
      <c r="A5" s="571" t="s">
        <v>149</v>
      </c>
      <c r="B5" s="572"/>
      <c r="C5" s="572"/>
      <c r="D5" s="572"/>
      <c r="E5" s="572"/>
      <c r="F5" s="572"/>
      <c r="G5" s="572"/>
      <c r="H5" s="572"/>
      <c r="I5" s="573" t="s">
        <v>81</v>
      </c>
      <c r="J5" s="574"/>
      <c r="K5" s="574" t="s">
        <v>4</v>
      </c>
      <c r="L5" s="574"/>
      <c r="M5" s="574" t="s">
        <v>5</v>
      </c>
      <c r="N5" s="574"/>
      <c r="O5" s="574" t="s">
        <v>82</v>
      </c>
      <c r="P5" s="574" t="s">
        <v>11</v>
      </c>
      <c r="Q5" s="584" t="s">
        <v>82</v>
      </c>
      <c r="R5" s="582" t="s">
        <v>6</v>
      </c>
      <c r="S5" s="563" t="s">
        <v>7</v>
      </c>
      <c r="T5" s="565" t="s">
        <v>8</v>
      </c>
      <c r="U5" s="562" t="s">
        <v>804</v>
      </c>
    </row>
    <row r="6" spans="1:21" ht="21" thickBot="1">
      <c r="A6" s="567" t="s">
        <v>177</v>
      </c>
      <c r="B6" s="568"/>
      <c r="C6" s="568"/>
      <c r="D6" s="568"/>
      <c r="E6" s="568"/>
      <c r="F6" s="568"/>
      <c r="G6" s="568"/>
      <c r="H6" s="568"/>
      <c r="I6" s="575"/>
      <c r="J6" s="576"/>
      <c r="K6" s="576"/>
      <c r="L6" s="576"/>
      <c r="M6" s="576"/>
      <c r="N6" s="576"/>
      <c r="O6" s="576"/>
      <c r="P6" s="576"/>
      <c r="Q6" s="585"/>
      <c r="R6" s="583"/>
      <c r="S6" s="564"/>
      <c r="T6" s="566"/>
      <c r="U6" s="562"/>
    </row>
    <row r="7" spans="1:21" ht="15.75" thickBot="1">
      <c r="A7" s="9" t="s">
        <v>13</v>
      </c>
      <c r="B7" s="569" t="s">
        <v>14</v>
      </c>
      <c r="C7" s="570"/>
      <c r="D7" s="10" t="s">
        <v>15</v>
      </c>
      <c r="E7" s="10" t="s">
        <v>178</v>
      </c>
      <c r="F7" s="10" t="s">
        <v>16</v>
      </c>
      <c r="G7" s="11" t="s">
        <v>17</v>
      </c>
      <c r="H7" s="419" t="s">
        <v>18</v>
      </c>
      <c r="I7" s="420" t="s">
        <v>19</v>
      </c>
      <c r="J7" s="340" t="s">
        <v>20</v>
      </c>
      <c r="K7" s="340" t="s">
        <v>19</v>
      </c>
      <c r="L7" s="340" t="s">
        <v>20</v>
      </c>
      <c r="M7" s="340" t="s">
        <v>19</v>
      </c>
      <c r="N7" s="340" t="s">
        <v>20</v>
      </c>
      <c r="O7" s="577"/>
      <c r="P7" s="577"/>
      <c r="Q7" s="586"/>
      <c r="R7" s="583"/>
      <c r="S7" s="564"/>
      <c r="T7" s="566"/>
      <c r="U7" s="562"/>
    </row>
    <row r="8" spans="1:21" ht="195.75">
      <c r="A8" s="578" t="s">
        <v>179</v>
      </c>
      <c r="B8" s="12" t="s">
        <v>22</v>
      </c>
      <c r="C8" s="13" t="s">
        <v>180</v>
      </c>
      <c r="D8" s="14">
        <v>1</v>
      </c>
      <c r="E8" s="15" t="s">
        <v>181</v>
      </c>
      <c r="F8" s="15" t="s">
        <v>182</v>
      </c>
      <c r="G8" s="15" t="s">
        <v>57</v>
      </c>
      <c r="H8" s="16" t="s">
        <v>183</v>
      </c>
      <c r="I8" s="360"/>
      <c r="J8" s="123"/>
      <c r="K8" s="124"/>
      <c r="L8" s="123">
        <v>1</v>
      </c>
      <c r="M8" s="124"/>
      <c r="N8" s="123"/>
      <c r="O8" s="126">
        <f>I8+K8+M8</f>
        <v>0</v>
      </c>
      <c r="P8" s="124">
        <v>1</v>
      </c>
      <c r="Q8" s="398">
        <f>O8/P8</f>
        <v>0</v>
      </c>
      <c r="R8" s="421"/>
      <c r="S8" s="311"/>
      <c r="T8" s="428"/>
      <c r="U8" s="427" t="s">
        <v>813</v>
      </c>
    </row>
    <row r="9" spans="1:21" ht="115.5">
      <c r="A9" s="579"/>
      <c r="B9" s="339" t="s">
        <v>114</v>
      </c>
      <c r="C9" s="21" t="s">
        <v>184</v>
      </c>
      <c r="D9" s="22" t="s">
        <v>185</v>
      </c>
      <c r="E9" s="23" t="s">
        <v>186</v>
      </c>
      <c r="F9" s="23" t="s">
        <v>131</v>
      </c>
      <c r="G9" s="23" t="s">
        <v>187</v>
      </c>
      <c r="H9" s="16" t="s">
        <v>188</v>
      </c>
      <c r="I9" s="30">
        <v>1</v>
      </c>
      <c r="J9" s="24">
        <v>1</v>
      </c>
      <c r="K9" s="19"/>
      <c r="L9" s="24">
        <v>1</v>
      </c>
      <c r="M9" s="19"/>
      <c r="N9" s="24">
        <v>1</v>
      </c>
      <c r="O9" s="31">
        <f t="shared" ref="O9:O31" si="0">I9+K9+M9</f>
        <v>1</v>
      </c>
      <c r="P9" s="26">
        <v>3</v>
      </c>
      <c r="Q9" s="398">
        <f t="shared" ref="Q9:Q31" si="1">O9/P9</f>
        <v>0.33333333333333331</v>
      </c>
      <c r="R9" s="421" t="s">
        <v>756</v>
      </c>
      <c r="S9" s="311"/>
      <c r="T9" s="428"/>
      <c r="U9" s="427" t="s">
        <v>807</v>
      </c>
    </row>
    <row r="10" spans="1:21" ht="231">
      <c r="A10" s="579"/>
      <c r="B10" s="339" t="s">
        <v>119</v>
      </c>
      <c r="C10" s="27" t="s">
        <v>189</v>
      </c>
      <c r="D10" s="22">
        <v>1</v>
      </c>
      <c r="E10" s="23" t="s">
        <v>190</v>
      </c>
      <c r="F10" s="23" t="s">
        <v>191</v>
      </c>
      <c r="G10" s="23" t="s">
        <v>192</v>
      </c>
      <c r="H10" s="16" t="s">
        <v>188</v>
      </c>
      <c r="I10" s="17">
        <v>0.33</v>
      </c>
      <c r="J10" s="18">
        <v>0.33</v>
      </c>
      <c r="K10" s="19"/>
      <c r="L10" s="18">
        <v>0.33</v>
      </c>
      <c r="M10" s="19"/>
      <c r="N10" s="18">
        <v>0.33400000000000002</v>
      </c>
      <c r="O10" s="19">
        <f t="shared" si="0"/>
        <v>0.33</v>
      </c>
      <c r="P10" s="25">
        <v>1</v>
      </c>
      <c r="Q10" s="398">
        <f t="shared" si="1"/>
        <v>0.33</v>
      </c>
      <c r="R10" s="421" t="s">
        <v>801</v>
      </c>
      <c r="S10" s="311"/>
      <c r="T10" s="428"/>
      <c r="U10" s="442" t="s">
        <v>830</v>
      </c>
    </row>
    <row r="11" spans="1:21" ht="75.75">
      <c r="A11" s="579"/>
      <c r="B11" s="339" t="s">
        <v>123</v>
      </c>
      <c r="C11" s="28" t="s">
        <v>193</v>
      </c>
      <c r="D11" s="22" t="s">
        <v>194</v>
      </c>
      <c r="E11" s="23" t="s">
        <v>195</v>
      </c>
      <c r="F11" s="23"/>
      <c r="G11" s="23" t="s">
        <v>196</v>
      </c>
      <c r="H11" s="16" t="s">
        <v>197</v>
      </c>
      <c r="I11" s="17"/>
      <c r="J11" s="18"/>
      <c r="K11" s="19"/>
      <c r="L11" s="24">
        <v>1</v>
      </c>
      <c r="M11" s="19"/>
      <c r="N11" s="24">
        <v>1</v>
      </c>
      <c r="O11" s="31">
        <f t="shared" si="0"/>
        <v>0</v>
      </c>
      <c r="P11" s="26">
        <v>2</v>
      </c>
      <c r="Q11" s="398">
        <f t="shared" si="1"/>
        <v>0</v>
      </c>
      <c r="R11" s="421"/>
      <c r="S11" s="311"/>
      <c r="T11" s="428"/>
      <c r="U11" s="427" t="s">
        <v>851</v>
      </c>
    </row>
    <row r="12" spans="1:21" ht="132.75" customHeight="1">
      <c r="A12" s="579"/>
      <c r="B12" s="339" t="s">
        <v>128</v>
      </c>
      <c r="C12" s="28" t="s">
        <v>198</v>
      </c>
      <c r="D12" s="22" t="s">
        <v>185</v>
      </c>
      <c r="E12" s="23" t="s">
        <v>199</v>
      </c>
      <c r="F12" s="23" t="s">
        <v>191</v>
      </c>
      <c r="G12" s="23" t="s">
        <v>192</v>
      </c>
      <c r="H12" s="16" t="s">
        <v>188</v>
      </c>
      <c r="I12" s="30">
        <v>1</v>
      </c>
      <c r="J12" s="24">
        <v>1</v>
      </c>
      <c r="K12" s="19"/>
      <c r="L12" s="24">
        <v>1</v>
      </c>
      <c r="M12" s="19"/>
      <c r="N12" s="24">
        <v>1</v>
      </c>
      <c r="O12" s="31">
        <f t="shared" si="0"/>
        <v>1</v>
      </c>
      <c r="P12" s="26">
        <v>3</v>
      </c>
      <c r="Q12" s="398">
        <f t="shared" si="1"/>
        <v>0.33333333333333331</v>
      </c>
      <c r="R12" s="421" t="s">
        <v>762</v>
      </c>
      <c r="S12" s="311"/>
      <c r="T12" s="428"/>
      <c r="U12" s="442" t="s">
        <v>822</v>
      </c>
    </row>
    <row r="13" spans="1:21" ht="75.75">
      <c r="A13" s="579"/>
      <c r="B13" s="339" t="s">
        <v>200</v>
      </c>
      <c r="C13" s="28" t="s">
        <v>201</v>
      </c>
      <c r="D13" s="22" t="s">
        <v>202</v>
      </c>
      <c r="E13" s="29" t="s">
        <v>203</v>
      </c>
      <c r="F13" s="23" t="s">
        <v>131</v>
      </c>
      <c r="G13" s="23" t="s">
        <v>187</v>
      </c>
      <c r="H13" s="16" t="s">
        <v>183</v>
      </c>
      <c r="I13" s="30"/>
      <c r="J13" s="24"/>
      <c r="K13" s="26"/>
      <c r="L13" s="24">
        <v>1</v>
      </c>
      <c r="M13" s="31"/>
      <c r="N13" s="24"/>
      <c r="O13" s="31">
        <f t="shared" si="0"/>
        <v>0</v>
      </c>
      <c r="P13" s="26">
        <v>1</v>
      </c>
      <c r="Q13" s="398">
        <f t="shared" si="1"/>
        <v>0</v>
      </c>
      <c r="R13" s="421"/>
      <c r="S13" s="311"/>
      <c r="T13" s="428"/>
      <c r="U13" s="427" t="s">
        <v>848</v>
      </c>
    </row>
    <row r="14" spans="1:21" ht="115.5">
      <c r="A14" s="579"/>
      <c r="B14" s="339" t="s">
        <v>204</v>
      </c>
      <c r="C14" s="27" t="s">
        <v>205</v>
      </c>
      <c r="D14" s="22" t="s">
        <v>206</v>
      </c>
      <c r="E14" s="23" t="s">
        <v>207</v>
      </c>
      <c r="F14" s="23" t="s">
        <v>208</v>
      </c>
      <c r="G14" s="32" t="s">
        <v>209</v>
      </c>
      <c r="H14" s="16" t="s">
        <v>188</v>
      </c>
      <c r="I14" s="30">
        <v>1</v>
      </c>
      <c r="J14" s="24">
        <v>1</v>
      </c>
      <c r="K14" s="19"/>
      <c r="L14" s="24">
        <v>1</v>
      </c>
      <c r="M14" s="19"/>
      <c r="N14" s="24">
        <v>1</v>
      </c>
      <c r="O14" s="31">
        <f t="shared" si="0"/>
        <v>1</v>
      </c>
      <c r="P14" s="26">
        <v>3</v>
      </c>
      <c r="Q14" s="398">
        <f t="shared" si="1"/>
        <v>0.33333333333333331</v>
      </c>
      <c r="R14" s="421" t="s">
        <v>802</v>
      </c>
      <c r="S14" s="311"/>
      <c r="T14" s="428"/>
      <c r="U14" s="427" t="s">
        <v>821</v>
      </c>
    </row>
    <row r="15" spans="1:21" ht="45.75">
      <c r="A15" s="579"/>
      <c r="B15" s="339" t="s">
        <v>210</v>
      </c>
      <c r="C15" s="28" t="s">
        <v>211</v>
      </c>
      <c r="D15" s="22">
        <v>1</v>
      </c>
      <c r="E15" s="29" t="s">
        <v>212</v>
      </c>
      <c r="F15" s="23" t="s">
        <v>131</v>
      </c>
      <c r="G15" s="32" t="s">
        <v>213</v>
      </c>
      <c r="H15" s="16" t="s">
        <v>197</v>
      </c>
      <c r="I15" s="30"/>
      <c r="J15" s="24"/>
      <c r="K15" s="26"/>
      <c r="L15" s="18">
        <v>0.5</v>
      </c>
      <c r="M15" s="19"/>
      <c r="N15" s="18">
        <v>0.5</v>
      </c>
      <c r="O15" s="19">
        <f t="shared" si="0"/>
        <v>0</v>
      </c>
      <c r="P15" s="25">
        <v>1</v>
      </c>
      <c r="Q15" s="398">
        <f t="shared" si="1"/>
        <v>0</v>
      </c>
      <c r="R15" s="421"/>
      <c r="S15" s="311"/>
      <c r="T15" s="428"/>
      <c r="U15" s="427" t="s">
        <v>806</v>
      </c>
    </row>
    <row r="16" spans="1:21" ht="165">
      <c r="A16" s="579"/>
      <c r="B16" s="339" t="s">
        <v>214</v>
      </c>
      <c r="C16" s="28" t="s">
        <v>215</v>
      </c>
      <c r="D16" s="22" t="s">
        <v>185</v>
      </c>
      <c r="E16" s="23" t="s">
        <v>216</v>
      </c>
      <c r="F16" s="23" t="s">
        <v>131</v>
      </c>
      <c r="G16" s="23" t="s">
        <v>187</v>
      </c>
      <c r="H16" s="16" t="s">
        <v>188</v>
      </c>
      <c r="I16" s="30">
        <v>1</v>
      </c>
      <c r="J16" s="24">
        <v>1</v>
      </c>
      <c r="K16" s="19"/>
      <c r="L16" s="24">
        <v>1</v>
      </c>
      <c r="M16" s="19"/>
      <c r="N16" s="24">
        <v>1</v>
      </c>
      <c r="O16" s="31">
        <f t="shared" si="0"/>
        <v>1</v>
      </c>
      <c r="P16" s="26">
        <v>3</v>
      </c>
      <c r="Q16" s="398">
        <f t="shared" si="1"/>
        <v>0.33333333333333331</v>
      </c>
      <c r="R16" s="421" t="s">
        <v>803</v>
      </c>
      <c r="S16" s="311"/>
      <c r="T16" s="428"/>
      <c r="U16" s="427" t="s">
        <v>814</v>
      </c>
    </row>
    <row r="17" spans="1:21" ht="105.75">
      <c r="A17" s="579"/>
      <c r="B17" s="339" t="s">
        <v>217</v>
      </c>
      <c r="C17" s="28" t="s">
        <v>218</v>
      </c>
      <c r="D17" s="33" t="s">
        <v>219</v>
      </c>
      <c r="E17" s="29" t="s">
        <v>220</v>
      </c>
      <c r="F17" s="23"/>
      <c r="G17" s="23" t="s">
        <v>187</v>
      </c>
      <c r="H17" s="16" t="s">
        <v>221</v>
      </c>
      <c r="I17" s="30"/>
      <c r="J17" s="24"/>
      <c r="K17" s="26"/>
      <c r="L17" s="18"/>
      <c r="M17" s="19"/>
      <c r="N17" s="24">
        <v>1</v>
      </c>
      <c r="O17" s="31">
        <f t="shared" si="0"/>
        <v>0</v>
      </c>
      <c r="P17" s="26">
        <v>1</v>
      </c>
      <c r="Q17" s="398">
        <f t="shared" si="1"/>
        <v>0</v>
      </c>
      <c r="R17" s="421"/>
      <c r="S17" s="311"/>
      <c r="T17" s="428"/>
      <c r="U17" s="427" t="s">
        <v>832</v>
      </c>
    </row>
    <row r="18" spans="1:21" ht="216">
      <c r="A18" s="579"/>
      <c r="B18" s="339" t="s">
        <v>222</v>
      </c>
      <c r="C18" s="28" t="s">
        <v>223</v>
      </c>
      <c r="D18" s="33" t="s">
        <v>219</v>
      </c>
      <c r="E18" s="29" t="s">
        <v>224</v>
      </c>
      <c r="F18" s="29" t="s">
        <v>131</v>
      </c>
      <c r="G18" s="29" t="s">
        <v>225</v>
      </c>
      <c r="H18" s="16" t="s">
        <v>183</v>
      </c>
      <c r="I18" s="34"/>
      <c r="J18" s="35"/>
      <c r="K18" s="36"/>
      <c r="L18" s="24">
        <v>1</v>
      </c>
      <c r="M18" s="37"/>
      <c r="N18" s="35"/>
      <c r="O18" s="31">
        <f t="shared" si="0"/>
        <v>0</v>
      </c>
      <c r="P18" s="26">
        <v>1</v>
      </c>
      <c r="Q18" s="398">
        <f t="shared" si="1"/>
        <v>0</v>
      </c>
      <c r="R18" s="421"/>
      <c r="S18" s="311"/>
      <c r="T18" s="428"/>
      <c r="U18" s="446" t="s">
        <v>845</v>
      </c>
    </row>
    <row r="19" spans="1:21" ht="116.25" thickBot="1">
      <c r="A19" s="580"/>
      <c r="B19" s="38" t="s">
        <v>226</v>
      </c>
      <c r="C19" s="39" t="s">
        <v>227</v>
      </c>
      <c r="D19" s="40" t="s">
        <v>185</v>
      </c>
      <c r="E19" s="41" t="s">
        <v>228</v>
      </c>
      <c r="F19" s="41" t="s">
        <v>117</v>
      </c>
      <c r="G19" s="41" t="s">
        <v>229</v>
      </c>
      <c r="H19" s="42" t="s">
        <v>161</v>
      </c>
      <c r="I19" s="34">
        <v>1</v>
      </c>
      <c r="J19" s="24">
        <v>1</v>
      </c>
      <c r="K19" s="19"/>
      <c r="L19" s="24">
        <v>1</v>
      </c>
      <c r="M19" s="19"/>
      <c r="N19" s="24">
        <v>1</v>
      </c>
      <c r="O19" s="31">
        <f t="shared" si="0"/>
        <v>1</v>
      </c>
      <c r="P19" s="26">
        <v>3</v>
      </c>
      <c r="Q19" s="398">
        <f t="shared" si="1"/>
        <v>0.33333333333333331</v>
      </c>
      <c r="R19" s="421" t="s">
        <v>763</v>
      </c>
      <c r="S19" s="311"/>
      <c r="T19" s="428"/>
      <c r="U19" s="427" t="s">
        <v>812</v>
      </c>
    </row>
    <row r="20" spans="1:21" ht="231">
      <c r="A20" s="579" t="s">
        <v>230</v>
      </c>
      <c r="B20" s="43" t="s">
        <v>28</v>
      </c>
      <c r="C20" s="28" t="s">
        <v>231</v>
      </c>
      <c r="D20" s="29" t="s">
        <v>232</v>
      </c>
      <c r="E20" s="23" t="s">
        <v>207</v>
      </c>
      <c r="F20" s="44" t="s">
        <v>121</v>
      </c>
      <c r="G20" s="44" t="s">
        <v>126</v>
      </c>
      <c r="H20" s="45" t="s">
        <v>161</v>
      </c>
      <c r="I20" s="30">
        <v>1</v>
      </c>
      <c r="J20" s="24">
        <v>1</v>
      </c>
      <c r="K20" s="19"/>
      <c r="L20" s="24">
        <v>1</v>
      </c>
      <c r="M20" s="19"/>
      <c r="N20" s="24">
        <v>1</v>
      </c>
      <c r="O20" s="31">
        <f t="shared" si="0"/>
        <v>1</v>
      </c>
      <c r="P20" s="26">
        <v>3</v>
      </c>
      <c r="Q20" s="398">
        <f t="shared" si="1"/>
        <v>0.33333333333333331</v>
      </c>
      <c r="R20" s="421" t="s">
        <v>764</v>
      </c>
      <c r="S20" s="311"/>
      <c r="T20" s="428"/>
      <c r="U20" s="427" t="s">
        <v>834</v>
      </c>
    </row>
    <row r="21" spans="1:21" ht="90.75">
      <c r="A21" s="579"/>
      <c r="B21" s="43" t="s">
        <v>135</v>
      </c>
      <c r="C21" s="47" t="s">
        <v>233</v>
      </c>
      <c r="D21" s="48" t="s">
        <v>234</v>
      </c>
      <c r="E21" s="32" t="s">
        <v>235</v>
      </c>
      <c r="F21" s="32" t="s">
        <v>131</v>
      </c>
      <c r="G21" s="23" t="s">
        <v>187</v>
      </c>
      <c r="H21" s="16" t="s">
        <v>197</v>
      </c>
      <c r="I21" s="17"/>
      <c r="J21" s="18"/>
      <c r="K21" s="19"/>
      <c r="L21" s="24">
        <v>1</v>
      </c>
      <c r="M21" s="19"/>
      <c r="N21" s="24">
        <v>1</v>
      </c>
      <c r="O21" s="31">
        <f t="shared" si="0"/>
        <v>0</v>
      </c>
      <c r="P21" s="26">
        <v>2</v>
      </c>
      <c r="Q21" s="398">
        <f t="shared" si="1"/>
        <v>0</v>
      </c>
      <c r="R21" s="421"/>
      <c r="S21" s="311"/>
      <c r="T21" s="428"/>
      <c r="U21" s="427" t="s">
        <v>808</v>
      </c>
    </row>
    <row r="22" spans="1:21" ht="165.75">
      <c r="A22" s="579"/>
      <c r="B22" s="43" t="s">
        <v>163</v>
      </c>
      <c r="C22" s="47" t="s">
        <v>236</v>
      </c>
      <c r="D22" s="22" t="s">
        <v>237</v>
      </c>
      <c r="E22" s="23" t="s">
        <v>207</v>
      </c>
      <c r="F22" s="32" t="s">
        <v>131</v>
      </c>
      <c r="G22" s="32" t="s">
        <v>209</v>
      </c>
      <c r="H22" s="16" t="s">
        <v>188</v>
      </c>
      <c r="I22" s="30">
        <v>1</v>
      </c>
      <c r="J22" s="24">
        <v>1</v>
      </c>
      <c r="K22" s="19"/>
      <c r="L22" s="24">
        <v>1</v>
      </c>
      <c r="M22" s="19"/>
      <c r="N22" s="24">
        <v>1</v>
      </c>
      <c r="O22" s="31">
        <f t="shared" si="0"/>
        <v>1</v>
      </c>
      <c r="P22" s="26">
        <v>3</v>
      </c>
      <c r="Q22" s="398">
        <f t="shared" si="1"/>
        <v>0.33333333333333331</v>
      </c>
      <c r="R22" s="421" t="s">
        <v>765</v>
      </c>
      <c r="S22" s="311"/>
      <c r="T22" s="428"/>
      <c r="U22" s="427" t="s">
        <v>852</v>
      </c>
    </row>
    <row r="23" spans="1:21" ht="132.75" thickBot="1">
      <c r="A23" s="581"/>
      <c r="B23" s="49" t="s">
        <v>238</v>
      </c>
      <c r="C23" s="50" t="s">
        <v>239</v>
      </c>
      <c r="D23" s="51" t="s">
        <v>240</v>
      </c>
      <c r="E23" s="52" t="s">
        <v>207</v>
      </c>
      <c r="F23" s="53" t="s">
        <v>131</v>
      </c>
      <c r="G23" s="52" t="s">
        <v>187</v>
      </c>
      <c r="H23" s="54" t="s">
        <v>188</v>
      </c>
      <c r="I23" s="30">
        <v>1</v>
      </c>
      <c r="J23" s="24">
        <v>1</v>
      </c>
      <c r="K23" s="19"/>
      <c r="L23" s="24">
        <v>1</v>
      </c>
      <c r="M23" s="19"/>
      <c r="N23" s="24">
        <v>1</v>
      </c>
      <c r="O23" s="31">
        <f t="shared" si="0"/>
        <v>1</v>
      </c>
      <c r="P23" s="26">
        <v>3</v>
      </c>
      <c r="Q23" s="398">
        <f t="shared" si="1"/>
        <v>0.33333333333333331</v>
      </c>
      <c r="R23" s="421" t="s">
        <v>766</v>
      </c>
      <c r="S23" s="311"/>
      <c r="T23" s="428"/>
      <c r="U23" s="427" t="s">
        <v>815</v>
      </c>
    </row>
    <row r="24" spans="1:21" ht="75.75">
      <c r="A24" s="578" t="s">
        <v>241</v>
      </c>
      <c r="B24" s="55" t="s">
        <v>35</v>
      </c>
      <c r="C24" s="56" t="s">
        <v>242</v>
      </c>
      <c r="D24" s="57" t="s">
        <v>243</v>
      </c>
      <c r="E24" s="57" t="s">
        <v>244</v>
      </c>
      <c r="F24" s="57" t="s">
        <v>131</v>
      </c>
      <c r="G24" s="57" t="s">
        <v>187</v>
      </c>
      <c r="H24" s="58" t="s">
        <v>197</v>
      </c>
      <c r="I24" s="59"/>
      <c r="J24" s="60"/>
      <c r="K24" s="61"/>
      <c r="L24" s="24">
        <v>1</v>
      </c>
      <c r="M24" s="19"/>
      <c r="N24" s="24">
        <v>1</v>
      </c>
      <c r="O24" s="31">
        <f t="shared" si="0"/>
        <v>0</v>
      </c>
      <c r="P24" s="62">
        <v>2</v>
      </c>
      <c r="Q24" s="398">
        <f t="shared" si="1"/>
        <v>0</v>
      </c>
      <c r="R24" s="421"/>
      <c r="S24" s="311"/>
      <c r="T24" s="428"/>
      <c r="U24" s="427" t="s">
        <v>809</v>
      </c>
    </row>
    <row r="25" spans="1:21" ht="75.75">
      <c r="A25" s="579"/>
      <c r="B25" s="43" t="s">
        <v>167</v>
      </c>
      <c r="C25" s="63" t="s">
        <v>245</v>
      </c>
      <c r="D25" s="64" t="s">
        <v>246</v>
      </c>
      <c r="E25" s="32" t="s">
        <v>247</v>
      </c>
      <c r="F25" s="32" t="s">
        <v>131</v>
      </c>
      <c r="G25" s="32" t="s">
        <v>225</v>
      </c>
      <c r="H25" s="16" t="s">
        <v>188</v>
      </c>
      <c r="I25" s="65">
        <v>3</v>
      </c>
      <c r="J25" s="66">
        <v>5</v>
      </c>
      <c r="K25" s="67"/>
      <c r="L25" s="66">
        <v>5</v>
      </c>
      <c r="M25" s="67"/>
      <c r="N25" s="66">
        <v>6</v>
      </c>
      <c r="O25" s="31">
        <f t="shared" si="0"/>
        <v>3</v>
      </c>
      <c r="P25" s="62">
        <v>16</v>
      </c>
      <c r="Q25" s="398">
        <f t="shared" si="1"/>
        <v>0.1875</v>
      </c>
      <c r="R25" s="421" t="s">
        <v>757</v>
      </c>
      <c r="S25" s="311"/>
      <c r="T25" s="428"/>
      <c r="U25" s="427" t="s">
        <v>854</v>
      </c>
    </row>
    <row r="26" spans="1:21" ht="105.75">
      <c r="A26" s="579"/>
      <c r="B26" s="43" t="s">
        <v>144</v>
      </c>
      <c r="C26" s="63" t="s">
        <v>248</v>
      </c>
      <c r="D26" s="48">
        <v>1</v>
      </c>
      <c r="E26" s="32" t="s">
        <v>249</v>
      </c>
      <c r="F26" s="32" t="s">
        <v>131</v>
      </c>
      <c r="G26" s="32" t="s">
        <v>225</v>
      </c>
      <c r="H26" s="16" t="s">
        <v>250</v>
      </c>
      <c r="I26" s="17"/>
      <c r="J26" s="18"/>
      <c r="K26" s="19"/>
      <c r="L26" s="18">
        <v>0.5</v>
      </c>
      <c r="M26" s="19"/>
      <c r="N26" s="18">
        <v>0.5</v>
      </c>
      <c r="O26" s="19">
        <f t="shared" si="0"/>
        <v>0</v>
      </c>
      <c r="P26" s="25">
        <v>1</v>
      </c>
      <c r="Q26" s="398">
        <f t="shared" si="1"/>
        <v>0</v>
      </c>
      <c r="R26" s="421"/>
      <c r="S26" s="311"/>
      <c r="T26" s="428"/>
      <c r="U26" s="427" t="s">
        <v>853</v>
      </c>
    </row>
    <row r="27" spans="1:21" ht="165">
      <c r="A27" s="579"/>
      <c r="B27" s="43" t="s">
        <v>251</v>
      </c>
      <c r="C27" s="68" t="s">
        <v>252</v>
      </c>
      <c r="D27" s="48">
        <v>1</v>
      </c>
      <c r="E27" s="32" t="s">
        <v>253</v>
      </c>
      <c r="F27" s="32" t="s">
        <v>131</v>
      </c>
      <c r="G27" s="32" t="s">
        <v>112</v>
      </c>
      <c r="H27" s="16" t="s">
        <v>188</v>
      </c>
      <c r="I27" s="17">
        <v>0.33</v>
      </c>
      <c r="J27" s="18">
        <v>0.33</v>
      </c>
      <c r="K27" s="19"/>
      <c r="L27" s="18">
        <v>0.33</v>
      </c>
      <c r="M27" s="19"/>
      <c r="N27" s="18">
        <v>0.33400000000000002</v>
      </c>
      <c r="O27" s="19">
        <f t="shared" si="0"/>
        <v>0.33</v>
      </c>
      <c r="P27" s="25">
        <v>1</v>
      </c>
      <c r="Q27" s="398">
        <f t="shared" si="1"/>
        <v>0.33</v>
      </c>
      <c r="R27" s="421" t="s">
        <v>767</v>
      </c>
      <c r="S27" s="311"/>
      <c r="T27" s="428"/>
      <c r="U27" s="427" t="s">
        <v>835</v>
      </c>
    </row>
    <row r="28" spans="1:21" ht="101.25">
      <c r="A28" s="579"/>
      <c r="B28" s="43" t="s">
        <v>254</v>
      </c>
      <c r="C28" s="63" t="s">
        <v>255</v>
      </c>
      <c r="D28" s="64" t="s">
        <v>256</v>
      </c>
      <c r="E28" s="32" t="s">
        <v>257</v>
      </c>
      <c r="F28" s="32" t="s">
        <v>131</v>
      </c>
      <c r="G28" s="32" t="s">
        <v>209</v>
      </c>
      <c r="H28" s="16" t="s">
        <v>221</v>
      </c>
      <c r="I28" s="30"/>
      <c r="J28" s="24"/>
      <c r="K28" s="31"/>
      <c r="L28" s="24"/>
      <c r="M28" s="31"/>
      <c r="N28" s="24">
        <v>1</v>
      </c>
      <c r="O28" s="31">
        <f t="shared" si="0"/>
        <v>0</v>
      </c>
      <c r="P28" s="26">
        <v>1</v>
      </c>
      <c r="Q28" s="398">
        <f t="shared" si="1"/>
        <v>0</v>
      </c>
      <c r="R28" s="421"/>
      <c r="S28" s="311"/>
      <c r="T28" s="428"/>
      <c r="U28" s="445" t="s">
        <v>833</v>
      </c>
    </row>
    <row r="29" spans="1:21" ht="247.5">
      <c r="A29" s="579"/>
      <c r="B29" s="43" t="s">
        <v>258</v>
      </c>
      <c r="C29" s="27" t="s">
        <v>259</v>
      </c>
      <c r="D29" s="69" t="s">
        <v>260</v>
      </c>
      <c r="E29" s="23" t="s">
        <v>261</v>
      </c>
      <c r="F29" s="32" t="s">
        <v>262</v>
      </c>
      <c r="G29" s="32" t="s">
        <v>263</v>
      </c>
      <c r="H29" s="16" t="s">
        <v>264</v>
      </c>
      <c r="I29" s="70">
        <v>1</v>
      </c>
      <c r="J29" s="24">
        <v>1</v>
      </c>
      <c r="K29" s="19"/>
      <c r="L29" s="24">
        <v>1</v>
      </c>
      <c r="M29" s="31"/>
      <c r="N29" s="24"/>
      <c r="O29" s="31">
        <f t="shared" si="0"/>
        <v>1</v>
      </c>
      <c r="P29" s="26">
        <v>2</v>
      </c>
      <c r="Q29" s="398">
        <f t="shared" si="1"/>
        <v>0.5</v>
      </c>
      <c r="R29" s="421" t="s">
        <v>758</v>
      </c>
      <c r="S29" s="311"/>
      <c r="T29" s="428"/>
      <c r="U29" s="427" t="s">
        <v>816</v>
      </c>
    </row>
    <row r="30" spans="1:21" ht="135.75" customHeight="1">
      <c r="A30" s="579"/>
      <c r="B30" s="43" t="s">
        <v>265</v>
      </c>
      <c r="C30" s="69" t="s">
        <v>266</v>
      </c>
      <c r="D30" s="29" t="s">
        <v>267</v>
      </c>
      <c r="E30" s="23" t="s">
        <v>268</v>
      </c>
      <c r="F30" s="44" t="s">
        <v>117</v>
      </c>
      <c r="G30" s="44" t="s">
        <v>118</v>
      </c>
      <c r="H30" s="45" t="s">
        <v>161</v>
      </c>
      <c r="I30" s="70">
        <v>1</v>
      </c>
      <c r="J30" s="24">
        <v>1</v>
      </c>
      <c r="K30" s="31"/>
      <c r="L30" s="24">
        <v>1</v>
      </c>
      <c r="M30" s="31"/>
      <c r="N30" s="24"/>
      <c r="O30" s="31">
        <f t="shared" si="0"/>
        <v>1</v>
      </c>
      <c r="P30" s="26">
        <v>2</v>
      </c>
      <c r="Q30" s="398">
        <f t="shared" si="1"/>
        <v>0.5</v>
      </c>
      <c r="R30" s="421" t="s">
        <v>768</v>
      </c>
      <c r="S30" s="311"/>
      <c r="T30" s="428"/>
      <c r="U30" s="427" t="s">
        <v>855</v>
      </c>
    </row>
    <row r="31" spans="1:21" ht="64.5" thickBot="1">
      <c r="A31" s="580"/>
      <c r="B31" s="71" t="s">
        <v>269</v>
      </c>
      <c r="C31" s="39" t="s">
        <v>270</v>
      </c>
      <c r="D31" s="39" t="s">
        <v>271</v>
      </c>
      <c r="E31" s="41" t="s">
        <v>207</v>
      </c>
      <c r="F31" s="41" t="s">
        <v>208</v>
      </c>
      <c r="G31" s="72" t="s">
        <v>272</v>
      </c>
      <c r="H31" s="42" t="s">
        <v>183</v>
      </c>
      <c r="I31" s="418"/>
      <c r="J31" s="24"/>
      <c r="K31" s="31"/>
      <c r="L31" s="24">
        <v>1</v>
      </c>
      <c r="M31" s="31"/>
      <c r="N31" s="24"/>
      <c r="O31" s="31">
        <f t="shared" si="0"/>
        <v>0</v>
      </c>
      <c r="P31" s="26">
        <v>1</v>
      </c>
      <c r="Q31" s="398">
        <f t="shared" si="1"/>
        <v>0</v>
      </c>
      <c r="R31" s="422"/>
      <c r="S31" s="423"/>
      <c r="T31" s="429"/>
      <c r="U31" s="427" t="s">
        <v>849</v>
      </c>
    </row>
    <row r="32" spans="1:21" ht="16.5">
      <c r="A32" s="8"/>
      <c r="B32" s="8"/>
      <c r="C32" s="8"/>
      <c r="D32" s="8"/>
      <c r="E32" s="8"/>
      <c r="F32" s="8"/>
      <c r="G32" s="8"/>
      <c r="H32" s="8"/>
      <c r="I32" s="8"/>
      <c r="J32" s="8"/>
      <c r="K32" s="8"/>
      <c r="L32" s="8"/>
      <c r="M32" s="8"/>
      <c r="N32" s="8"/>
      <c r="O32" s="8"/>
      <c r="P32" s="8"/>
      <c r="Q32" s="396">
        <f>AVERAGE(Q8:Q31)</f>
        <v>0.18809027777777776</v>
      </c>
      <c r="R32" s="8"/>
      <c r="S32" s="8"/>
      <c r="T32" s="8"/>
    </row>
  </sheetData>
  <mergeCells count="16">
    <mergeCell ref="A8:A19"/>
    <mergeCell ref="A20:A23"/>
    <mergeCell ref="A24:A31"/>
    <mergeCell ref="P5:P7"/>
    <mergeCell ref="R5:R7"/>
    <mergeCell ref="Q5:Q7"/>
    <mergeCell ref="U5:U7"/>
    <mergeCell ref="S5:S7"/>
    <mergeCell ref="T5:T7"/>
    <mergeCell ref="A6:H6"/>
    <mergeCell ref="B7:C7"/>
    <mergeCell ref="A5:H5"/>
    <mergeCell ref="I5:J6"/>
    <mergeCell ref="K5:L6"/>
    <mergeCell ref="M5:N6"/>
    <mergeCell ref="O5:O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7"/>
  <sheetViews>
    <sheetView topLeftCell="B1" zoomScale="110" zoomScaleNormal="110" workbookViewId="0">
      <selection activeCell="U1" sqref="U1"/>
    </sheetView>
  </sheetViews>
  <sheetFormatPr baseColWidth="10" defaultColWidth="11.42578125" defaultRowHeight="74.25" customHeight="1"/>
  <cols>
    <col min="1" max="1" width="29.7109375" customWidth="1"/>
    <col min="2" max="2" width="7.28515625" customWidth="1"/>
    <col min="3" max="3" width="47.28515625" customWidth="1"/>
    <col min="4" max="4" width="10.28515625" customWidth="1"/>
    <col min="5" max="5" width="38.42578125" customWidth="1"/>
    <col min="6" max="6" width="19" customWidth="1"/>
    <col min="7" max="7" width="20.7109375" customWidth="1"/>
    <col min="8" max="8" width="17.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85546875" bestFit="1" customWidth="1"/>
    <col min="15" max="17" width="10.42578125" customWidth="1"/>
    <col min="18" max="20" width="29" customWidth="1"/>
    <col min="21" max="21" width="29.140625" customWidth="1"/>
  </cols>
  <sheetData>
    <row r="1" spans="1:21" ht="74.25" customHeight="1" thickBot="1">
      <c r="A1" s="455"/>
      <c r="B1" s="455"/>
      <c r="C1" s="455"/>
      <c r="D1" s="455"/>
      <c r="E1" s="455"/>
      <c r="F1" s="455"/>
      <c r="G1" s="455"/>
      <c r="H1" s="455"/>
      <c r="I1" s="455"/>
      <c r="J1" s="455"/>
      <c r="K1" s="455"/>
      <c r="L1" s="455"/>
      <c r="M1" s="455"/>
      <c r="N1" s="455"/>
      <c r="O1" s="455"/>
      <c r="P1" s="455"/>
      <c r="Q1" s="455"/>
      <c r="R1" s="455"/>
      <c r="S1" s="455"/>
      <c r="T1" s="455"/>
    </row>
    <row r="2" spans="1:21" ht="24" customHeight="1" thickBot="1">
      <c r="A2" s="567" t="s">
        <v>273</v>
      </c>
      <c r="B2" s="591"/>
      <c r="C2" s="591"/>
      <c r="D2" s="591"/>
      <c r="E2" s="591"/>
      <c r="F2" s="591"/>
      <c r="G2" s="591"/>
      <c r="H2" s="591"/>
      <c r="I2" s="592" t="s">
        <v>81</v>
      </c>
      <c r="J2" s="593"/>
      <c r="K2" s="593" t="s">
        <v>4</v>
      </c>
      <c r="L2" s="593"/>
      <c r="M2" s="593" t="s">
        <v>5</v>
      </c>
      <c r="N2" s="593"/>
      <c r="O2" s="574" t="s">
        <v>770</v>
      </c>
      <c r="P2" s="574" t="s">
        <v>274</v>
      </c>
      <c r="Q2" s="598" t="s">
        <v>770</v>
      </c>
      <c r="R2" s="594" t="s">
        <v>6</v>
      </c>
      <c r="S2" s="594" t="s">
        <v>275</v>
      </c>
      <c r="T2" s="596" t="s">
        <v>276</v>
      </c>
      <c r="U2" s="587" t="s">
        <v>804</v>
      </c>
    </row>
    <row r="3" spans="1:21" ht="32.25" customHeight="1" thickBot="1">
      <c r="A3" s="329"/>
      <c r="B3" s="588" t="s">
        <v>14</v>
      </c>
      <c r="C3" s="588"/>
      <c r="D3" s="114" t="s">
        <v>15</v>
      </c>
      <c r="E3" s="114" t="s">
        <v>178</v>
      </c>
      <c r="F3" s="114" t="s">
        <v>16</v>
      </c>
      <c r="G3" s="115" t="s">
        <v>17</v>
      </c>
      <c r="H3" s="116" t="s">
        <v>18</v>
      </c>
      <c r="I3" s="117" t="s">
        <v>19</v>
      </c>
      <c r="J3" s="118" t="s">
        <v>20</v>
      </c>
      <c r="K3" s="118" t="s">
        <v>19</v>
      </c>
      <c r="L3" s="118" t="s">
        <v>20</v>
      </c>
      <c r="M3" s="118" t="s">
        <v>19</v>
      </c>
      <c r="N3" s="118" t="s">
        <v>20</v>
      </c>
      <c r="O3" s="577"/>
      <c r="P3" s="577"/>
      <c r="Q3" s="599"/>
      <c r="R3" s="595"/>
      <c r="S3" s="595"/>
      <c r="T3" s="597"/>
      <c r="U3" s="587"/>
    </row>
    <row r="4" spans="1:21" ht="176.25" customHeight="1">
      <c r="A4" s="589" t="s">
        <v>277</v>
      </c>
      <c r="B4" s="20" t="s">
        <v>22</v>
      </c>
      <c r="C4" s="332" t="s">
        <v>278</v>
      </c>
      <c r="D4" s="119">
        <v>1</v>
      </c>
      <c r="E4" s="120" t="s">
        <v>279</v>
      </c>
      <c r="F4" s="23" t="s">
        <v>280</v>
      </c>
      <c r="G4" s="23" t="s">
        <v>281</v>
      </c>
      <c r="H4" s="121" t="s">
        <v>282</v>
      </c>
      <c r="I4" s="122"/>
      <c r="J4" s="123"/>
      <c r="K4" s="124"/>
      <c r="L4" s="125">
        <v>1</v>
      </c>
      <c r="M4" s="124"/>
      <c r="N4" s="123"/>
      <c r="O4" s="126">
        <f>I4+K4+M4</f>
        <v>0</v>
      </c>
      <c r="P4" s="126">
        <f>J4+L4+N4</f>
        <v>1</v>
      </c>
      <c r="Q4" s="360">
        <f>O4/P4</f>
        <v>0</v>
      </c>
      <c r="R4" s="355"/>
      <c r="S4" s="355"/>
      <c r="T4" s="425"/>
      <c r="U4" s="427" t="s">
        <v>856</v>
      </c>
    </row>
    <row r="5" spans="1:21" ht="74.25" customHeight="1">
      <c r="A5" s="589"/>
      <c r="B5" s="20" t="s">
        <v>114</v>
      </c>
      <c r="C5" s="333" t="s">
        <v>283</v>
      </c>
      <c r="D5" s="127">
        <v>1</v>
      </c>
      <c r="E5" s="120" t="s">
        <v>284</v>
      </c>
      <c r="F5" s="23" t="s">
        <v>285</v>
      </c>
      <c r="G5" s="23" t="s">
        <v>281</v>
      </c>
      <c r="H5" s="128" t="s">
        <v>282</v>
      </c>
      <c r="I5" s="129"/>
      <c r="J5" s="18"/>
      <c r="K5" s="19"/>
      <c r="L5" s="18">
        <v>0.5</v>
      </c>
      <c r="M5" s="19"/>
      <c r="N5" s="18">
        <v>0.5</v>
      </c>
      <c r="O5" s="126">
        <f t="shared" ref="O5:O14" si="0">I5+K5+M5</f>
        <v>0</v>
      </c>
      <c r="P5" s="126">
        <f t="shared" ref="P5:P14" si="1">J5+L5+N5</f>
        <v>1</v>
      </c>
      <c r="Q5" s="360">
        <f t="shared" ref="Q5:Q14" si="2">O5/P5</f>
        <v>0</v>
      </c>
      <c r="R5" s="46"/>
      <c r="S5" s="46"/>
      <c r="T5" s="426"/>
      <c r="U5" s="442" t="s">
        <v>850</v>
      </c>
    </row>
    <row r="6" spans="1:21" ht="224.25" customHeight="1">
      <c r="A6" s="330" t="s">
        <v>286</v>
      </c>
      <c r="B6" s="130" t="s">
        <v>28</v>
      </c>
      <c r="C6" s="332" t="s">
        <v>287</v>
      </c>
      <c r="D6" s="23">
        <v>3</v>
      </c>
      <c r="E6" s="120" t="s">
        <v>288</v>
      </c>
      <c r="F6" s="23" t="s">
        <v>289</v>
      </c>
      <c r="G6" s="23" t="s">
        <v>290</v>
      </c>
      <c r="H6" s="131" t="s">
        <v>291</v>
      </c>
      <c r="I6" s="132">
        <v>1</v>
      </c>
      <c r="J6" s="24">
        <v>1</v>
      </c>
      <c r="K6" s="31"/>
      <c r="L6" s="24">
        <v>1</v>
      </c>
      <c r="M6" s="31"/>
      <c r="N6" s="24">
        <v>1</v>
      </c>
      <c r="O6" s="126">
        <f t="shared" si="0"/>
        <v>1</v>
      </c>
      <c r="P6" s="126">
        <f t="shared" si="1"/>
        <v>3</v>
      </c>
      <c r="Q6" s="360">
        <f t="shared" si="2"/>
        <v>0.33333333333333331</v>
      </c>
      <c r="R6" s="388" t="s">
        <v>769</v>
      </c>
      <c r="S6" s="46"/>
      <c r="T6" s="426"/>
      <c r="U6" s="446" t="s">
        <v>844</v>
      </c>
    </row>
    <row r="7" spans="1:21" ht="46.5" customHeight="1">
      <c r="A7" s="589" t="s">
        <v>292</v>
      </c>
      <c r="B7" s="43">
        <v>3.1</v>
      </c>
      <c r="C7" s="332" t="s">
        <v>293</v>
      </c>
      <c r="D7" s="23">
        <v>1</v>
      </c>
      <c r="E7" s="120" t="s">
        <v>294</v>
      </c>
      <c r="F7" s="23" t="s">
        <v>280</v>
      </c>
      <c r="G7" s="32" t="s">
        <v>295</v>
      </c>
      <c r="H7" s="131" t="s">
        <v>296</v>
      </c>
      <c r="I7" s="133"/>
      <c r="J7" s="24"/>
      <c r="K7" s="31"/>
      <c r="L7" s="24"/>
      <c r="M7" s="31"/>
      <c r="N7" s="24">
        <v>1</v>
      </c>
      <c r="O7" s="126">
        <f t="shared" si="0"/>
        <v>0</v>
      </c>
      <c r="P7" s="126">
        <f t="shared" si="1"/>
        <v>1</v>
      </c>
      <c r="Q7" s="360">
        <f t="shared" si="2"/>
        <v>0</v>
      </c>
      <c r="R7" s="46"/>
      <c r="S7" s="46"/>
      <c r="T7" s="426"/>
      <c r="U7" s="427" t="s">
        <v>805</v>
      </c>
    </row>
    <row r="8" spans="1:21" ht="120" customHeight="1">
      <c r="A8" s="589"/>
      <c r="B8" s="43" t="s">
        <v>167</v>
      </c>
      <c r="C8" s="332" t="s">
        <v>746</v>
      </c>
      <c r="D8" s="23">
        <v>1</v>
      </c>
      <c r="E8" s="120" t="s">
        <v>747</v>
      </c>
      <c r="F8" s="23" t="s">
        <v>748</v>
      </c>
      <c r="G8" s="32" t="s">
        <v>749</v>
      </c>
      <c r="H8" s="131">
        <v>44895</v>
      </c>
      <c r="I8" s="133"/>
      <c r="J8" s="24"/>
      <c r="K8" s="31"/>
      <c r="L8" s="24"/>
      <c r="M8" s="31"/>
      <c r="N8" s="24">
        <v>1</v>
      </c>
      <c r="O8" s="126">
        <f t="shared" si="0"/>
        <v>0</v>
      </c>
      <c r="P8" s="126">
        <f t="shared" si="1"/>
        <v>1</v>
      </c>
      <c r="Q8" s="360">
        <f t="shared" si="2"/>
        <v>0</v>
      </c>
      <c r="R8" s="46"/>
      <c r="S8" s="46"/>
      <c r="T8" s="426"/>
      <c r="U8" s="427" t="s">
        <v>836</v>
      </c>
    </row>
    <row r="9" spans="1:21" ht="172.5" customHeight="1">
      <c r="A9" s="589" t="s">
        <v>297</v>
      </c>
      <c r="B9" s="43" t="s">
        <v>43</v>
      </c>
      <c r="C9" s="334" t="s">
        <v>298</v>
      </c>
      <c r="D9" s="32">
        <v>2</v>
      </c>
      <c r="E9" s="134" t="s">
        <v>299</v>
      </c>
      <c r="F9" s="32" t="s">
        <v>745</v>
      </c>
      <c r="G9" s="32" t="s">
        <v>744</v>
      </c>
      <c r="H9" s="131" t="s">
        <v>296</v>
      </c>
      <c r="I9" s="132"/>
      <c r="J9" s="24"/>
      <c r="K9" s="31"/>
      <c r="L9" s="24">
        <v>1</v>
      </c>
      <c r="M9" s="31"/>
      <c r="N9" s="24">
        <v>1</v>
      </c>
      <c r="O9" s="126">
        <f t="shared" si="0"/>
        <v>0</v>
      </c>
      <c r="P9" s="126">
        <f t="shared" si="1"/>
        <v>2</v>
      </c>
      <c r="Q9" s="360">
        <f t="shared" si="2"/>
        <v>0</v>
      </c>
      <c r="R9" s="46"/>
      <c r="S9" s="46"/>
      <c r="T9" s="426"/>
      <c r="U9" s="427" t="s">
        <v>859</v>
      </c>
    </row>
    <row r="10" spans="1:21" ht="87" customHeight="1">
      <c r="A10" s="589"/>
      <c r="B10" s="43" t="s">
        <v>300</v>
      </c>
      <c r="C10" s="334" t="s">
        <v>301</v>
      </c>
      <c r="D10" s="135">
        <v>2</v>
      </c>
      <c r="E10" s="134" t="s">
        <v>302</v>
      </c>
      <c r="F10" s="32" t="s">
        <v>303</v>
      </c>
      <c r="G10" s="32" t="s">
        <v>304</v>
      </c>
      <c r="H10" s="131" t="s">
        <v>296</v>
      </c>
      <c r="I10" s="132"/>
      <c r="J10" s="24"/>
      <c r="K10" s="31"/>
      <c r="L10" s="24">
        <v>1</v>
      </c>
      <c r="M10" s="31"/>
      <c r="N10" s="24">
        <v>1</v>
      </c>
      <c r="O10" s="126">
        <f t="shared" si="0"/>
        <v>0</v>
      </c>
      <c r="P10" s="126">
        <f t="shared" si="1"/>
        <v>2</v>
      </c>
      <c r="Q10" s="360">
        <f t="shared" si="2"/>
        <v>0</v>
      </c>
      <c r="R10" s="46"/>
      <c r="S10" s="46"/>
      <c r="T10" s="426"/>
      <c r="U10" s="427" t="s">
        <v>831</v>
      </c>
    </row>
    <row r="11" spans="1:21" ht="96" customHeight="1">
      <c r="A11" s="589"/>
      <c r="B11" s="43" t="s">
        <v>305</v>
      </c>
      <c r="C11" s="334" t="s">
        <v>306</v>
      </c>
      <c r="D11" s="48">
        <v>1</v>
      </c>
      <c r="E11" s="134" t="s">
        <v>307</v>
      </c>
      <c r="F11" s="32" t="s">
        <v>308</v>
      </c>
      <c r="G11" s="32" t="s">
        <v>309</v>
      </c>
      <c r="H11" s="136" t="s">
        <v>296</v>
      </c>
      <c r="I11" s="132"/>
      <c r="J11" s="24"/>
      <c r="K11" s="31"/>
      <c r="L11" s="18">
        <v>0.5</v>
      </c>
      <c r="M11" s="31"/>
      <c r="N11" s="18">
        <v>0.5</v>
      </c>
      <c r="O11" s="126">
        <f t="shared" si="0"/>
        <v>0</v>
      </c>
      <c r="P11" s="124">
        <f t="shared" si="1"/>
        <v>1</v>
      </c>
      <c r="Q11" s="360">
        <f t="shared" si="2"/>
        <v>0</v>
      </c>
      <c r="R11" s="46"/>
      <c r="S11" s="46"/>
      <c r="T11" s="426"/>
      <c r="U11" s="427" t="s">
        <v>857</v>
      </c>
    </row>
    <row r="12" spans="1:21" ht="102" customHeight="1">
      <c r="A12" s="331" t="s">
        <v>310</v>
      </c>
      <c r="B12" s="43" t="s">
        <v>47</v>
      </c>
      <c r="C12" s="334" t="s">
        <v>311</v>
      </c>
      <c r="D12" s="48">
        <v>1</v>
      </c>
      <c r="E12" s="134" t="s">
        <v>312</v>
      </c>
      <c r="F12" s="32" t="s">
        <v>308</v>
      </c>
      <c r="G12" s="32" t="s">
        <v>309</v>
      </c>
      <c r="H12" s="136" t="s">
        <v>296</v>
      </c>
      <c r="I12" s="132"/>
      <c r="J12" s="24"/>
      <c r="K12" s="31"/>
      <c r="L12" s="18">
        <v>0.5</v>
      </c>
      <c r="M12" s="31"/>
      <c r="N12" s="18">
        <v>0.5</v>
      </c>
      <c r="O12" s="126">
        <f t="shared" si="0"/>
        <v>0</v>
      </c>
      <c r="P12" s="124">
        <f t="shared" si="1"/>
        <v>1</v>
      </c>
      <c r="Q12" s="360">
        <f t="shared" si="2"/>
        <v>0</v>
      </c>
      <c r="R12" s="46"/>
      <c r="S12" s="46"/>
      <c r="T12" s="426"/>
      <c r="U12" s="427" t="s">
        <v>860</v>
      </c>
    </row>
    <row r="13" spans="1:21" ht="100.5">
      <c r="A13" s="590" t="s">
        <v>313</v>
      </c>
      <c r="B13" s="43" t="s">
        <v>314</v>
      </c>
      <c r="C13" s="334" t="s">
        <v>315</v>
      </c>
      <c r="D13" s="48">
        <v>1</v>
      </c>
      <c r="E13" s="134" t="s">
        <v>316</v>
      </c>
      <c r="F13" s="32" t="s">
        <v>317</v>
      </c>
      <c r="G13" s="32" t="s">
        <v>318</v>
      </c>
      <c r="H13" s="136" t="s">
        <v>296</v>
      </c>
      <c r="I13" s="132"/>
      <c r="J13" s="24"/>
      <c r="K13" s="31"/>
      <c r="L13" s="24"/>
      <c r="M13" s="31"/>
      <c r="N13" s="18">
        <v>1</v>
      </c>
      <c r="O13" s="126">
        <f t="shared" si="0"/>
        <v>0</v>
      </c>
      <c r="P13" s="124">
        <f t="shared" si="1"/>
        <v>1</v>
      </c>
      <c r="Q13" s="360">
        <f t="shared" si="2"/>
        <v>0</v>
      </c>
      <c r="R13" s="46"/>
      <c r="S13" s="46"/>
      <c r="T13" s="426"/>
      <c r="U13" s="445" t="s">
        <v>817</v>
      </c>
    </row>
    <row r="14" spans="1:21" ht="90.75" customHeight="1" thickBot="1">
      <c r="A14" s="590"/>
      <c r="B14" s="43" t="s">
        <v>319</v>
      </c>
      <c r="C14" s="334" t="s">
        <v>320</v>
      </c>
      <c r="D14" s="48">
        <v>1</v>
      </c>
      <c r="E14" s="134" t="s">
        <v>321</v>
      </c>
      <c r="F14" s="32" t="s">
        <v>317</v>
      </c>
      <c r="G14" s="32" t="s">
        <v>318</v>
      </c>
      <c r="H14" s="136" t="s">
        <v>296</v>
      </c>
      <c r="I14" s="137"/>
      <c r="J14" s="138"/>
      <c r="K14" s="139"/>
      <c r="L14" s="140">
        <v>0.5</v>
      </c>
      <c r="M14" s="139"/>
      <c r="N14" s="140">
        <v>0.5</v>
      </c>
      <c r="O14" s="126">
        <f t="shared" si="0"/>
        <v>0</v>
      </c>
      <c r="P14" s="124">
        <f t="shared" si="1"/>
        <v>1</v>
      </c>
      <c r="Q14" s="360">
        <f t="shared" si="2"/>
        <v>0</v>
      </c>
      <c r="R14" s="46"/>
      <c r="S14" s="46"/>
      <c r="T14" s="426"/>
      <c r="U14" s="427" t="s">
        <v>858</v>
      </c>
    </row>
    <row r="15" spans="1:21" ht="15.75" customHeight="1">
      <c r="A15" s="141" t="s">
        <v>861</v>
      </c>
      <c r="C15" s="142"/>
      <c r="P15" s="143"/>
      <c r="Q15" s="143"/>
    </row>
    <row r="16" spans="1:21" ht="74.25" customHeight="1">
      <c r="C16" s="142"/>
    </row>
    <row r="17" spans="3:3" ht="74.25" customHeight="1">
      <c r="C17" s="142"/>
    </row>
  </sheetData>
  <mergeCells count="17">
    <mergeCell ref="A1:T1"/>
    <mergeCell ref="A2:H2"/>
    <mergeCell ref="I2:J2"/>
    <mergeCell ref="K2:L2"/>
    <mergeCell ref="M2:N2"/>
    <mergeCell ref="O2:O3"/>
    <mergeCell ref="P2:P3"/>
    <mergeCell ref="R2:R3"/>
    <mergeCell ref="S2:S3"/>
    <mergeCell ref="T2:T3"/>
    <mergeCell ref="Q2:Q3"/>
    <mergeCell ref="U2:U3"/>
    <mergeCell ref="B3:C3"/>
    <mergeCell ref="A4:A5"/>
    <mergeCell ref="A9:A11"/>
    <mergeCell ref="A13:A14"/>
    <mergeCell ref="A7:A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F03C-5F70-4A42-893F-0C0CC5CBDF2F}">
  <sheetPr>
    <tabColor rgb="FF00B050"/>
  </sheetPr>
  <dimension ref="A1:AQ77"/>
  <sheetViews>
    <sheetView topLeftCell="A7" zoomScale="110" zoomScaleNormal="110" workbookViewId="0">
      <pane xSplit="3" ySplit="5" topLeftCell="D12" activePane="bottomRight" state="frozen"/>
      <selection activeCell="A7" sqref="A7"/>
      <selection pane="topRight" activeCell="D7" sqref="D7"/>
      <selection pane="bottomLeft" activeCell="A10" sqref="A10"/>
      <selection pane="bottomRight" activeCell="F13" sqref="F13"/>
    </sheetView>
  </sheetViews>
  <sheetFormatPr baseColWidth="10" defaultColWidth="11.42578125" defaultRowHeight="16.5"/>
  <cols>
    <col min="1" max="1" width="5" style="233" bestFit="1" customWidth="1"/>
    <col min="2" max="2" width="7.85546875" style="233" customWidth="1"/>
    <col min="3" max="3" width="18.42578125" style="233" customWidth="1"/>
    <col min="4" max="4" width="27.85546875" style="233" customWidth="1"/>
    <col min="5" max="5" width="31.7109375" style="233" customWidth="1"/>
    <col min="6" max="6" width="46.42578125" style="8" customWidth="1"/>
    <col min="7" max="7" width="16.85546875" style="234" customWidth="1"/>
    <col min="8" max="8" width="16.42578125" style="8" customWidth="1"/>
    <col min="9" max="9" width="12.7109375" style="8" customWidth="1"/>
    <col min="10" max="10" width="6.140625" style="8" customWidth="1"/>
    <col min="11" max="11" width="13.42578125" style="8" customWidth="1"/>
    <col min="12" max="12" width="7" style="8" customWidth="1"/>
    <col min="13" max="13" width="12.42578125" style="8" customWidth="1"/>
    <col min="14" max="14" width="3.7109375" style="8" customWidth="1"/>
    <col min="15" max="15" width="45.42578125" style="8" customWidth="1"/>
    <col min="16" max="16" width="7.140625" style="8" bestFit="1" customWidth="1"/>
    <col min="17" max="17" width="7.28515625" style="8" customWidth="1"/>
    <col min="18" max="18" width="6.85546875" style="8" customWidth="1"/>
    <col min="19" max="19" width="5" style="8" customWidth="1"/>
    <col min="20" max="20" width="7.28515625" style="8" customWidth="1"/>
    <col min="21" max="21" width="7.140625" style="8" customWidth="1"/>
    <col min="22" max="22" width="6.7109375" style="8" customWidth="1"/>
    <col min="23" max="23" width="6.28515625" style="8" customWidth="1"/>
    <col min="24" max="24" width="10.140625" style="8" customWidth="1"/>
    <col min="25" max="25" width="7" style="8" customWidth="1"/>
    <col min="26" max="26" width="13.42578125" style="8" customWidth="1"/>
    <col min="27" max="27" width="7.140625" style="8" customWidth="1"/>
    <col min="28" max="28" width="9" style="8" customWidth="1"/>
    <col min="29" max="29" width="7.28515625" style="8" customWidth="1"/>
    <col min="30" max="30" width="40.42578125" style="8" customWidth="1"/>
    <col min="31" max="31" width="30.42578125" style="8" customWidth="1"/>
    <col min="32" max="32" width="19.28515625" style="8" customWidth="1"/>
    <col min="33" max="33" width="18.42578125" style="8" customWidth="1"/>
    <col min="34" max="34" width="13.42578125" style="8" customWidth="1"/>
    <col min="35" max="35" width="13.85546875" style="8" customWidth="1"/>
    <col min="36" max="40" width="11.42578125" style="361"/>
    <col min="41" max="16384" width="11.42578125" style="8"/>
  </cols>
  <sheetData>
    <row r="1" spans="1:40" ht="29.25" customHeight="1"/>
    <row r="2" spans="1:40" ht="39" customHeight="1">
      <c r="C2" s="235"/>
    </row>
    <row r="3" spans="1:40" ht="39" customHeight="1">
      <c r="C3" s="236" t="s">
        <v>771</v>
      </c>
    </row>
    <row r="4" spans="1:40">
      <c r="A4" s="671" t="s">
        <v>322</v>
      </c>
      <c r="B4" s="672"/>
      <c r="C4" s="673"/>
      <c r="D4" s="237" t="s">
        <v>323</v>
      </c>
      <c r="E4" s="238"/>
      <c r="F4" s="238"/>
      <c r="G4" s="239"/>
      <c r="H4" s="240"/>
      <c r="I4" s="239"/>
      <c r="J4" s="239"/>
      <c r="K4" s="239"/>
      <c r="L4" s="239"/>
      <c r="M4" s="239"/>
      <c r="N4" s="241"/>
      <c r="O4" s="242"/>
      <c r="P4" s="242"/>
      <c r="Q4" s="242"/>
      <c r="R4" s="242"/>
      <c r="S4" s="242"/>
      <c r="T4" s="242"/>
      <c r="U4" s="242"/>
      <c r="V4" s="242"/>
      <c r="W4" s="242"/>
      <c r="X4" s="242"/>
      <c r="Y4" s="242"/>
      <c r="Z4" s="242"/>
      <c r="AA4" s="242"/>
      <c r="AB4" s="242"/>
      <c r="AC4" s="242"/>
      <c r="AD4" s="242"/>
      <c r="AE4" s="242"/>
      <c r="AF4" s="242"/>
      <c r="AG4" s="242"/>
      <c r="AH4" s="242"/>
      <c r="AI4" s="242"/>
    </row>
    <row r="5" spans="1:40" ht="30.75" customHeight="1">
      <c r="A5" s="671" t="s">
        <v>324</v>
      </c>
      <c r="B5" s="672"/>
      <c r="C5" s="673"/>
      <c r="D5" s="674" t="s">
        <v>325</v>
      </c>
      <c r="E5" s="675"/>
      <c r="F5" s="675"/>
      <c r="G5" s="675"/>
      <c r="H5" s="675"/>
      <c r="I5" s="675"/>
      <c r="J5" s="675"/>
      <c r="K5" s="675"/>
      <c r="L5" s="675"/>
      <c r="M5" s="675"/>
      <c r="N5" s="676"/>
      <c r="O5" s="242"/>
      <c r="P5" s="242"/>
      <c r="Q5" s="242"/>
      <c r="R5" s="242"/>
      <c r="S5" s="242"/>
      <c r="T5" s="242"/>
      <c r="U5" s="242"/>
      <c r="V5" s="242"/>
      <c r="W5" s="242"/>
      <c r="X5" s="242"/>
      <c r="Y5" s="242"/>
      <c r="Z5" s="242"/>
      <c r="AA5" s="242"/>
      <c r="AB5" s="242"/>
      <c r="AC5" s="242"/>
      <c r="AD5" s="242"/>
      <c r="AE5" s="242"/>
      <c r="AF5" s="242"/>
      <c r="AG5" s="242"/>
      <c r="AH5" s="242"/>
      <c r="AI5" s="242"/>
    </row>
    <row r="6" spans="1:40" ht="32.25" customHeight="1">
      <c r="A6" s="671" t="s">
        <v>326</v>
      </c>
      <c r="B6" s="672"/>
      <c r="C6" s="673"/>
      <c r="D6" s="674" t="s">
        <v>327</v>
      </c>
      <c r="E6" s="675"/>
      <c r="F6" s="675"/>
      <c r="G6" s="675"/>
      <c r="H6" s="675"/>
      <c r="I6" s="675"/>
      <c r="J6" s="675"/>
      <c r="K6" s="675"/>
      <c r="L6" s="675"/>
      <c r="M6" s="675"/>
      <c r="N6" s="676"/>
      <c r="O6" s="242"/>
      <c r="P6" s="242"/>
      <c r="Q6" s="242"/>
      <c r="R6" s="242"/>
      <c r="S6" s="242"/>
      <c r="T6" s="242"/>
      <c r="U6" s="242"/>
      <c r="V6" s="242"/>
      <c r="W6" s="242"/>
      <c r="X6" s="242"/>
      <c r="Y6" s="242"/>
      <c r="Z6" s="242"/>
      <c r="AA6" s="242"/>
      <c r="AB6" s="242"/>
      <c r="AC6" s="242"/>
      <c r="AD6" s="242"/>
      <c r="AE6" s="242"/>
      <c r="AF6" s="242"/>
      <c r="AG6" s="242"/>
      <c r="AH6" s="242"/>
      <c r="AI6" s="242"/>
    </row>
    <row r="7" spans="1:40" ht="32.25" customHeight="1">
      <c r="A7" s="603" t="s">
        <v>790</v>
      </c>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4"/>
      <c r="AB7" s="604"/>
      <c r="AC7" s="604"/>
      <c r="AD7" s="604"/>
      <c r="AE7" s="604"/>
      <c r="AF7" s="604"/>
      <c r="AG7" s="604"/>
      <c r="AH7" s="604"/>
      <c r="AI7" s="604"/>
      <c r="AJ7" s="376"/>
      <c r="AK7" s="376"/>
      <c r="AL7" s="376"/>
      <c r="AM7" s="376"/>
    </row>
    <row r="8" spans="1:40" ht="32.25" customHeight="1">
      <c r="A8" s="603"/>
      <c r="B8" s="604"/>
      <c r="C8" s="604"/>
      <c r="D8" s="604"/>
      <c r="E8" s="604"/>
      <c r="F8" s="604"/>
      <c r="G8" s="604"/>
      <c r="H8" s="604"/>
      <c r="I8" s="604"/>
      <c r="J8" s="604"/>
      <c r="K8" s="604"/>
      <c r="L8" s="604"/>
      <c r="M8" s="604"/>
      <c r="N8" s="604"/>
      <c r="O8" s="604"/>
      <c r="P8" s="604"/>
      <c r="Q8" s="604"/>
      <c r="R8" s="604"/>
      <c r="S8" s="604"/>
      <c r="T8" s="604"/>
      <c r="U8" s="604"/>
      <c r="V8" s="604"/>
      <c r="W8" s="604"/>
      <c r="X8" s="604"/>
      <c r="Y8" s="604"/>
      <c r="Z8" s="604"/>
      <c r="AA8" s="604"/>
      <c r="AB8" s="604"/>
      <c r="AC8" s="604"/>
      <c r="AD8" s="604"/>
      <c r="AE8" s="604"/>
      <c r="AF8" s="604"/>
      <c r="AG8" s="604"/>
      <c r="AH8" s="604"/>
      <c r="AI8" s="604"/>
      <c r="AJ8" s="376"/>
      <c r="AK8" s="376"/>
      <c r="AL8" s="376"/>
      <c r="AM8" s="376"/>
    </row>
    <row r="9" spans="1:40" ht="32.25" customHeight="1">
      <c r="A9" s="677" t="s">
        <v>328</v>
      </c>
      <c r="B9" s="678"/>
      <c r="C9" s="678"/>
      <c r="D9" s="678"/>
      <c r="E9" s="678"/>
      <c r="F9" s="678"/>
      <c r="G9" s="678"/>
      <c r="H9" s="678"/>
      <c r="I9" s="677" t="s">
        <v>329</v>
      </c>
      <c r="J9" s="678"/>
      <c r="K9" s="678"/>
      <c r="L9" s="678"/>
      <c r="M9" s="678"/>
      <c r="N9" s="657" t="s">
        <v>330</v>
      </c>
      <c r="O9" s="661"/>
      <c r="P9" s="661"/>
      <c r="Q9" s="661"/>
      <c r="R9" s="661"/>
      <c r="S9" s="661"/>
      <c r="T9" s="661"/>
      <c r="U9" s="661"/>
      <c r="V9" s="661"/>
      <c r="W9" s="679"/>
      <c r="X9" s="657" t="s">
        <v>331</v>
      </c>
      <c r="Y9" s="661"/>
      <c r="Z9" s="661"/>
      <c r="AA9" s="661"/>
      <c r="AB9" s="661"/>
      <c r="AC9" s="661"/>
      <c r="AD9" s="661" t="s">
        <v>332</v>
      </c>
      <c r="AE9" s="661"/>
      <c r="AF9" s="661"/>
      <c r="AG9" s="661"/>
      <c r="AH9" s="661"/>
      <c r="AI9" s="661"/>
    </row>
    <row r="10" spans="1:40" ht="16.5" customHeight="1">
      <c r="A10" s="662" t="s">
        <v>333</v>
      </c>
      <c r="B10" s="354"/>
      <c r="C10" s="664" t="s">
        <v>334</v>
      </c>
      <c r="D10" s="665" t="s">
        <v>335</v>
      </c>
      <c r="E10" s="665" t="s">
        <v>336</v>
      </c>
      <c r="F10" s="666" t="s">
        <v>337</v>
      </c>
      <c r="G10" s="667" t="s">
        <v>338</v>
      </c>
      <c r="H10" s="665" t="s">
        <v>339</v>
      </c>
      <c r="I10" s="668" t="s">
        <v>340</v>
      </c>
      <c r="J10" s="656" t="s">
        <v>341</v>
      </c>
      <c r="K10" s="658" t="s">
        <v>342</v>
      </c>
      <c r="L10" s="656" t="s">
        <v>341</v>
      </c>
      <c r="M10" s="665" t="s">
        <v>343</v>
      </c>
      <c r="N10" s="669" t="s">
        <v>344</v>
      </c>
      <c r="O10" s="648" t="s">
        <v>345</v>
      </c>
      <c r="P10" s="648" t="s">
        <v>346</v>
      </c>
      <c r="Q10" s="648"/>
      <c r="R10" s="649" t="s">
        <v>347</v>
      </c>
      <c r="S10" s="650"/>
      <c r="T10" s="650"/>
      <c r="U10" s="650"/>
      <c r="V10" s="650"/>
      <c r="W10" s="651"/>
      <c r="X10" s="652" t="s">
        <v>348</v>
      </c>
      <c r="Y10" s="654" t="s">
        <v>341</v>
      </c>
      <c r="Z10" s="652" t="s">
        <v>349</v>
      </c>
      <c r="AA10" s="654" t="s">
        <v>341</v>
      </c>
      <c r="AB10" s="647" t="s">
        <v>350</v>
      </c>
      <c r="AC10" s="669" t="s">
        <v>351</v>
      </c>
      <c r="AD10" s="648" t="s">
        <v>332</v>
      </c>
      <c r="AE10" s="648" t="s">
        <v>16</v>
      </c>
      <c r="AF10" s="648" t="s">
        <v>352</v>
      </c>
      <c r="AG10" s="648" t="s">
        <v>353</v>
      </c>
      <c r="AH10" s="648" t="s">
        <v>354</v>
      </c>
      <c r="AI10" s="648" t="s">
        <v>355</v>
      </c>
    </row>
    <row r="11" spans="1:40" s="375" customFormat="1" ht="63" customHeight="1">
      <c r="A11" s="663"/>
      <c r="B11" s="372" t="s">
        <v>356</v>
      </c>
      <c r="C11" s="664"/>
      <c r="D11" s="648"/>
      <c r="E11" s="648"/>
      <c r="F11" s="664"/>
      <c r="G11" s="665"/>
      <c r="H11" s="648"/>
      <c r="I11" s="665"/>
      <c r="J11" s="657"/>
      <c r="K11" s="657"/>
      <c r="L11" s="657"/>
      <c r="M11" s="648"/>
      <c r="N11" s="670"/>
      <c r="O11" s="648"/>
      <c r="P11" s="373" t="s">
        <v>357</v>
      </c>
      <c r="Q11" s="373" t="s">
        <v>334</v>
      </c>
      <c r="R11" s="374" t="s">
        <v>358</v>
      </c>
      <c r="S11" s="374" t="s">
        <v>359</v>
      </c>
      <c r="T11" s="374" t="s">
        <v>360</v>
      </c>
      <c r="U11" s="374" t="s">
        <v>361</v>
      </c>
      <c r="V11" s="374" t="s">
        <v>362</v>
      </c>
      <c r="W11" s="374" t="s">
        <v>363</v>
      </c>
      <c r="X11" s="653"/>
      <c r="Y11" s="655"/>
      <c r="Z11" s="653"/>
      <c r="AA11" s="655"/>
      <c r="AB11" s="647"/>
      <c r="AC11" s="670"/>
      <c r="AD11" s="648"/>
      <c r="AE11" s="648"/>
      <c r="AF11" s="648"/>
      <c r="AG11" s="648"/>
      <c r="AH11" s="648"/>
      <c r="AI11" s="648"/>
    </row>
    <row r="12" spans="1:40" s="258" customFormat="1" ht="132.75" customHeight="1">
      <c r="A12" s="346">
        <v>1</v>
      </c>
      <c r="B12" s="346" t="s">
        <v>364</v>
      </c>
      <c r="C12" s="348" t="s">
        <v>365</v>
      </c>
      <c r="D12" s="348" t="s">
        <v>366</v>
      </c>
      <c r="E12" s="348" t="s">
        <v>367</v>
      </c>
      <c r="F12" s="348" t="s">
        <v>368</v>
      </c>
      <c r="G12" s="344" t="s">
        <v>369</v>
      </c>
      <c r="H12" s="345">
        <v>1</v>
      </c>
      <c r="I12" s="243" t="s">
        <v>370</v>
      </c>
      <c r="J12" s="244">
        <f>IF(I12="MUY BAJA",20%,IF(I12="BAJA",40%,IF(I12="MEDIA",60%,IF(I12="ALTA",80%,IF(I12="MUY ALTA",100%,IF(I12="",""))))))</f>
        <v>0.2</v>
      </c>
      <c r="K12" s="245" t="s">
        <v>371</v>
      </c>
      <c r="L12" s="244">
        <f>IF(K12="LEVE",20%,IF(K12="MENOR",40%,IF(K12="MODERADO",60%,IF(K12="MAYOR",80%,IF(K12="CATASTRÓFICO",100%,IF(I12="",""))))))</f>
        <v>1</v>
      </c>
      <c r="M12" s="342" t="s">
        <v>372</v>
      </c>
      <c r="N12" s="246">
        <v>1</v>
      </c>
      <c r="O12" s="247" t="s">
        <v>373</v>
      </c>
      <c r="P12" s="248" t="s">
        <v>374</v>
      </c>
      <c r="Q12" s="248" t="s">
        <v>374</v>
      </c>
      <c r="R12" s="249" t="s">
        <v>375</v>
      </c>
      <c r="S12" s="249" t="s">
        <v>376</v>
      </c>
      <c r="T12" s="244">
        <v>0.4</v>
      </c>
      <c r="U12" s="249" t="s">
        <v>377</v>
      </c>
      <c r="V12" s="249" t="s">
        <v>378</v>
      </c>
      <c r="W12" s="249" t="s">
        <v>379</v>
      </c>
      <c r="X12" s="243" t="s">
        <v>370</v>
      </c>
      <c r="Y12" s="250">
        <f>'[5]Calculos Controles'!C6</f>
        <v>0.12</v>
      </c>
      <c r="Z12" s="245" t="s">
        <v>371</v>
      </c>
      <c r="AA12" s="251">
        <v>1</v>
      </c>
      <c r="AB12" s="252" t="s">
        <v>372</v>
      </c>
      <c r="AC12" s="253" t="s">
        <v>380</v>
      </c>
      <c r="AD12" s="362" t="s">
        <v>381</v>
      </c>
      <c r="AE12" s="363" t="s">
        <v>382</v>
      </c>
      <c r="AF12" s="255" t="s">
        <v>383</v>
      </c>
      <c r="AG12" s="256" t="s">
        <v>384</v>
      </c>
      <c r="AH12" s="257"/>
      <c r="AI12" s="246"/>
      <c r="AJ12" s="364"/>
      <c r="AK12" s="364"/>
      <c r="AL12" s="364"/>
      <c r="AM12" s="365"/>
      <c r="AN12" s="364"/>
    </row>
    <row r="13" spans="1:40" ht="117.75" customHeight="1">
      <c r="A13" s="246">
        <v>2</v>
      </c>
      <c r="B13" s="346" t="s">
        <v>364</v>
      </c>
      <c r="C13" s="247" t="s">
        <v>365</v>
      </c>
      <c r="D13" s="247" t="s">
        <v>385</v>
      </c>
      <c r="E13" s="247" t="s">
        <v>386</v>
      </c>
      <c r="F13" s="247" t="s">
        <v>387</v>
      </c>
      <c r="G13" s="255" t="s">
        <v>369</v>
      </c>
      <c r="H13" s="257">
        <v>12</v>
      </c>
      <c r="I13" s="243" t="s">
        <v>388</v>
      </c>
      <c r="J13" s="244">
        <f>IF(I13="MUY BAJA",20%,IF(I13="BAJA",40%,IF(I13="MEDIA",60%,IF(I13="ALTA",80%,IF(I13="MUY ALTA",100%,IF(I13="",""))))))</f>
        <v>0.4</v>
      </c>
      <c r="K13" s="245" t="s">
        <v>389</v>
      </c>
      <c r="L13" s="244">
        <f t="shared" ref="L13:L39" si="0">IF(K13="LEVE",20%,IF(K13="MENOR",40%,IF(K13="MODERADO",60%,IF(K13="MAYOR",80%,IF(K13="CATASTRÓFICO",100%,IF(I13="",""))))))</f>
        <v>0.6</v>
      </c>
      <c r="M13" s="342" t="s">
        <v>389</v>
      </c>
      <c r="N13" s="246">
        <v>2</v>
      </c>
      <c r="O13" s="254" t="s">
        <v>390</v>
      </c>
      <c r="P13" s="246" t="s">
        <v>374</v>
      </c>
      <c r="Q13" s="246" t="s">
        <v>374</v>
      </c>
      <c r="R13" s="249" t="s">
        <v>391</v>
      </c>
      <c r="S13" s="249" t="s">
        <v>376</v>
      </c>
      <c r="T13" s="244">
        <v>0.3</v>
      </c>
      <c r="U13" s="249" t="s">
        <v>377</v>
      </c>
      <c r="V13" s="249" t="s">
        <v>378</v>
      </c>
      <c r="W13" s="249" t="s">
        <v>379</v>
      </c>
      <c r="X13" s="243" t="s">
        <v>370</v>
      </c>
      <c r="Y13" s="244">
        <f>'[5]Calculos Controles'!C15</f>
        <v>0.14000000000000001</v>
      </c>
      <c r="Z13" s="245" t="s">
        <v>389</v>
      </c>
      <c r="AA13" s="259">
        <v>0.6</v>
      </c>
      <c r="AB13" s="260" t="s">
        <v>389</v>
      </c>
      <c r="AC13" s="343" t="s">
        <v>380</v>
      </c>
      <c r="AD13" s="362" t="s">
        <v>392</v>
      </c>
      <c r="AE13" s="363" t="s">
        <v>772</v>
      </c>
      <c r="AF13" s="255" t="s">
        <v>383</v>
      </c>
      <c r="AG13" s="256" t="s">
        <v>384</v>
      </c>
      <c r="AH13" s="246"/>
      <c r="AI13" s="246"/>
    </row>
    <row r="14" spans="1:40" ht="73.5" customHeight="1">
      <c r="A14" s="246">
        <v>3</v>
      </c>
      <c r="B14" s="261" t="s">
        <v>773</v>
      </c>
      <c r="C14" s="262" t="s">
        <v>393</v>
      </c>
      <c r="D14" s="262" t="s">
        <v>394</v>
      </c>
      <c r="E14" s="263" t="s">
        <v>395</v>
      </c>
      <c r="F14" s="264" t="s">
        <v>396</v>
      </c>
      <c r="G14" s="265" t="s">
        <v>369</v>
      </c>
      <c r="H14" s="266">
        <v>369</v>
      </c>
      <c r="I14" s="243" t="s">
        <v>397</v>
      </c>
      <c r="J14" s="267">
        <f>IF(I14="MUY BAJA",20%,IF(I14="BAJA",40%,IF(I14="MEDIA",60%,IF(I14="ALTA",80%,IF(I14="MUY ALTA",100%,IF(I14="",""))))))</f>
        <v>0.6</v>
      </c>
      <c r="K14" s="245" t="s">
        <v>398</v>
      </c>
      <c r="L14" s="244">
        <f t="shared" si="0"/>
        <v>0.8</v>
      </c>
      <c r="M14" s="342" t="s">
        <v>399</v>
      </c>
      <c r="N14" s="246">
        <v>1</v>
      </c>
      <c r="O14" s="268" t="s">
        <v>400</v>
      </c>
      <c r="P14" s="255" t="s">
        <v>374</v>
      </c>
      <c r="Q14" s="246" t="s">
        <v>374</v>
      </c>
      <c r="R14" s="249" t="s">
        <v>375</v>
      </c>
      <c r="S14" s="249" t="s">
        <v>376</v>
      </c>
      <c r="T14" s="269">
        <v>0.4</v>
      </c>
      <c r="U14" s="249" t="s">
        <v>377</v>
      </c>
      <c r="V14" s="249" t="s">
        <v>378</v>
      </c>
      <c r="W14" s="249" t="s">
        <v>401</v>
      </c>
      <c r="X14" s="243" t="s">
        <v>370</v>
      </c>
      <c r="Y14" s="244">
        <v>0.36</v>
      </c>
      <c r="Z14" s="245" t="s">
        <v>389</v>
      </c>
      <c r="AA14" s="244">
        <f>IF(Z14="LEVE",20%,IF(Z14="MENOR",40%,IF(Z14="MODERADO",60%,IF(Z14="MAYOR",80%,IF(Z14="CATASTROFICO",100%,IF(Z14="",""))))))</f>
        <v>0.6</v>
      </c>
      <c r="AB14" s="342" t="s">
        <v>399</v>
      </c>
      <c r="AC14" s="343" t="s">
        <v>380</v>
      </c>
      <c r="AD14" s="366" t="s">
        <v>402</v>
      </c>
      <c r="AE14" s="257" t="s">
        <v>403</v>
      </c>
      <c r="AF14" s="255" t="s">
        <v>383</v>
      </c>
      <c r="AG14" s="270" t="s">
        <v>384</v>
      </c>
      <c r="AH14" s="246"/>
      <c r="AI14" s="246"/>
    </row>
    <row r="15" spans="1:40" ht="115.5" customHeight="1">
      <c r="A15" s="246">
        <v>4</v>
      </c>
      <c r="B15" s="261" t="s">
        <v>774</v>
      </c>
      <c r="C15" s="262" t="s">
        <v>404</v>
      </c>
      <c r="D15" s="271" t="s">
        <v>405</v>
      </c>
      <c r="E15" s="262" t="s">
        <v>406</v>
      </c>
      <c r="F15" s="262" t="s">
        <v>407</v>
      </c>
      <c r="G15" s="265" t="s">
        <v>369</v>
      </c>
      <c r="H15" s="266">
        <v>369</v>
      </c>
      <c r="I15" s="243" t="s">
        <v>397</v>
      </c>
      <c r="J15" s="267">
        <f>IF(I15="MUY BAJA",20%,IF(I15="BAJA",40%,IF(I15="MEDIA",60%,IF(I15="ALTA",80%,IF(I15="MUY ALTA",100%,IF(I15="",""))))))</f>
        <v>0.6</v>
      </c>
      <c r="K15" s="245" t="s">
        <v>398</v>
      </c>
      <c r="L15" s="244">
        <f t="shared" si="0"/>
        <v>0.8</v>
      </c>
      <c r="M15" s="342" t="s">
        <v>399</v>
      </c>
      <c r="N15" s="246">
        <v>2</v>
      </c>
      <c r="O15" s="272" t="s">
        <v>408</v>
      </c>
      <c r="P15" s="246" t="s">
        <v>374</v>
      </c>
      <c r="Q15" s="246" t="s">
        <v>374</v>
      </c>
      <c r="R15" s="249" t="s">
        <v>375</v>
      </c>
      <c r="S15" s="249" t="s">
        <v>376</v>
      </c>
      <c r="T15" s="269">
        <v>0.4</v>
      </c>
      <c r="U15" s="249" t="s">
        <v>377</v>
      </c>
      <c r="V15" s="249" t="s">
        <v>378</v>
      </c>
      <c r="W15" s="249" t="s">
        <v>401</v>
      </c>
      <c r="X15" s="243" t="s">
        <v>370</v>
      </c>
      <c r="Y15" s="273">
        <v>0.36</v>
      </c>
      <c r="Z15" s="245" t="s">
        <v>389</v>
      </c>
      <c r="AA15" s="244">
        <f>IF(Z15="LEVE",20%,IF(Z15="MENOR",40%,IF(Z15="MODERADO",60%,IF(Z15="MAYOR",80%,IF(Z15="CATASTROFICO",100%,IF(Z15="",""))))))</f>
        <v>0.6</v>
      </c>
      <c r="AB15" s="342" t="s">
        <v>399</v>
      </c>
      <c r="AC15" s="343" t="s">
        <v>380</v>
      </c>
      <c r="AD15" s="367" t="s">
        <v>409</v>
      </c>
      <c r="AE15" s="257" t="s">
        <v>403</v>
      </c>
      <c r="AF15" s="255" t="s">
        <v>383</v>
      </c>
      <c r="AG15" s="270" t="s">
        <v>384</v>
      </c>
      <c r="AH15" s="257"/>
      <c r="AI15" s="257"/>
    </row>
    <row r="16" spans="1:40" ht="117" customHeight="1">
      <c r="A16" s="246">
        <v>5</v>
      </c>
      <c r="B16" s="261" t="s">
        <v>775</v>
      </c>
      <c r="C16" s="262" t="s">
        <v>404</v>
      </c>
      <c r="D16" s="262" t="s">
        <v>410</v>
      </c>
      <c r="E16" s="262" t="s">
        <v>411</v>
      </c>
      <c r="F16" s="262" t="s">
        <v>412</v>
      </c>
      <c r="G16" s="275" t="s">
        <v>413</v>
      </c>
      <c r="H16" s="276">
        <v>2</v>
      </c>
      <c r="I16" s="353" t="s">
        <v>370</v>
      </c>
      <c r="J16" s="267">
        <f>IF(I16="MUY BAJA",20%,IF(I16="BAJA",40%,IF(I16="MEDIA",60%,IF(I16="ALTA",80%,IF(I16="MUY ALTA",100%,IF(I16="",""))))))</f>
        <v>0.2</v>
      </c>
      <c r="K16" s="245" t="s">
        <v>371</v>
      </c>
      <c r="L16" s="244">
        <f t="shared" si="0"/>
        <v>1</v>
      </c>
      <c r="M16" s="342" t="s">
        <v>372</v>
      </c>
      <c r="N16" s="257">
        <v>3</v>
      </c>
      <c r="O16" s="268" t="s">
        <v>414</v>
      </c>
      <c r="P16" s="277" t="s">
        <v>415</v>
      </c>
      <c r="Q16" s="257" t="s">
        <v>415</v>
      </c>
      <c r="R16" s="249" t="s">
        <v>375</v>
      </c>
      <c r="S16" s="249" t="s">
        <v>376</v>
      </c>
      <c r="T16" s="269">
        <f>+'[6]ValoraciónControles Fomento'!G62</f>
        <v>0</v>
      </c>
      <c r="U16" s="249" t="s">
        <v>377</v>
      </c>
      <c r="V16" s="249" t="s">
        <v>378</v>
      </c>
      <c r="W16" s="249" t="s">
        <v>401</v>
      </c>
      <c r="X16" s="243" t="s">
        <v>370</v>
      </c>
      <c r="Y16" s="244">
        <v>0.36</v>
      </c>
      <c r="Z16" s="245" t="s">
        <v>371</v>
      </c>
      <c r="AA16" s="244">
        <f>IF(Z16="LEVE",20%,IF(Z16="MENOR",40%,IF(Z16="MODERADO",60%,IF(Z16="MAYOR",80%,IF(Z16="CATASTRÓFICO",100%,IF(Z16="",""))))))</f>
        <v>1</v>
      </c>
      <c r="AB16" s="252" t="s">
        <v>372</v>
      </c>
      <c r="AC16" s="343" t="s">
        <v>380</v>
      </c>
      <c r="AD16" s="367" t="s">
        <v>416</v>
      </c>
      <c r="AE16" s="257" t="s">
        <v>403</v>
      </c>
      <c r="AF16" s="255" t="s">
        <v>383</v>
      </c>
      <c r="AG16" s="270" t="s">
        <v>417</v>
      </c>
      <c r="AH16" s="257"/>
      <c r="AI16" s="257"/>
    </row>
    <row r="17" spans="1:43" ht="88.5" customHeight="1">
      <c r="A17" s="617">
        <v>6</v>
      </c>
      <c r="B17" s="617" t="s">
        <v>776</v>
      </c>
      <c r="C17" s="638" t="s">
        <v>365</v>
      </c>
      <c r="D17" s="641" t="s">
        <v>418</v>
      </c>
      <c r="E17" s="641" t="s">
        <v>419</v>
      </c>
      <c r="F17" s="641" t="s">
        <v>420</v>
      </c>
      <c r="G17" s="621" t="s">
        <v>369</v>
      </c>
      <c r="H17" s="623">
        <v>2</v>
      </c>
      <c r="I17" s="659" t="s">
        <v>370</v>
      </c>
      <c r="J17" s="609">
        <v>0.2</v>
      </c>
      <c r="K17" s="607" t="s">
        <v>398</v>
      </c>
      <c r="L17" s="605">
        <f t="shared" si="0"/>
        <v>0.8</v>
      </c>
      <c r="M17" s="611" t="s">
        <v>399</v>
      </c>
      <c r="N17" s="246">
        <v>1</v>
      </c>
      <c r="O17" s="247" t="s">
        <v>421</v>
      </c>
      <c r="P17" s="248" t="s">
        <v>374</v>
      </c>
      <c r="Q17" s="248" t="s">
        <v>374</v>
      </c>
      <c r="R17" s="249" t="s">
        <v>375</v>
      </c>
      <c r="S17" s="249" t="s">
        <v>376</v>
      </c>
      <c r="T17" s="244">
        <v>0.4</v>
      </c>
      <c r="U17" s="249" t="s">
        <v>377</v>
      </c>
      <c r="V17" s="249" t="s">
        <v>378</v>
      </c>
      <c r="W17" s="249" t="s">
        <v>379</v>
      </c>
      <c r="X17" s="243" t="s">
        <v>370</v>
      </c>
      <c r="Y17" s="250">
        <v>0.12</v>
      </c>
      <c r="Z17" s="245" t="s">
        <v>398</v>
      </c>
      <c r="AA17" s="244">
        <f t="shared" ref="AA17:AA48" si="1">IF(Z17="LEVE",20%,IF(Z17="MENOR",40%,IF(Z17="MODERADO",60%,IF(Z17="MAYOR",80%,IF(Z17="CATASTRÓFICO",100%,IF(Z17="",""))))))</f>
        <v>0.8</v>
      </c>
      <c r="AB17" s="342" t="s">
        <v>399</v>
      </c>
      <c r="AC17" s="343" t="s">
        <v>380</v>
      </c>
      <c r="AD17" s="362" t="s">
        <v>422</v>
      </c>
      <c r="AE17" s="277" t="s">
        <v>777</v>
      </c>
      <c r="AF17" s="255" t="s">
        <v>383</v>
      </c>
      <c r="AG17" s="270" t="s">
        <v>384</v>
      </c>
      <c r="AH17" s="257"/>
      <c r="AI17" s="257"/>
    </row>
    <row r="18" spans="1:43" ht="87" customHeight="1">
      <c r="A18" s="618"/>
      <c r="B18" s="618"/>
      <c r="C18" s="639"/>
      <c r="D18" s="646"/>
      <c r="E18" s="646"/>
      <c r="F18" s="646"/>
      <c r="G18" s="622"/>
      <c r="H18" s="624"/>
      <c r="I18" s="660"/>
      <c r="J18" s="610"/>
      <c r="K18" s="608"/>
      <c r="L18" s="606"/>
      <c r="M18" s="612"/>
      <c r="N18" s="246">
        <v>2</v>
      </c>
      <c r="O18" s="247" t="s">
        <v>423</v>
      </c>
      <c r="P18" s="248" t="s">
        <v>374</v>
      </c>
      <c r="Q18" s="248" t="s">
        <v>374</v>
      </c>
      <c r="R18" s="249" t="s">
        <v>375</v>
      </c>
      <c r="S18" s="249" t="s">
        <v>376</v>
      </c>
      <c r="T18" s="244">
        <v>0.4</v>
      </c>
      <c r="U18" s="249" t="s">
        <v>377</v>
      </c>
      <c r="V18" s="249" t="s">
        <v>378</v>
      </c>
      <c r="W18" s="249" t="s">
        <v>379</v>
      </c>
      <c r="X18" s="243" t="s">
        <v>370</v>
      </c>
      <c r="Y18" s="250">
        <v>7.1999999999999995E-2</v>
      </c>
      <c r="Z18" s="245" t="s">
        <v>398</v>
      </c>
      <c r="AA18" s="244">
        <f t="shared" si="1"/>
        <v>0.8</v>
      </c>
      <c r="AB18" s="342" t="s">
        <v>399</v>
      </c>
      <c r="AC18" s="343" t="s">
        <v>380</v>
      </c>
      <c r="AD18" s="362" t="s">
        <v>778</v>
      </c>
      <c r="AE18" s="277" t="s">
        <v>777</v>
      </c>
      <c r="AF18" s="255" t="s">
        <v>383</v>
      </c>
      <c r="AG18" s="270" t="s">
        <v>384</v>
      </c>
      <c r="AH18" s="257"/>
      <c r="AI18" s="257"/>
    </row>
    <row r="19" spans="1:43" s="361" customFormat="1" ht="59.25" customHeight="1">
      <c r="A19" s="617">
        <v>8</v>
      </c>
      <c r="B19" s="617" t="s">
        <v>779</v>
      </c>
      <c r="C19" s="619" t="s">
        <v>365</v>
      </c>
      <c r="D19" s="641" t="s">
        <v>425</v>
      </c>
      <c r="E19" s="641" t="s">
        <v>426</v>
      </c>
      <c r="F19" s="641" t="s">
        <v>427</v>
      </c>
      <c r="G19" s="619" t="s">
        <v>369</v>
      </c>
      <c r="H19" s="623">
        <v>12</v>
      </c>
      <c r="I19" s="644" t="s">
        <v>388</v>
      </c>
      <c r="J19" s="609">
        <v>0.4</v>
      </c>
      <c r="K19" s="607" t="s">
        <v>389</v>
      </c>
      <c r="L19" s="605">
        <f t="shared" si="0"/>
        <v>0.6</v>
      </c>
      <c r="M19" s="611" t="s">
        <v>389</v>
      </c>
      <c r="N19" s="246">
        <v>1</v>
      </c>
      <c r="O19" s="247" t="s">
        <v>428</v>
      </c>
      <c r="P19" s="248" t="s">
        <v>374</v>
      </c>
      <c r="Q19" s="248" t="s">
        <v>374</v>
      </c>
      <c r="R19" s="249" t="s">
        <v>375</v>
      </c>
      <c r="S19" s="249" t="s">
        <v>376</v>
      </c>
      <c r="T19" s="244">
        <v>0.4</v>
      </c>
      <c r="U19" s="249" t="s">
        <v>377</v>
      </c>
      <c r="V19" s="249" t="s">
        <v>378</v>
      </c>
      <c r="W19" s="249" t="s">
        <v>379</v>
      </c>
      <c r="X19" s="243" t="s">
        <v>388</v>
      </c>
      <c r="Y19" s="250">
        <v>0.24</v>
      </c>
      <c r="Z19" s="245" t="s">
        <v>429</v>
      </c>
      <c r="AA19" s="244">
        <f t="shared" si="1"/>
        <v>0.4</v>
      </c>
      <c r="AB19" s="342" t="s">
        <v>399</v>
      </c>
      <c r="AC19" s="343" t="s">
        <v>380</v>
      </c>
      <c r="AD19" s="367" t="s">
        <v>430</v>
      </c>
      <c r="AE19" s="277" t="s">
        <v>431</v>
      </c>
      <c r="AF19" s="255" t="s">
        <v>383</v>
      </c>
      <c r="AG19" s="270" t="s">
        <v>384</v>
      </c>
      <c r="AH19" s="257"/>
      <c r="AI19" s="257"/>
      <c r="AO19" s="8"/>
      <c r="AP19" s="8"/>
      <c r="AQ19" s="8"/>
    </row>
    <row r="20" spans="1:43" s="361" customFormat="1" ht="72.75" customHeight="1">
      <c r="A20" s="618"/>
      <c r="B20" s="618"/>
      <c r="C20" s="640"/>
      <c r="D20" s="642"/>
      <c r="E20" s="642"/>
      <c r="F20" s="642"/>
      <c r="G20" s="640"/>
      <c r="H20" s="643"/>
      <c r="I20" s="644"/>
      <c r="J20" s="645"/>
      <c r="K20" s="637"/>
      <c r="L20" s="606"/>
      <c r="M20" s="612"/>
      <c r="N20" s="246">
        <v>2</v>
      </c>
      <c r="O20" s="254" t="s">
        <v>432</v>
      </c>
      <c r="P20" s="248" t="s">
        <v>374</v>
      </c>
      <c r="Q20" s="248" t="s">
        <v>374</v>
      </c>
      <c r="R20" s="249" t="s">
        <v>391</v>
      </c>
      <c r="S20" s="249" t="s">
        <v>376</v>
      </c>
      <c r="T20" s="244">
        <v>0.3</v>
      </c>
      <c r="U20" s="249" t="s">
        <v>377</v>
      </c>
      <c r="V20" s="249" t="s">
        <v>378</v>
      </c>
      <c r="W20" s="249" t="s">
        <v>379</v>
      </c>
      <c r="X20" s="243" t="s">
        <v>370</v>
      </c>
      <c r="Y20" s="250">
        <v>0.16800000000000001</v>
      </c>
      <c r="Z20" s="245" t="s">
        <v>429</v>
      </c>
      <c r="AA20" s="244">
        <f t="shared" si="1"/>
        <v>0.4</v>
      </c>
      <c r="AB20" s="342" t="s">
        <v>433</v>
      </c>
      <c r="AC20" s="343" t="s">
        <v>380</v>
      </c>
      <c r="AD20" s="367" t="s">
        <v>434</v>
      </c>
      <c r="AE20" s="277" t="s">
        <v>431</v>
      </c>
      <c r="AF20" s="255" t="s">
        <v>383</v>
      </c>
      <c r="AG20" s="270" t="s">
        <v>384</v>
      </c>
      <c r="AH20" s="257"/>
      <c r="AI20" s="257"/>
      <c r="AO20" s="8"/>
      <c r="AP20" s="8"/>
      <c r="AQ20" s="8"/>
    </row>
    <row r="21" spans="1:43" s="361" customFormat="1" ht="115.5">
      <c r="A21" s="246">
        <v>9</v>
      </c>
      <c r="B21" s="246" t="s">
        <v>780</v>
      </c>
      <c r="C21" s="274" t="s">
        <v>435</v>
      </c>
      <c r="D21" s="280" t="s">
        <v>436</v>
      </c>
      <c r="E21" s="281" t="s">
        <v>437</v>
      </c>
      <c r="F21" s="280" t="s">
        <v>438</v>
      </c>
      <c r="G21" s="255" t="s">
        <v>413</v>
      </c>
      <c r="H21" s="257">
        <v>120</v>
      </c>
      <c r="I21" s="243" t="s">
        <v>397</v>
      </c>
      <c r="J21" s="278">
        <v>0.6</v>
      </c>
      <c r="K21" s="245" t="s">
        <v>398</v>
      </c>
      <c r="L21" s="244">
        <f t="shared" si="0"/>
        <v>0.8</v>
      </c>
      <c r="M21" s="342" t="s">
        <v>399</v>
      </c>
      <c r="N21" s="246">
        <v>3</v>
      </c>
      <c r="O21" s="254" t="s">
        <v>439</v>
      </c>
      <c r="P21" s="246" t="s">
        <v>374</v>
      </c>
      <c r="Q21" s="246" t="s">
        <v>374</v>
      </c>
      <c r="R21" s="249" t="s">
        <v>391</v>
      </c>
      <c r="S21" s="249" t="s">
        <v>376</v>
      </c>
      <c r="T21" s="244">
        <v>0.3</v>
      </c>
      <c r="U21" s="249" t="s">
        <v>377</v>
      </c>
      <c r="V21" s="249" t="s">
        <v>378</v>
      </c>
      <c r="W21" s="249" t="s">
        <v>401</v>
      </c>
      <c r="X21" s="243" t="s">
        <v>397</v>
      </c>
      <c r="Y21" s="282">
        <v>0.42</v>
      </c>
      <c r="Z21" s="245" t="s">
        <v>440</v>
      </c>
      <c r="AA21" s="244">
        <f t="shared" si="1"/>
        <v>0.2</v>
      </c>
      <c r="AB21" s="342" t="s">
        <v>433</v>
      </c>
      <c r="AC21" s="343" t="s">
        <v>380</v>
      </c>
      <c r="AD21" s="368" t="s">
        <v>781</v>
      </c>
      <c r="AE21" s="257" t="s">
        <v>441</v>
      </c>
      <c r="AF21" s="255" t="s">
        <v>383</v>
      </c>
      <c r="AG21" s="270" t="s">
        <v>384</v>
      </c>
      <c r="AH21" s="257"/>
      <c r="AI21" s="257"/>
      <c r="AO21" s="8"/>
      <c r="AP21" s="8"/>
      <c r="AQ21" s="8"/>
    </row>
    <row r="22" spans="1:43" s="361" customFormat="1" ht="76.5">
      <c r="A22" s="246">
        <v>10</v>
      </c>
      <c r="B22" s="261" t="s">
        <v>782</v>
      </c>
      <c r="C22" s="274" t="s">
        <v>442</v>
      </c>
      <c r="D22" s="274" t="s">
        <v>443</v>
      </c>
      <c r="E22" s="274" t="s">
        <v>444</v>
      </c>
      <c r="F22" s="274" t="s">
        <v>445</v>
      </c>
      <c r="G22" s="274" t="s">
        <v>369</v>
      </c>
      <c r="H22" s="257">
        <v>2</v>
      </c>
      <c r="I22" s="243" t="s">
        <v>370</v>
      </c>
      <c r="J22" s="244">
        <f>IF(I22="MUY BAJA",20%,IF(I22="BAJA",40%,IF(I22="MEDIA",60%,IF(I22="ALTA",80%,IF(I22="MUY ALTA",100%,IF(I22="",""))))))</f>
        <v>0.2</v>
      </c>
      <c r="K22" s="245" t="s">
        <v>398</v>
      </c>
      <c r="L22" s="244">
        <f t="shared" si="0"/>
        <v>0.8</v>
      </c>
      <c r="M22" s="342" t="s">
        <v>399</v>
      </c>
      <c r="N22" s="246">
        <v>1</v>
      </c>
      <c r="O22" s="247" t="s">
        <v>446</v>
      </c>
      <c r="P22" s="255" t="s">
        <v>374</v>
      </c>
      <c r="Q22" s="246" t="s">
        <v>374</v>
      </c>
      <c r="R22" s="249" t="s">
        <v>375</v>
      </c>
      <c r="S22" s="249" t="s">
        <v>376</v>
      </c>
      <c r="T22" s="269">
        <f>[7]ValoraciónControles!G26</f>
        <v>0</v>
      </c>
      <c r="U22" s="249" t="s">
        <v>377</v>
      </c>
      <c r="V22" s="249" t="s">
        <v>378</v>
      </c>
      <c r="W22" s="249" t="s">
        <v>379</v>
      </c>
      <c r="X22" s="243" t="s">
        <v>388</v>
      </c>
      <c r="Y22" s="244">
        <v>0.36</v>
      </c>
      <c r="Z22" s="245" t="s">
        <v>398</v>
      </c>
      <c r="AA22" s="244">
        <f t="shared" si="1"/>
        <v>0.8</v>
      </c>
      <c r="AB22" s="342" t="s">
        <v>399</v>
      </c>
      <c r="AC22" s="343" t="s">
        <v>380</v>
      </c>
      <c r="AD22" s="366" t="s">
        <v>447</v>
      </c>
      <c r="AE22" s="257" t="s">
        <v>448</v>
      </c>
      <c r="AF22" s="255" t="s">
        <v>383</v>
      </c>
      <c r="AG22" s="270" t="s">
        <v>384</v>
      </c>
      <c r="AH22" s="257"/>
      <c r="AI22" s="257"/>
      <c r="AO22" s="8"/>
      <c r="AP22" s="8"/>
      <c r="AQ22" s="8"/>
    </row>
    <row r="23" spans="1:43" s="361" customFormat="1" ht="76.5">
      <c r="A23" s="246">
        <v>11</v>
      </c>
      <c r="B23" s="261" t="s">
        <v>783</v>
      </c>
      <c r="C23" s="274" t="s">
        <v>449</v>
      </c>
      <c r="D23" s="274" t="s">
        <v>450</v>
      </c>
      <c r="E23" s="274" t="s">
        <v>451</v>
      </c>
      <c r="F23" s="274" t="s">
        <v>452</v>
      </c>
      <c r="G23" s="274" t="s">
        <v>413</v>
      </c>
      <c r="H23" s="257">
        <v>700</v>
      </c>
      <c r="I23" s="243" t="s">
        <v>453</v>
      </c>
      <c r="J23" s="244">
        <f>IF(I23="MUY BAJA",20%,IF(I23="BAJA",40%,IF(I23="MEDIA",60%,IF(I23="ALTA",80%,IF(I23="MUY ALTA",100%,IF(I23="",""))))))</f>
        <v>0.8</v>
      </c>
      <c r="K23" s="245" t="s">
        <v>398</v>
      </c>
      <c r="L23" s="244">
        <f t="shared" si="0"/>
        <v>0.8</v>
      </c>
      <c r="M23" s="342" t="s">
        <v>399</v>
      </c>
      <c r="N23" s="246">
        <v>2</v>
      </c>
      <c r="O23" s="254" t="s">
        <v>454</v>
      </c>
      <c r="P23" s="246" t="s">
        <v>374</v>
      </c>
      <c r="Q23" s="246" t="s">
        <v>374</v>
      </c>
      <c r="R23" s="249" t="s">
        <v>375</v>
      </c>
      <c r="S23" s="249" t="s">
        <v>376</v>
      </c>
      <c r="T23" s="269">
        <f>[7]ValoraciónControles!G41</f>
        <v>0</v>
      </c>
      <c r="U23" s="249" t="s">
        <v>377</v>
      </c>
      <c r="V23" s="249" t="s">
        <v>378</v>
      </c>
      <c r="W23" s="249" t="s">
        <v>379</v>
      </c>
      <c r="X23" s="243" t="s">
        <v>388</v>
      </c>
      <c r="Y23" s="244">
        <v>0.24</v>
      </c>
      <c r="Z23" s="245" t="s">
        <v>398</v>
      </c>
      <c r="AA23" s="244">
        <f t="shared" si="1"/>
        <v>0.8</v>
      </c>
      <c r="AB23" s="342" t="s">
        <v>399</v>
      </c>
      <c r="AC23" s="343" t="s">
        <v>380</v>
      </c>
      <c r="AD23" s="366" t="s">
        <v>455</v>
      </c>
      <c r="AE23" s="257" t="s">
        <v>448</v>
      </c>
      <c r="AF23" s="255" t="s">
        <v>383</v>
      </c>
      <c r="AG23" s="270" t="s">
        <v>417</v>
      </c>
      <c r="AH23" s="257"/>
      <c r="AI23" s="257"/>
      <c r="AO23" s="8"/>
      <c r="AP23" s="8"/>
      <c r="AQ23" s="8"/>
    </row>
    <row r="24" spans="1:43" s="361" customFormat="1" ht="99">
      <c r="A24" s="246">
        <v>13</v>
      </c>
      <c r="B24" s="261" t="s">
        <v>456</v>
      </c>
      <c r="C24" s="283" t="s">
        <v>457</v>
      </c>
      <c r="D24" s="283" t="s">
        <v>458</v>
      </c>
      <c r="E24" s="283" t="s">
        <v>459</v>
      </c>
      <c r="F24" s="274" t="s">
        <v>460</v>
      </c>
      <c r="G24" s="257" t="s">
        <v>369</v>
      </c>
      <c r="H24" s="257">
        <v>1000</v>
      </c>
      <c r="I24" s="243" t="s">
        <v>453</v>
      </c>
      <c r="J24" s="244">
        <f>IF(I24="MUY BAJA",20%,IF(I24="BAJA",40%,IF(I24="MEDIA",60%,IF(I24="ALTA",80%,IF(I24="MUY ALTA",100%,IF(I24="",""))))))</f>
        <v>0.8</v>
      </c>
      <c r="K24" s="245" t="s">
        <v>398</v>
      </c>
      <c r="L24" s="244">
        <f t="shared" si="0"/>
        <v>0.8</v>
      </c>
      <c r="M24" s="342" t="s">
        <v>399</v>
      </c>
      <c r="N24" s="246">
        <v>1</v>
      </c>
      <c r="O24" s="247" t="s">
        <v>461</v>
      </c>
      <c r="P24" s="255" t="s">
        <v>374</v>
      </c>
      <c r="Q24" s="246" t="s">
        <v>374</v>
      </c>
      <c r="R24" s="249" t="s">
        <v>375</v>
      </c>
      <c r="S24" s="249" t="s">
        <v>376</v>
      </c>
      <c r="T24" s="269">
        <f>[7]ValoraciónControles!G58</f>
        <v>0</v>
      </c>
      <c r="U24" s="249" t="s">
        <v>377</v>
      </c>
      <c r="V24" s="249" t="s">
        <v>378</v>
      </c>
      <c r="W24" s="249" t="s">
        <v>379</v>
      </c>
      <c r="X24" s="243" t="s">
        <v>453</v>
      </c>
      <c r="Y24" s="244">
        <v>0.36</v>
      </c>
      <c r="Z24" s="245" t="s">
        <v>389</v>
      </c>
      <c r="AA24" s="244">
        <f t="shared" si="1"/>
        <v>0.6</v>
      </c>
      <c r="AB24" s="342" t="s">
        <v>399</v>
      </c>
      <c r="AC24" s="343" t="s">
        <v>380</v>
      </c>
      <c r="AD24" s="366" t="s">
        <v>462</v>
      </c>
      <c r="AE24" s="257" t="s">
        <v>463</v>
      </c>
      <c r="AF24" s="255" t="s">
        <v>383</v>
      </c>
      <c r="AG24" s="270" t="s">
        <v>384</v>
      </c>
      <c r="AH24" s="257"/>
      <c r="AI24" s="257"/>
      <c r="AO24" s="8"/>
      <c r="AP24" s="8"/>
      <c r="AQ24" s="8"/>
    </row>
    <row r="25" spans="1:43" s="361" customFormat="1" ht="76.5">
      <c r="A25" s="246">
        <v>14</v>
      </c>
      <c r="B25" s="261" t="s">
        <v>464</v>
      </c>
      <c r="C25" s="283" t="s">
        <v>449</v>
      </c>
      <c r="D25" s="274" t="s">
        <v>465</v>
      </c>
      <c r="E25" s="283" t="s">
        <v>466</v>
      </c>
      <c r="F25" s="274" t="s">
        <v>467</v>
      </c>
      <c r="G25" s="257" t="s">
        <v>468</v>
      </c>
      <c r="H25" s="257">
        <v>120</v>
      </c>
      <c r="I25" s="243" t="s">
        <v>397</v>
      </c>
      <c r="J25" s="244">
        <f>IF(I25="MUY BAJA",20%,IF(I25="BAJA",40%,IF(I25="MEDIA",60%,IF(I25="ALTA",80%,IF(I25="MUY ALTA",100%,IF(I25="",""))))))</f>
        <v>0.6</v>
      </c>
      <c r="K25" s="245" t="s">
        <v>398</v>
      </c>
      <c r="L25" s="244">
        <f t="shared" si="0"/>
        <v>0.8</v>
      </c>
      <c r="M25" s="342" t="s">
        <v>399</v>
      </c>
      <c r="N25" s="246">
        <v>2</v>
      </c>
      <c r="O25" s="254" t="s">
        <v>469</v>
      </c>
      <c r="P25" s="246" t="s">
        <v>374</v>
      </c>
      <c r="Q25" s="246" t="s">
        <v>374</v>
      </c>
      <c r="R25" s="249" t="s">
        <v>391</v>
      </c>
      <c r="S25" s="249" t="s">
        <v>376</v>
      </c>
      <c r="T25" s="269">
        <f>[7]ValoraciónControles!G73</f>
        <v>0</v>
      </c>
      <c r="U25" s="249" t="s">
        <v>377</v>
      </c>
      <c r="V25" s="249" t="s">
        <v>378</v>
      </c>
      <c r="W25" s="249" t="s">
        <v>379</v>
      </c>
      <c r="X25" s="243" t="s">
        <v>397</v>
      </c>
      <c r="Y25" s="244">
        <v>0.36</v>
      </c>
      <c r="Z25" s="245" t="s">
        <v>398</v>
      </c>
      <c r="AA25" s="244">
        <f t="shared" si="1"/>
        <v>0.8</v>
      </c>
      <c r="AB25" s="342" t="s">
        <v>399</v>
      </c>
      <c r="AC25" s="343" t="s">
        <v>380</v>
      </c>
      <c r="AD25" s="366" t="s">
        <v>470</v>
      </c>
      <c r="AE25" s="257" t="s">
        <v>471</v>
      </c>
      <c r="AF25" s="255" t="s">
        <v>383</v>
      </c>
      <c r="AG25" s="270" t="s">
        <v>384</v>
      </c>
      <c r="AH25" s="257"/>
      <c r="AI25" s="257"/>
      <c r="AO25" s="8"/>
      <c r="AP25" s="8"/>
      <c r="AQ25" s="8"/>
    </row>
    <row r="26" spans="1:43" s="361" customFormat="1" ht="148.5">
      <c r="A26" s="246">
        <v>15</v>
      </c>
      <c r="B26" s="261" t="s">
        <v>472</v>
      </c>
      <c r="C26" s="283" t="s">
        <v>449</v>
      </c>
      <c r="D26" s="274" t="s">
        <v>473</v>
      </c>
      <c r="E26" s="283" t="s">
        <v>474</v>
      </c>
      <c r="F26" s="274" t="s">
        <v>475</v>
      </c>
      <c r="G26" s="257" t="s">
        <v>413</v>
      </c>
      <c r="H26" s="257">
        <v>120</v>
      </c>
      <c r="I26" s="243" t="s">
        <v>397</v>
      </c>
      <c r="J26" s="244">
        <f>IF(I26="MUY BAJA",20%,IF(I26="BAJA",40%,IF(I26="MEDIA",60%,IF(I26="ALTA",80%,IF(I26="MUY ALTA",100%,IF(I26="",""))))))</f>
        <v>0.6</v>
      </c>
      <c r="K26" s="245" t="s">
        <v>398</v>
      </c>
      <c r="L26" s="244">
        <f t="shared" si="0"/>
        <v>0.8</v>
      </c>
      <c r="M26" s="342" t="s">
        <v>399</v>
      </c>
      <c r="N26" s="246">
        <v>3</v>
      </c>
      <c r="O26" s="254" t="s">
        <v>476</v>
      </c>
      <c r="P26" s="246" t="s">
        <v>374</v>
      </c>
      <c r="Q26" s="246" t="s">
        <v>374</v>
      </c>
      <c r="R26" s="249" t="s">
        <v>375</v>
      </c>
      <c r="S26" s="249" t="s">
        <v>376</v>
      </c>
      <c r="T26" s="269">
        <f>[7]ValoraciónControles!G88</f>
        <v>0</v>
      </c>
      <c r="U26" s="249" t="s">
        <v>377</v>
      </c>
      <c r="V26" s="249" t="s">
        <v>378</v>
      </c>
      <c r="W26" s="249" t="s">
        <v>379</v>
      </c>
      <c r="X26" s="243" t="s">
        <v>453</v>
      </c>
      <c r="Y26" s="244">
        <v>0.36</v>
      </c>
      <c r="Z26" s="245" t="s">
        <v>389</v>
      </c>
      <c r="AA26" s="244">
        <f t="shared" si="1"/>
        <v>0.6</v>
      </c>
      <c r="AB26" s="342" t="s">
        <v>399</v>
      </c>
      <c r="AC26" s="343" t="s">
        <v>380</v>
      </c>
      <c r="AD26" s="367" t="s">
        <v>477</v>
      </c>
      <c r="AE26" s="257" t="s">
        <v>448</v>
      </c>
      <c r="AF26" s="255" t="s">
        <v>383</v>
      </c>
      <c r="AG26" s="270" t="s">
        <v>417</v>
      </c>
      <c r="AH26" s="257"/>
      <c r="AI26" s="257"/>
      <c r="AO26" s="8"/>
      <c r="AP26" s="8"/>
      <c r="AQ26" s="8"/>
    </row>
    <row r="27" spans="1:43" s="361" customFormat="1" ht="76.5">
      <c r="A27" s="246">
        <v>16</v>
      </c>
      <c r="B27" s="246" t="s">
        <v>478</v>
      </c>
      <c r="C27" s="274" t="s">
        <v>365</v>
      </c>
      <c r="D27" s="247" t="s">
        <v>479</v>
      </c>
      <c r="E27" s="247" t="s">
        <v>480</v>
      </c>
      <c r="F27" s="247" t="s">
        <v>481</v>
      </c>
      <c r="G27" s="255" t="s">
        <v>482</v>
      </c>
      <c r="H27" s="257">
        <v>72</v>
      </c>
      <c r="I27" s="243" t="s">
        <v>397</v>
      </c>
      <c r="J27" s="278">
        <v>0.6</v>
      </c>
      <c r="K27" s="245" t="s">
        <v>389</v>
      </c>
      <c r="L27" s="244">
        <f t="shared" si="0"/>
        <v>0.6</v>
      </c>
      <c r="M27" s="342" t="s">
        <v>389</v>
      </c>
      <c r="N27" s="246">
        <v>1</v>
      </c>
      <c r="O27" s="247" t="s">
        <v>483</v>
      </c>
      <c r="P27" s="248" t="s">
        <v>374</v>
      </c>
      <c r="Q27" s="248" t="s">
        <v>374</v>
      </c>
      <c r="R27" s="249" t="s">
        <v>375</v>
      </c>
      <c r="S27" s="249" t="s">
        <v>376</v>
      </c>
      <c r="T27" s="244">
        <v>0.4</v>
      </c>
      <c r="U27" s="249" t="s">
        <v>377</v>
      </c>
      <c r="V27" s="249" t="s">
        <v>378</v>
      </c>
      <c r="W27" s="249" t="s">
        <v>379</v>
      </c>
      <c r="X27" s="243" t="s">
        <v>370</v>
      </c>
      <c r="Y27" s="244">
        <v>0.36</v>
      </c>
      <c r="Z27" s="245" t="s">
        <v>389</v>
      </c>
      <c r="AA27" s="244">
        <f t="shared" si="1"/>
        <v>0.6</v>
      </c>
      <c r="AB27" s="342" t="s">
        <v>389</v>
      </c>
      <c r="AC27" s="343" t="s">
        <v>380</v>
      </c>
      <c r="AD27" s="367" t="s">
        <v>484</v>
      </c>
      <c r="AE27" s="246"/>
      <c r="AF27" s="255" t="s">
        <v>383</v>
      </c>
      <c r="AG27" s="256" t="s">
        <v>384</v>
      </c>
      <c r="AH27" s="257"/>
      <c r="AI27" s="257"/>
      <c r="AO27" s="8"/>
      <c r="AP27" s="8"/>
      <c r="AQ27" s="8"/>
    </row>
    <row r="28" spans="1:43" s="361" customFormat="1" ht="82.5">
      <c r="A28" s="246">
        <v>17</v>
      </c>
      <c r="B28" s="246" t="s">
        <v>485</v>
      </c>
      <c r="C28" s="274" t="s">
        <v>486</v>
      </c>
      <c r="D28" s="247" t="s">
        <v>487</v>
      </c>
      <c r="E28" s="247" t="s">
        <v>488</v>
      </c>
      <c r="F28" s="247" t="s">
        <v>489</v>
      </c>
      <c r="G28" s="255" t="s">
        <v>490</v>
      </c>
      <c r="H28" s="257">
        <v>12</v>
      </c>
      <c r="I28" s="352" t="s">
        <v>388</v>
      </c>
      <c r="J28" s="278">
        <v>0.4</v>
      </c>
      <c r="K28" s="245" t="s">
        <v>398</v>
      </c>
      <c r="L28" s="244">
        <f t="shared" si="0"/>
        <v>0.8</v>
      </c>
      <c r="M28" s="342" t="s">
        <v>399</v>
      </c>
      <c r="N28" s="246">
        <v>2</v>
      </c>
      <c r="O28" s="254" t="s">
        <v>491</v>
      </c>
      <c r="P28" s="246" t="s">
        <v>374</v>
      </c>
      <c r="Q28" s="246" t="s">
        <v>374</v>
      </c>
      <c r="R28" s="249" t="s">
        <v>375</v>
      </c>
      <c r="S28" s="249" t="s">
        <v>376</v>
      </c>
      <c r="T28" s="273">
        <v>0.4</v>
      </c>
      <c r="U28" s="249" t="s">
        <v>377</v>
      </c>
      <c r="V28" s="249" t="s">
        <v>378</v>
      </c>
      <c r="W28" s="249" t="s">
        <v>379</v>
      </c>
      <c r="X28" s="243" t="s">
        <v>370</v>
      </c>
      <c r="Y28" s="244">
        <v>0.24</v>
      </c>
      <c r="Z28" s="245" t="s">
        <v>398</v>
      </c>
      <c r="AA28" s="244">
        <f t="shared" si="1"/>
        <v>0.8</v>
      </c>
      <c r="AB28" s="342" t="s">
        <v>399</v>
      </c>
      <c r="AC28" s="343" t="s">
        <v>380</v>
      </c>
      <c r="AD28" s="367" t="s">
        <v>492</v>
      </c>
      <c r="AE28" s="257" t="s">
        <v>493</v>
      </c>
      <c r="AF28" s="255" t="s">
        <v>383</v>
      </c>
      <c r="AG28" s="256" t="s">
        <v>384</v>
      </c>
      <c r="AH28" s="257"/>
      <c r="AI28" s="257"/>
      <c r="AO28" s="8"/>
      <c r="AP28" s="8"/>
      <c r="AQ28" s="8"/>
    </row>
    <row r="29" spans="1:43" s="361" customFormat="1" ht="76.5">
      <c r="A29" s="246">
        <v>18</v>
      </c>
      <c r="B29" s="246" t="s">
        <v>494</v>
      </c>
      <c r="C29" s="274" t="s">
        <v>495</v>
      </c>
      <c r="D29" s="254" t="s">
        <v>496</v>
      </c>
      <c r="E29" s="247" t="s">
        <v>497</v>
      </c>
      <c r="F29" s="247" t="s">
        <v>498</v>
      </c>
      <c r="G29" s="255" t="s">
        <v>490</v>
      </c>
      <c r="H29" s="257">
        <v>36</v>
      </c>
      <c r="I29" s="352" t="s">
        <v>388</v>
      </c>
      <c r="J29" s="278">
        <v>0.6</v>
      </c>
      <c r="K29" s="245" t="s">
        <v>371</v>
      </c>
      <c r="L29" s="244">
        <f t="shared" si="0"/>
        <v>1</v>
      </c>
      <c r="M29" s="342" t="s">
        <v>372</v>
      </c>
      <c r="N29" s="246">
        <v>3</v>
      </c>
      <c r="O29" s="254" t="s">
        <v>499</v>
      </c>
      <c r="P29" s="246" t="s">
        <v>374</v>
      </c>
      <c r="Q29" s="246" t="s">
        <v>374</v>
      </c>
      <c r="R29" s="249" t="s">
        <v>375</v>
      </c>
      <c r="S29" s="249" t="s">
        <v>376</v>
      </c>
      <c r="T29" s="273">
        <v>0.3</v>
      </c>
      <c r="U29" s="249" t="s">
        <v>377</v>
      </c>
      <c r="V29" s="249" t="s">
        <v>378</v>
      </c>
      <c r="W29" s="249" t="s">
        <v>379</v>
      </c>
      <c r="X29" s="243" t="s">
        <v>388</v>
      </c>
      <c r="Y29" s="282">
        <v>0.42</v>
      </c>
      <c r="Z29" s="245" t="s">
        <v>371</v>
      </c>
      <c r="AA29" s="244">
        <f t="shared" si="1"/>
        <v>1</v>
      </c>
      <c r="AB29" s="342" t="s">
        <v>372</v>
      </c>
      <c r="AC29" s="343" t="s">
        <v>380</v>
      </c>
      <c r="AD29" s="367" t="s">
        <v>500</v>
      </c>
      <c r="AE29" s="257" t="s">
        <v>501</v>
      </c>
      <c r="AF29" s="255" t="s">
        <v>383</v>
      </c>
      <c r="AG29" s="256" t="s">
        <v>384</v>
      </c>
      <c r="AH29" s="257"/>
      <c r="AI29" s="257"/>
      <c r="AO29" s="8"/>
      <c r="AP29" s="8"/>
      <c r="AQ29" s="8"/>
    </row>
    <row r="30" spans="1:43" s="361" customFormat="1" ht="89.25">
      <c r="A30" s="246">
        <v>19</v>
      </c>
      <c r="B30" s="246" t="s">
        <v>502</v>
      </c>
      <c r="C30" s="274" t="s">
        <v>503</v>
      </c>
      <c r="D30" s="254" t="s">
        <v>504</v>
      </c>
      <c r="E30" s="284" t="s">
        <v>505</v>
      </c>
      <c r="F30" s="247" t="s">
        <v>506</v>
      </c>
      <c r="G30" s="255" t="s">
        <v>369</v>
      </c>
      <c r="H30" s="257">
        <v>650</v>
      </c>
      <c r="I30" s="352" t="s">
        <v>453</v>
      </c>
      <c r="J30" s="278">
        <v>0.8</v>
      </c>
      <c r="K30" s="245" t="s">
        <v>429</v>
      </c>
      <c r="L30" s="244">
        <f t="shared" si="0"/>
        <v>0.4</v>
      </c>
      <c r="M30" s="342" t="s">
        <v>389</v>
      </c>
      <c r="N30" s="257">
        <v>4</v>
      </c>
      <c r="O30" s="279" t="s">
        <v>507</v>
      </c>
      <c r="P30" s="257" t="s">
        <v>374</v>
      </c>
      <c r="Q30" s="257" t="s">
        <v>374</v>
      </c>
      <c r="R30" s="249" t="s">
        <v>375</v>
      </c>
      <c r="S30" s="249" t="s">
        <v>376</v>
      </c>
      <c r="T30" s="273">
        <v>0.4</v>
      </c>
      <c r="U30" s="249" t="s">
        <v>377</v>
      </c>
      <c r="V30" s="249" t="s">
        <v>378</v>
      </c>
      <c r="W30" s="249" t="s">
        <v>379</v>
      </c>
      <c r="X30" s="243" t="s">
        <v>388</v>
      </c>
      <c r="Y30" s="244">
        <v>0.48</v>
      </c>
      <c r="Z30" s="245" t="s">
        <v>429</v>
      </c>
      <c r="AA30" s="244">
        <f t="shared" si="1"/>
        <v>0.4</v>
      </c>
      <c r="AB30" s="342" t="s">
        <v>389</v>
      </c>
      <c r="AC30" s="343" t="s">
        <v>380</v>
      </c>
      <c r="AD30" s="367" t="s">
        <v>508</v>
      </c>
      <c r="AE30" s="257" t="s">
        <v>509</v>
      </c>
      <c r="AF30" s="255" t="s">
        <v>383</v>
      </c>
      <c r="AG30" s="256" t="s">
        <v>384</v>
      </c>
      <c r="AH30" s="257"/>
      <c r="AI30" s="257"/>
      <c r="AO30" s="8"/>
      <c r="AP30" s="8"/>
      <c r="AQ30" s="8"/>
    </row>
    <row r="31" spans="1:43" s="361" customFormat="1" ht="76.5">
      <c r="A31" s="246">
        <v>20</v>
      </c>
      <c r="B31" s="246" t="s">
        <v>510</v>
      </c>
      <c r="C31" s="274" t="s">
        <v>511</v>
      </c>
      <c r="D31" s="285" t="s">
        <v>512</v>
      </c>
      <c r="E31" s="285" t="s">
        <v>513</v>
      </c>
      <c r="F31" s="285" t="s">
        <v>514</v>
      </c>
      <c r="G31" s="255" t="s">
        <v>369</v>
      </c>
      <c r="H31" s="257">
        <v>100</v>
      </c>
      <c r="I31" s="243" t="s">
        <v>397</v>
      </c>
      <c r="J31" s="278">
        <v>0.6</v>
      </c>
      <c r="K31" s="245" t="s">
        <v>440</v>
      </c>
      <c r="L31" s="244">
        <f t="shared" si="0"/>
        <v>0.2</v>
      </c>
      <c r="M31" s="342" t="s">
        <v>389</v>
      </c>
      <c r="N31" s="257">
        <v>5</v>
      </c>
      <c r="O31" s="279" t="s">
        <v>515</v>
      </c>
      <c r="P31" s="257" t="s">
        <v>374</v>
      </c>
      <c r="Q31" s="257" t="s">
        <v>374</v>
      </c>
      <c r="R31" s="249" t="s">
        <v>375</v>
      </c>
      <c r="S31" s="249" t="s">
        <v>376</v>
      </c>
      <c r="T31" s="286">
        <v>0.4</v>
      </c>
      <c r="U31" s="249" t="s">
        <v>377</v>
      </c>
      <c r="V31" s="249" t="s">
        <v>378</v>
      </c>
      <c r="W31" s="249" t="s">
        <v>379</v>
      </c>
      <c r="X31" s="243" t="s">
        <v>370</v>
      </c>
      <c r="Y31" s="244">
        <v>0.36</v>
      </c>
      <c r="Z31" s="245" t="s">
        <v>440</v>
      </c>
      <c r="AA31" s="244">
        <f t="shared" si="1"/>
        <v>0.2</v>
      </c>
      <c r="AB31" s="342" t="s">
        <v>433</v>
      </c>
      <c r="AC31" s="343" t="s">
        <v>380</v>
      </c>
      <c r="AD31" s="367" t="s">
        <v>516</v>
      </c>
      <c r="AE31" s="257" t="s">
        <v>517</v>
      </c>
      <c r="AF31" s="255" t="s">
        <v>383</v>
      </c>
      <c r="AG31" s="256" t="s">
        <v>384</v>
      </c>
      <c r="AH31" s="257"/>
      <c r="AI31" s="257"/>
      <c r="AO31" s="8"/>
      <c r="AP31" s="8"/>
      <c r="AQ31" s="8"/>
    </row>
    <row r="32" spans="1:43" s="361" customFormat="1" ht="76.5">
      <c r="A32" s="246">
        <v>20</v>
      </c>
      <c r="B32" s="246" t="s">
        <v>518</v>
      </c>
      <c r="C32" s="348" t="s">
        <v>457</v>
      </c>
      <c r="D32" s="348" t="s">
        <v>519</v>
      </c>
      <c r="E32" s="348" t="s">
        <v>520</v>
      </c>
      <c r="F32" s="348" t="s">
        <v>521</v>
      </c>
      <c r="G32" s="344" t="s">
        <v>369</v>
      </c>
      <c r="H32" s="345">
        <v>1500</v>
      </c>
      <c r="I32" s="352" t="s">
        <v>453</v>
      </c>
      <c r="J32" s="244">
        <f t="shared" ref="J32:J40" si="2">IF(I32="MUY BAJA",20%,IF(I32="BAJA",40%,IF(I32="MEDIA",60%,IF(I32="ALTA",80%,IF(I32="MUY ALTA",100%,IF(I32="",""))))))</f>
        <v>0.8</v>
      </c>
      <c r="K32" s="245" t="s">
        <v>440</v>
      </c>
      <c r="L32" s="244">
        <f t="shared" si="0"/>
        <v>0.2</v>
      </c>
      <c r="M32" s="342" t="s">
        <v>433</v>
      </c>
      <c r="N32" s="246">
        <v>1</v>
      </c>
      <c r="O32" s="247" t="s">
        <v>522</v>
      </c>
      <c r="P32" s="248" t="s">
        <v>374</v>
      </c>
      <c r="Q32" s="248" t="s">
        <v>374</v>
      </c>
      <c r="R32" s="249" t="s">
        <v>391</v>
      </c>
      <c r="S32" s="249" t="s">
        <v>376</v>
      </c>
      <c r="T32" s="244">
        <v>0.3</v>
      </c>
      <c r="U32" s="249" t="s">
        <v>377</v>
      </c>
      <c r="V32" s="249" t="s">
        <v>378</v>
      </c>
      <c r="W32" s="249" t="s">
        <v>379</v>
      </c>
      <c r="X32" s="243" t="s">
        <v>388</v>
      </c>
      <c r="Y32" s="287">
        <v>0.56000000000000005</v>
      </c>
      <c r="Z32" s="245" t="s">
        <v>440</v>
      </c>
      <c r="AA32" s="244">
        <f t="shared" si="1"/>
        <v>0.2</v>
      </c>
      <c r="AB32" s="342" t="s">
        <v>433</v>
      </c>
      <c r="AC32" s="343" t="s">
        <v>380</v>
      </c>
      <c r="AD32" s="366" t="s">
        <v>523</v>
      </c>
      <c r="AE32" s="363" t="s">
        <v>524</v>
      </c>
      <c r="AF32" s="255" t="s">
        <v>383</v>
      </c>
      <c r="AG32" s="256" t="s">
        <v>384</v>
      </c>
      <c r="AH32" s="257"/>
      <c r="AI32" s="257"/>
      <c r="AO32" s="8"/>
      <c r="AP32" s="8"/>
      <c r="AQ32" s="8"/>
    </row>
    <row r="33" spans="1:43" s="361" customFormat="1" ht="76.5">
      <c r="A33" s="246">
        <v>21</v>
      </c>
      <c r="B33" s="246" t="s">
        <v>525</v>
      </c>
      <c r="C33" s="247" t="s">
        <v>511</v>
      </c>
      <c r="D33" s="247" t="s">
        <v>526</v>
      </c>
      <c r="E33" s="247" t="s">
        <v>527</v>
      </c>
      <c r="F33" s="247" t="s">
        <v>528</v>
      </c>
      <c r="G33" s="255" t="s">
        <v>369</v>
      </c>
      <c r="H33" s="257">
        <v>2000</v>
      </c>
      <c r="I33" s="352" t="s">
        <v>453</v>
      </c>
      <c r="J33" s="244">
        <f t="shared" si="2"/>
        <v>0.8</v>
      </c>
      <c r="K33" s="245" t="s">
        <v>440</v>
      </c>
      <c r="L33" s="244">
        <f t="shared" si="0"/>
        <v>0.2</v>
      </c>
      <c r="M33" s="342" t="s">
        <v>433</v>
      </c>
      <c r="N33" s="246">
        <v>2</v>
      </c>
      <c r="O33" s="254" t="s">
        <v>529</v>
      </c>
      <c r="P33" s="246" t="s">
        <v>374</v>
      </c>
      <c r="Q33" s="246" t="s">
        <v>374</v>
      </c>
      <c r="R33" s="249" t="s">
        <v>424</v>
      </c>
      <c r="S33" s="249" t="s">
        <v>376</v>
      </c>
      <c r="T33" s="244">
        <v>0.4</v>
      </c>
      <c r="U33" s="249" t="s">
        <v>377</v>
      </c>
      <c r="V33" s="249" t="s">
        <v>378</v>
      </c>
      <c r="W33" s="249" t="s">
        <v>379</v>
      </c>
      <c r="X33" s="243" t="s">
        <v>388</v>
      </c>
      <c r="Y33" s="288">
        <v>0.48</v>
      </c>
      <c r="Z33" s="245" t="s">
        <v>440</v>
      </c>
      <c r="AA33" s="244">
        <f t="shared" si="1"/>
        <v>0.2</v>
      </c>
      <c r="AB33" s="342" t="s">
        <v>433</v>
      </c>
      <c r="AC33" s="343" t="s">
        <v>380</v>
      </c>
      <c r="AD33" s="366" t="s">
        <v>530</v>
      </c>
      <c r="AE33" s="255" t="s">
        <v>524</v>
      </c>
      <c r="AF33" s="255" t="s">
        <v>383</v>
      </c>
      <c r="AG33" s="256" t="s">
        <v>384</v>
      </c>
      <c r="AH33" s="257"/>
      <c r="AI33" s="257"/>
      <c r="AO33" s="8"/>
      <c r="AP33" s="8"/>
      <c r="AQ33" s="8"/>
    </row>
    <row r="34" spans="1:43" s="361" customFormat="1" ht="89.25">
      <c r="A34" s="246">
        <v>22</v>
      </c>
      <c r="B34" s="246" t="s">
        <v>531</v>
      </c>
      <c r="C34" s="257" t="s">
        <v>532</v>
      </c>
      <c r="D34" s="254" t="s">
        <v>533</v>
      </c>
      <c r="E34" s="247" t="s">
        <v>534</v>
      </c>
      <c r="F34" s="247" t="s">
        <v>535</v>
      </c>
      <c r="G34" s="255" t="s">
        <v>369</v>
      </c>
      <c r="H34" s="257">
        <f>(3*12)+2+5+12</f>
        <v>55</v>
      </c>
      <c r="I34" s="243" t="s">
        <v>397</v>
      </c>
      <c r="J34" s="244">
        <f t="shared" si="2"/>
        <v>0.6</v>
      </c>
      <c r="K34" s="245" t="s">
        <v>440</v>
      </c>
      <c r="L34" s="244">
        <f t="shared" si="0"/>
        <v>0.2</v>
      </c>
      <c r="M34" s="342" t="s">
        <v>433</v>
      </c>
      <c r="N34" s="246">
        <v>1</v>
      </c>
      <c r="O34" s="285" t="s">
        <v>536</v>
      </c>
      <c r="P34" s="255" t="s">
        <v>374</v>
      </c>
      <c r="Q34" s="246" t="s">
        <v>374</v>
      </c>
      <c r="R34" s="249" t="s">
        <v>375</v>
      </c>
      <c r="S34" s="249" t="s">
        <v>376</v>
      </c>
      <c r="T34" s="269">
        <v>0.4</v>
      </c>
      <c r="U34" s="249" t="s">
        <v>377</v>
      </c>
      <c r="V34" s="249" t="s">
        <v>378</v>
      </c>
      <c r="W34" s="249" t="s">
        <v>379</v>
      </c>
      <c r="X34" s="243" t="s">
        <v>370</v>
      </c>
      <c r="Y34" s="244">
        <v>0.36</v>
      </c>
      <c r="Z34" s="245" t="s">
        <v>440</v>
      </c>
      <c r="AA34" s="244">
        <f t="shared" si="1"/>
        <v>0.2</v>
      </c>
      <c r="AB34" s="342" t="s">
        <v>433</v>
      </c>
      <c r="AC34" s="343" t="s">
        <v>380</v>
      </c>
      <c r="AD34" s="366" t="s">
        <v>537</v>
      </c>
      <c r="AE34" s="257" t="s">
        <v>538</v>
      </c>
      <c r="AF34" s="255" t="s">
        <v>383</v>
      </c>
      <c r="AG34" s="256" t="s">
        <v>384</v>
      </c>
      <c r="AH34" s="257"/>
      <c r="AI34" s="257"/>
      <c r="AO34" s="8"/>
      <c r="AP34" s="8"/>
      <c r="AQ34" s="8"/>
    </row>
    <row r="35" spans="1:43" s="361" customFormat="1" ht="86.25">
      <c r="A35" s="246">
        <v>23</v>
      </c>
      <c r="B35" s="246" t="s">
        <v>539</v>
      </c>
      <c r="C35" s="247" t="s">
        <v>486</v>
      </c>
      <c r="D35" s="247" t="s">
        <v>540</v>
      </c>
      <c r="E35" s="247" t="s">
        <v>541</v>
      </c>
      <c r="F35" s="247" t="s">
        <v>542</v>
      </c>
      <c r="G35" s="255" t="s">
        <v>413</v>
      </c>
      <c r="H35" s="257">
        <v>15</v>
      </c>
      <c r="I35" s="243" t="s">
        <v>388</v>
      </c>
      <c r="J35" s="244">
        <f t="shared" si="2"/>
        <v>0.4</v>
      </c>
      <c r="K35" s="245" t="s">
        <v>398</v>
      </c>
      <c r="L35" s="244">
        <f t="shared" si="0"/>
        <v>0.8</v>
      </c>
      <c r="M35" s="342" t="s">
        <v>399</v>
      </c>
      <c r="N35" s="246">
        <v>2</v>
      </c>
      <c r="O35" s="254" t="s">
        <v>543</v>
      </c>
      <c r="P35" s="246" t="s">
        <v>374</v>
      </c>
      <c r="Q35" s="246" t="s">
        <v>374</v>
      </c>
      <c r="R35" s="249" t="s">
        <v>375</v>
      </c>
      <c r="S35" s="249" t="s">
        <v>376</v>
      </c>
      <c r="T35" s="269">
        <v>0.4</v>
      </c>
      <c r="U35" s="249" t="s">
        <v>377</v>
      </c>
      <c r="V35" s="249" t="s">
        <v>378</v>
      </c>
      <c r="W35" s="249" t="s">
        <v>401</v>
      </c>
      <c r="X35" s="243" t="s">
        <v>370</v>
      </c>
      <c r="Y35" s="244">
        <v>0.24</v>
      </c>
      <c r="Z35" s="245" t="s">
        <v>398</v>
      </c>
      <c r="AA35" s="244">
        <f t="shared" si="1"/>
        <v>0.8</v>
      </c>
      <c r="AB35" s="342" t="s">
        <v>399</v>
      </c>
      <c r="AC35" s="343" t="s">
        <v>380</v>
      </c>
      <c r="AD35" s="366" t="s">
        <v>544</v>
      </c>
      <c r="AE35" s="257" t="s">
        <v>538</v>
      </c>
      <c r="AF35" s="255" t="s">
        <v>383</v>
      </c>
      <c r="AG35" s="270" t="s">
        <v>417</v>
      </c>
      <c r="AH35" s="257"/>
      <c r="AI35" s="257"/>
      <c r="AO35" s="8"/>
      <c r="AP35" s="8"/>
      <c r="AQ35" s="8"/>
    </row>
    <row r="36" spans="1:43" s="361" customFormat="1" ht="86.25">
      <c r="A36" s="246">
        <v>24</v>
      </c>
      <c r="B36" s="246" t="s">
        <v>545</v>
      </c>
      <c r="C36" s="247" t="s">
        <v>404</v>
      </c>
      <c r="D36" s="247" t="s">
        <v>546</v>
      </c>
      <c r="E36" s="247" t="s">
        <v>547</v>
      </c>
      <c r="F36" s="247" t="s">
        <v>548</v>
      </c>
      <c r="G36" s="255" t="s">
        <v>369</v>
      </c>
      <c r="H36" s="257">
        <f>2+1+12+1</f>
        <v>16</v>
      </c>
      <c r="I36" s="243" t="s">
        <v>388</v>
      </c>
      <c r="J36" s="244">
        <f t="shared" si="2"/>
        <v>0.4</v>
      </c>
      <c r="K36" s="245" t="s">
        <v>429</v>
      </c>
      <c r="L36" s="244">
        <f t="shared" si="0"/>
        <v>0.4</v>
      </c>
      <c r="M36" s="342" t="s">
        <v>433</v>
      </c>
      <c r="N36" s="246">
        <v>3</v>
      </c>
      <c r="O36" s="254" t="s">
        <v>549</v>
      </c>
      <c r="P36" s="246" t="s">
        <v>374</v>
      </c>
      <c r="Q36" s="246" t="s">
        <v>374</v>
      </c>
      <c r="R36" s="249" t="s">
        <v>375</v>
      </c>
      <c r="S36" s="249" t="s">
        <v>376</v>
      </c>
      <c r="T36" s="269">
        <v>0.4</v>
      </c>
      <c r="U36" s="249" t="s">
        <v>377</v>
      </c>
      <c r="V36" s="249" t="s">
        <v>378</v>
      </c>
      <c r="W36" s="249" t="s">
        <v>401</v>
      </c>
      <c r="X36" s="243" t="s">
        <v>370</v>
      </c>
      <c r="Y36" s="273">
        <v>0.36</v>
      </c>
      <c r="Z36" s="245" t="s">
        <v>429</v>
      </c>
      <c r="AA36" s="244">
        <f t="shared" si="1"/>
        <v>0.4</v>
      </c>
      <c r="AB36" s="342" t="s">
        <v>433</v>
      </c>
      <c r="AC36" s="343" t="s">
        <v>380</v>
      </c>
      <c r="AD36" s="367" t="s">
        <v>550</v>
      </c>
      <c r="AE36" s="257" t="s">
        <v>551</v>
      </c>
      <c r="AF36" s="255" t="s">
        <v>383</v>
      </c>
      <c r="AG36" s="256" t="s">
        <v>384</v>
      </c>
      <c r="AH36" s="257"/>
      <c r="AI36" s="257"/>
      <c r="AO36" s="8"/>
      <c r="AP36" s="8"/>
      <c r="AQ36" s="8"/>
    </row>
    <row r="37" spans="1:43" s="361" customFormat="1" ht="76.5">
      <c r="A37" s="246">
        <v>25</v>
      </c>
      <c r="B37" s="246" t="s">
        <v>552</v>
      </c>
      <c r="C37" s="247" t="s">
        <v>486</v>
      </c>
      <c r="D37" s="247" t="s">
        <v>553</v>
      </c>
      <c r="E37" s="247" t="s">
        <v>554</v>
      </c>
      <c r="F37" s="247" t="s">
        <v>555</v>
      </c>
      <c r="G37" s="289" t="s">
        <v>413</v>
      </c>
      <c r="H37" s="260">
        <f>(365-52)*5</f>
        <v>1565</v>
      </c>
      <c r="I37" s="243" t="s">
        <v>453</v>
      </c>
      <c r="J37" s="244">
        <f t="shared" si="2"/>
        <v>0.8</v>
      </c>
      <c r="K37" s="245" t="s">
        <v>398</v>
      </c>
      <c r="L37" s="244">
        <f t="shared" si="0"/>
        <v>0.8</v>
      </c>
      <c r="M37" s="342" t="s">
        <v>399</v>
      </c>
      <c r="N37" s="257">
        <v>4</v>
      </c>
      <c r="O37" s="279" t="s">
        <v>556</v>
      </c>
      <c r="P37" s="277" t="s">
        <v>374</v>
      </c>
      <c r="Q37" s="257" t="s">
        <v>374</v>
      </c>
      <c r="R37" s="249" t="s">
        <v>375</v>
      </c>
      <c r="S37" s="249" t="s">
        <v>376</v>
      </c>
      <c r="T37" s="269">
        <v>0.4</v>
      </c>
      <c r="U37" s="249" t="s">
        <v>377</v>
      </c>
      <c r="V37" s="249" t="s">
        <v>378</v>
      </c>
      <c r="W37" s="249" t="s">
        <v>379</v>
      </c>
      <c r="X37" s="243" t="s">
        <v>370</v>
      </c>
      <c r="Y37" s="244">
        <v>0.36</v>
      </c>
      <c r="Z37" s="245" t="s">
        <v>398</v>
      </c>
      <c r="AA37" s="244">
        <f t="shared" si="1"/>
        <v>0.8</v>
      </c>
      <c r="AB37" s="342" t="s">
        <v>399</v>
      </c>
      <c r="AC37" s="343" t="s">
        <v>380</v>
      </c>
      <c r="AD37" s="367" t="s">
        <v>557</v>
      </c>
      <c r="AE37" s="257" t="s">
        <v>558</v>
      </c>
      <c r="AF37" s="255" t="s">
        <v>383</v>
      </c>
      <c r="AG37" s="270" t="s">
        <v>417</v>
      </c>
      <c r="AH37" s="257"/>
      <c r="AI37" s="257"/>
      <c r="AO37" s="8"/>
      <c r="AP37" s="8"/>
      <c r="AQ37" s="8"/>
    </row>
    <row r="38" spans="1:43" s="361" customFormat="1" ht="76.5">
      <c r="A38" s="246">
        <v>26</v>
      </c>
      <c r="B38" s="246" t="s">
        <v>559</v>
      </c>
      <c r="C38" s="247" t="s">
        <v>560</v>
      </c>
      <c r="D38" s="254" t="s">
        <v>561</v>
      </c>
      <c r="E38" s="247" t="s">
        <v>562</v>
      </c>
      <c r="F38" s="247" t="s">
        <v>563</v>
      </c>
      <c r="G38" s="255" t="s">
        <v>369</v>
      </c>
      <c r="H38" s="257">
        <v>16</v>
      </c>
      <c r="I38" s="243" t="s">
        <v>388</v>
      </c>
      <c r="J38" s="244">
        <f t="shared" si="2"/>
        <v>0.4</v>
      </c>
      <c r="K38" s="245" t="s">
        <v>440</v>
      </c>
      <c r="L38" s="244">
        <f t="shared" si="0"/>
        <v>0.2</v>
      </c>
      <c r="M38" s="342" t="s">
        <v>433</v>
      </c>
      <c r="N38" s="246">
        <v>1</v>
      </c>
      <c r="O38" s="247" t="s">
        <v>564</v>
      </c>
      <c r="P38" s="255" t="s">
        <v>374</v>
      </c>
      <c r="Q38" s="246" t="s">
        <v>374</v>
      </c>
      <c r="R38" s="249" t="s">
        <v>375</v>
      </c>
      <c r="S38" s="249" t="s">
        <v>376</v>
      </c>
      <c r="T38" s="269">
        <v>0.4</v>
      </c>
      <c r="U38" s="249" t="s">
        <v>565</v>
      </c>
      <c r="V38" s="249" t="s">
        <v>566</v>
      </c>
      <c r="W38" s="249" t="s">
        <v>379</v>
      </c>
      <c r="X38" s="243" t="s">
        <v>370</v>
      </c>
      <c r="Y38" s="244">
        <v>0.24</v>
      </c>
      <c r="Z38" s="245" t="s">
        <v>440</v>
      </c>
      <c r="AA38" s="244">
        <f t="shared" si="1"/>
        <v>0.2</v>
      </c>
      <c r="AB38" s="342" t="s">
        <v>433</v>
      </c>
      <c r="AC38" s="343" t="s">
        <v>380</v>
      </c>
      <c r="AD38" s="366" t="s">
        <v>567</v>
      </c>
      <c r="AE38" s="257" t="s">
        <v>568</v>
      </c>
      <c r="AF38" s="255" t="s">
        <v>383</v>
      </c>
      <c r="AG38" s="256" t="s">
        <v>384</v>
      </c>
      <c r="AH38" s="257"/>
      <c r="AI38" s="257"/>
      <c r="AO38" s="8"/>
      <c r="AP38" s="8"/>
      <c r="AQ38" s="8"/>
    </row>
    <row r="39" spans="1:43" s="361" customFormat="1" ht="86.25">
      <c r="A39" s="246">
        <v>27</v>
      </c>
      <c r="B39" s="246" t="s">
        <v>569</v>
      </c>
      <c r="C39" s="247" t="s">
        <v>570</v>
      </c>
      <c r="D39" s="247" t="s">
        <v>571</v>
      </c>
      <c r="E39" s="247" t="s">
        <v>572</v>
      </c>
      <c r="F39" s="247" t="s">
        <v>573</v>
      </c>
      <c r="G39" s="255" t="s">
        <v>413</v>
      </c>
      <c r="H39" s="257">
        <v>60</v>
      </c>
      <c r="I39" s="243" t="s">
        <v>397</v>
      </c>
      <c r="J39" s="244">
        <f t="shared" si="2"/>
        <v>0.6</v>
      </c>
      <c r="K39" s="245" t="s">
        <v>398</v>
      </c>
      <c r="L39" s="244">
        <f t="shared" si="0"/>
        <v>0.8</v>
      </c>
      <c r="M39" s="342" t="s">
        <v>399</v>
      </c>
      <c r="N39" s="246">
        <v>3</v>
      </c>
      <c r="O39" s="254" t="s">
        <v>574</v>
      </c>
      <c r="P39" s="246" t="s">
        <v>374</v>
      </c>
      <c r="Q39" s="246" t="s">
        <v>374</v>
      </c>
      <c r="R39" s="249" t="s">
        <v>375</v>
      </c>
      <c r="S39" s="249" t="s">
        <v>376</v>
      </c>
      <c r="T39" s="269">
        <v>0.4</v>
      </c>
      <c r="U39" s="249" t="s">
        <v>377</v>
      </c>
      <c r="V39" s="249" t="s">
        <v>378</v>
      </c>
      <c r="W39" s="249" t="s">
        <v>401</v>
      </c>
      <c r="X39" s="243" t="s">
        <v>370</v>
      </c>
      <c r="Y39" s="273">
        <v>0.36</v>
      </c>
      <c r="Z39" s="245" t="s">
        <v>398</v>
      </c>
      <c r="AA39" s="244">
        <f t="shared" si="1"/>
        <v>0.8</v>
      </c>
      <c r="AB39" s="342" t="s">
        <v>399</v>
      </c>
      <c r="AC39" s="343" t="s">
        <v>380</v>
      </c>
      <c r="AD39" s="367" t="s">
        <v>575</v>
      </c>
      <c r="AE39" s="257" t="s">
        <v>551</v>
      </c>
      <c r="AF39" s="255" t="s">
        <v>383</v>
      </c>
      <c r="AG39" s="270" t="s">
        <v>417</v>
      </c>
      <c r="AH39" s="257"/>
      <c r="AI39" s="257"/>
      <c r="AO39" s="8"/>
      <c r="AP39" s="8"/>
      <c r="AQ39" s="8"/>
    </row>
    <row r="40" spans="1:43" s="361" customFormat="1" ht="65.25" customHeight="1">
      <c r="A40" s="617">
        <v>28</v>
      </c>
      <c r="B40" s="617" t="s">
        <v>576</v>
      </c>
      <c r="C40" s="619" t="s">
        <v>560</v>
      </c>
      <c r="D40" s="619" t="s">
        <v>577</v>
      </c>
      <c r="E40" s="619" t="s">
        <v>578</v>
      </c>
      <c r="F40" s="619" t="s">
        <v>579</v>
      </c>
      <c r="G40" s="621" t="s">
        <v>369</v>
      </c>
      <c r="H40" s="623">
        <v>600</v>
      </c>
      <c r="I40" s="625" t="s">
        <v>453</v>
      </c>
      <c r="J40" s="605">
        <f t="shared" si="2"/>
        <v>0.8</v>
      </c>
      <c r="K40" s="607" t="s">
        <v>389</v>
      </c>
      <c r="L40" s="605">
        <f>IF(K40="LEVE",20%,IF(K40="MENOR",40%,IF(K40="MODERADO",60%,IF(K40="MAYOR",80%,IF(K40="CATASTROFICO",100%,IF(I40="",""))))))</f>
        <v>0.6</v>
      </c>
      <c r="M40" s="611" t="s">
        <v>399</v>
      </c>
      <c r="N40" s="246">
        <v>1</v>
      </c>
      <c r="O40" s="254" t="s">
        <v>580</v>
      </c>
      <c r="P40" s="246" t="s">
        <v>374</v>
      </c>
      <c r="Q40" s="246" t="s">
        <v>374</v>
      </c>
      <c r="R40" s="249" t="s">
        <v>375</v>
      </c>
      <c r="S40" s="249" t="s">
        <v>376</v>
      </c>
      <c r="T40" s="269">
        <v>0.4</v>
      </c>
      <c r="U40" s="249" t="s">
        <v>377</v>
      </c>
      <c r="V40" s="249" t="s">
        <v>378</v>
      </c>
      <c r="W40" s="249" t="s">
        <v>401</v>
      </c>
      <c r="X40" s="625" t="s">
        <v>388</v>
      </c>
      <c r="Y40" s="244">
        <v>0.48</v>
      </c>
      <c r="Z40" s="607" t="s">
        <v>389</v>
      </c>
      <c r="AA40" s="605">
        <f t="shared" si="1"/>
        <v>0.6</v>
      </c>
      <c r="AB40" s="611" t="s">
        <v>399</v>
      </c>
      <c r="AC40" s="343" t="s">
        <v>380</v>
      </c>
      <c r="AD40" s="362" t="s">
        <v>581</v>
      </c>
      <c r="AE40" s="363" t="s">
        <v>582</v>
      </c>
      <c r="AF40" s="255" t="s">
        <v>383</v>
      </c>
      <c r="AG40" s="256" t="s">
        <v>384</v>
      </c>
      <c r="AH40" s="257"/>
      <c r="AI40" s="257"/>
      <c r="AO40" s="8"/>
      <c r="AP40" s="8"/>
      <c r="AQ40" s="8"/>
    </row>
    <row r="41" spans="1:43" s="361" customFormat="1" ht="81" customHeight="1">
      <c r="A41" s="618"/>
      <c r="B41" s="618"/>
      <c r="C41" s="620"/>
      <c r="D41" s="620"/>
      <c r="E41" s="620"/>
      <c r="F41" s="620"/>
      <c r="G41" s="622"/>
      <c r="H41" s="624"/>
      <c r="I41" s="626"/>
      <c r="J41" s="606"/>
      <c r="K41" s="637"/>
      <c r="L41" s="606"/>
      <c r="M41" s="612"/>
      <c r="N41" s="246">
        <v>2</v>
      </c>
      <c r="O41" s="254" t="s">
        <v>583</v>
      </c>
      <c r="P41" s="246" t="s">
        <v>374</v>
      </c>
      <c r="Q41" s="246" t="s">
        <v>374</v>
      </c>
      <c r="R41" s="249" t="s">
        <v>375</v>
      </c>
      <c r="S41" s="249" t="s">
        <v>376</v>
      </c>
      <c r="T41" s="269">
        <v>0.3</v>
      </c>
      <c r="U41" s="249" t="s">
        <v>377</v>
      </c>
      <c r="V41" s="249" t="s">
        <v>378</v>
      </c>
      <c r="W41" s="249" t="s">
        <v>401</v>
      </c>
      <c r="X41" s="626"/>
      <c r="Y41" s="244">
        <v>0.48</v>
      </c>
      <c r="Z41" s="637"/>
      <c r="AA41" s="606"/>
      <c r="AB41" s="612"/>
      <c r="AC41" s="343" t="s">
        <v>380</v>
      </c>
      <c r="AD41" s="362" t="s">
        <v>584</v>
      </c>
      <c r="AE41" s="363" t="s">
        <v>585</v>
      </c>
      <c r="AF41" s="255" t="s">
        <v>383</v>
      </c>
      <c r="AG41" s="256" t="s">
        <v>384</v>
      </c>
      <c r="AH41" s="257"/>
      <c r="AI41" s="257"/>
      <c r="AO41" s="8"/>
      <c r="AP41" s="8"/>
      <c r="AQ41" s="8"/>
    </row>
    <row r="42" spans="1:43" s="361" customFormat="1" ht="81" customHeight="1">
      <c r="A42" s="347">
        <v>29</v>
      </c>
      <c r="B42" s="347" t="s">
        <v>586</v>
      </c>
      <c r="C42" s="247" t="s">
        <v>560</v>
      </c>
      <c r="D42" s="247" t="s">
        <v>587</v>
      </c>
      <c r="E42" s="247" t="s">
        <v>588</v>
      </c>
      <c r="F42" s="247" t="s">
        <v>589</v>
      </c>
      <c r="G42" s="289" t="s">
        <v>369</v>
      </c>
      <c r="H42" s="260">
        <v>12</v>
      </c>
      <c r="I42" s="243" t="s">
        <v>388</v>
      </c>
      <c r="J42" s="244">
        <f t="shared" ref="J42" si="3">IF(I42="MUY BAJA",20%,IF(I42="BAJA",40%,IF(I42="MEDIA",60%,IF(I42="ALTA",80%,IF(I42="MUY ALTA",100%,IF(I42="",""))))))</f>
        <v>0.4</v>
      </c>
      <c r="K42" s="245" t="s">
        <v>429</v>
      </c>
      <c r="L42" s="244">
        <f t="shared" ref="L42:L44" si="4">IF(K42="LEVE",20%,IF(K42="MENOR",40%,IF(K42="MODERADO",60%,IF(K42="MAYOR",80%,IF(K42="CATASTROFICO",100%,IF(I42="",""))))))</f>
        <v>0.4</v>
      </c>
      <c r="M42" s="342" t="s">
        <v>433</v>
      </c>
      <c r="N42" s="246">
        <v>3</v>
      </c>
      <c r="O42" s="279" t="s">
        <v>590</v>
      </c>
      <c r="P42" s="277" t="s">
        <v>374</v>
      </c>
      <c r="Q42" s="257" t="s">
        <v>374</v>
      </c>
      <c r="R42" s="249" t="s">
        <v>391</v>
      </c>
      <c r="S42" s="249" t="s">
        <v>376</v>
      </c>
      <c r="T42" s="269">
        <v>0.3</v>
      </c>
      <c r="U42" s="249" t="s">
        <v>377</v>
      </c>
      <c r="V42" s="249" t="s">
        <v>378</v>
      </c>
      <c r="W42" s="249" t="s">
        <v>379</v>
      </c>
      <c r="X42" s="243" t="s">
        <v>370</v>
      </c>
      <c r="Y42" s="244">
        <v>0.48</v>
      </c>
      <c r="Z42" s="245" t="s">
        <v>429</v>
      </c>
      <c r="AA42" s="244">
        <f t="shared" ref="AA42:AA44" si="5">IF(Z42="LEVE",20%,IF(Z42="MENOR",40%,IF(Z42="MODERADO",60%,IF(Z42="MAYOR",80%,IF(Z42="CATASTROFICO",100%,IF(Z42="",""))))))</f>
        <v>0.4</v>
      </c>
      <c r="AB42" s="342" t="s">
        <v>433</v>
      </c>
      <c r="AC42" s="343" t="s">
        <v>380</v>
      </c>
      <c r="AD42" s="366" t="s">
        <v>591</v>
      </c>
      <c r="AE42" s="363" t="s">
        <v>592</v>
      </c>
      <c r="AF42" s="255" t="s">
        <v>383</v>
      </c>
      <c r="AG42" s="256" t="s">
        <v>384</v>
      </c>
      <c r="AH42" s="257"/>
      <c r="AI42" s="257"/>
      <c r="AO42" s="8"/>
      <c r="AP42" s="8"/>
      <c r="AQ42" s="8"/>
    </row>
    <row r="43" spans="1:43" s="361" customFormat="1" ht="81" customHeight="1">
      <c r="A43" s="347">
        <v>30</v>
      </c>
      <c r="B43" s="347" t="s">
        <v>593</v>
      </c>
      <c r="C43" s="247" t="s">
        <v>560</v>
      </c>
      <c r="D43" s="285" t="s">
        <v>594</v>
      </c>
      <c r="E43" s="285" t="s">
        <v>595</v>
      </c>
      <c r="F43" s="285" t="s">
        <v>596</v>
      </c>
      <c r="G43" s="289" t="s">
        <v>369</v>
      </c>
      <c r="H43" s="260">
        <v>2</v>
      </c>
      <c r="I43" s="243" t="s">
        <v>370</v>
      </c>
      <c r="J43" s="244">
        <f>IF(I43="MUY BAJA",20%,IF(I43="BAJA",40%,IF(I43="MEDIA",60%,IF(I43="ALTA",80%,IF(I43="MUY ALTA",100%,IF(I43="",""))))))</f>
        <v>0.2</v>
      </c>
      <c r="K43" s="245" t="s">
        <v>429</v>
      </c>
      <c r="L43" s="244">
        <f t="shared" si="4"/>
        <v>0.4</v>
      </c>
      <c r="M43" s="342" t="s">
        <v>433</v>
      </c>
      <c r="N43" s="246">
        <v>4</v>
      </c>
      <c r="O43" s="279" t="s">
        <v>597</v>
      </c>
      <c r="P43" s="257" t="s">
        <v>374</v>
      </c>
      <c r="Q43" s="257" t="s">
        <v>374</v>
      </c>
      <c r="R43" s="249" t="s">
        <v>375</v>
      </c>
      <c r="S43" s="249" t="s">
        <v>376</v>
      </c>
      <c r="T43" s="269">
        <v>0.4</v>
      </c>
      <c r="U43" s="249" t="s">
        <v>377</v>
      </c>
      <c r="V43" s="249" t="s">
        <v>378</v>
      </c>
      <c r="W43" s="249" t="s">
        <v>401</v>
      </c>
      <c r="X43" s="243" t="s">
        <v>370</v>
      </c>
      <c r="Y43" s="244">
        <v>0.28000000000000003</v>
      </c>
      <c r="Z43" s="245" t="s">
        <v>429</v>
      </c>
      <c r="AA43" s="244">
        <f t="shared" si="5"/>
        <v>0.4</v>
      </c>
      <c r="AB43" s="342" t="s">
        <v>433</v>
      </c>
      <c r="AC43" s="343" t="s">
        <v>380</v>
      </c>
      <c r="AD43" s="366" t="s">
        <v>598</v>
      </c>
      <c r="AE43" s="363" t="s">
        <v>599</v>
      </c>
      <c r="AF43" s="255" t="s">
        <v>383</v>
      </c>
      <c r="AG43" s="256" t="s">
        <v>384</v>
      </c>
      <c r="AH43" s="257"/>
      <c r="AI43" s="257"/>
      <c r="AO43" s="8"/>
      <c r="AP43" s="8"/>
      <c r="AQ43" s="8"/>
    </row>
    <row r="44" spans="1:43" s="361" customFormat="1" ht="81" customHeight="1">
      <c r="A44" s="347">
        <v>31</v>
      </c>
      <c r="B44" s="347" t="s">
        <v>600</v>
      </c>
      <c r="C44" s="247" t="s">
        <v>457</v>
      </c>
      <c r="D44" s="285" t="s">
        <v>601</v>
      </c>
      <c r="E44" s="247" t="s">
        <v>602</v>
      </c>
      <c r="F44" s="290" t="s">
        <v>603</v>
      </c>
      <c r="G44" s="289" t="s">
        <v>369</v>
      </c>
      <c r="H44" s="260">
        <f>2*12</f>
        <v>24</v>
      </c>
      <c r="I44" s="243" t="s">
        <v>388</v>
      </c>
      <c r="J44" s="244">
        <f t="shared" ref="J44:J48" si="6">IF(I44="MUY BAJA",20%,IF(I44="BAJA",40%,IF(I44="MEDIA",60%,IF(I44="ALTA",80%,IF(I44="MUY ALTA",100%,IF(I44="",""))))))</f>
        <v>0.4</v>
      </c>
      <c r="K44" s="245" t="s">
        <v>440</v>
      </c>
      <c r="L44" s="244">
        <f t="shared" si="4"/>
        <v>0.2</v>
      </c>
      <c r="M44" s="342" t="s">
        <v>433</v>
      </c>
      <c r="N44" s="246">
        <v>5</v>
      </c>
      <c r="O44" s="279" t="s">
        <v>604</v>
      </c>
      <c r="P44" s="257" t="s">
        <v>374</v>
      </c>
      <c r="Q44" s="257" t="s">
        <v>374</v>
      </c>
      <c r="R44" s="249" t="s">
        <v>391</v>
      </c>
      <c r="S44" s="249" t="s">
        <v>376</v>
      </c>
      <c r="T44" s="291">
        <v>0.3</v>
      </c>
      <c r="U44" s="249" t="s">
        <v>377</v>
      </c>
      <c r="V44" s="249" t="s">
        <v>378</v>
      </c>
      <c r="W44" s="249" t="s">
        <v>401</v>
      </c>
      <c r="X44" s="243" t="s">
        <v>370</v>
      </c>
      <c r="Y44" s="286">
        <v>0.12</v>
      </c>
      <c r="Z44" s="245" t="s">
        <v>440</v>
      </c>
      <c r="AA44" s="244">
        <f t="shared" si="5"/>
        <v>0.2</v>
      </c>
      <c r="AB44" s="342" t="s">
        <v>433</v>
      </c>
      <c r="AC44" s="343" t="s">
        <v>380</v>
      </c>
      <c r="AD44" s="367" t="s">
        <v>605</v>
      </c>
      <c r="AE44" s="363" t="s">
        <v>606</v>
      </c>
      <c r="AF44" s="255" t="s">
        <v>383</v>
      </c>
      <c r="AG44" s="256" t="s">
        <v>384</v>
      </c>
      <c r="AH44" s="257"/>
      <c r="AI44" s="257"/>
      <c r="AO44" s="8"/>
      <c r="AP44" s="8"/>
      <c r="AQ44" s="8"/>
    </row>
    <row r="45" spans="1:43" s="361" customFormat="1" ht="76.5">
      <c r="A45" s="246">
        <v>32</v>
      </c>
      <c r="B45" s="246" t="s">
        <v>607</v>
      </c>
      <c r="C45" s="350" t="s">
        <v>608</v>
      </c>
      <c r="D45" s="351" t="s">
        <v>609</v>
      </c>
      <c r="E45" s="292" t="s">
        <v>610</v>
      </c>
      <c r="F45" s="351" t="s">
        <v>611</v>
      </c>
      <c r="G45" s="344" t="s">
        <v>369</v>
      </c>
      <c r="H45" s="345">
        <v>8</v>
      </c>
      <c r="I45" s="243" t="s">
        <v>388</v>
      </c>
      <c r="J45" s="341">
        <f t="shared" si="6"/>
        <v>0.4</v>
      </c>
      <c r="K45" s="245" t="s">
        <v>398</v>
      </c>
      <c r="L45" s="244">
        <f t="shared" ref="L45:L48" si="7">IF(K45="LEVE",20%,IF(K45="MENOR",40%,IF(K45="MODERADO",60%,IF(K45="MAYOR",80%,IF(K45="CATASTRÓFICO",100%,IF(I45="",""))))))</f>
        <v>0.8</v>
      </c>
      <c r="M45" s="342" t="s">
        <v>399</v>
      </c>
      <c r="N45" s="246">
        <v>1</v>
      </c>
      <c r="O45" s="247" t="s">
        <v>612</v>
      </c>
      <c r="P45" s="248" t="s">
        <v>374</v>
      </c>
      <c r="Q45" s="248" t="s">
        <v>374</v>
      </c>
      <c r="R45" s="249" t="s">
        <v>375</v>
      </c>
      <c r="S45" s="249" t="s">
        <v>376</v>
      </c>
      <c r="T45" s="244">
        <v>0.4</v>
      </c>
      <c r="U45" s="249" t="s">
        <v>377</v>
      </c>
      <c r="V45" s="249" t="s">
        <v>378</v>
      </c>
      <c r="W45" s="249" t="s">
        <v>379</v>
      </c>
      <c r="X45" s="243" t="s">
        <v>388</v>
      </c>
      <c r="Y45" s="244">
        <v>0.28000000000000003</v>
      </c>
      <c r="Z45" s="245" t="s">
        <v>398</v>
      </c>
      <c r="AA45" s="244">
        <f t="shared" si="1"/>
        <v>0.8</v>
      </c>
      <c r="AB45" s="342" t="s">
        <v>399</v>
      </c>
      <c r="AC45" s="343" t="s">
        <v>380</v>
      </c>
      <c r="AD45" s="367" t="s">
        <v>613</v>
      </c>
      <c r="AE45" s="277" t="s">
        <v>614</v>
      </c>
      <c r="AF45" s="255" t="s">
        <v>383</v>
      </c>
      <c r="AG45" s="270" t="s">
        <v>384</v>
      </c>
      <c r="AH45" s="257"/>
      <c r="AI45" s="257"/>
      <c r="AO45" s="8"/>
      <c r="AP45" s="8"/>
      <c r="AQ45" s="8"/>
    </row>
    <row r="46" spans="1:43" s="361" customFormat="1" ht="114.75">
      <c r="A46" s="246">
        <v>33</v>
      </c>
      <c r="B46" s="246" t="s">
        <v>615</v>
      </c>
      <c r="C46" s="350" t="s">
        <v>608</v>
      </c>
      <c r="D46" s="280" t="s">
        <v>616</v>
      </c>
      <c r="E46" s="280" t="s">
        <v>617</v>
      </c>
      <c r="F46" s="280" t="s">
        <v>618</v>
      </c>
      <c r="G46" s="255" t="s">
        <v>369</v>
      </c>
      <c r="H46" s="257">
        <f>5*12</f>
        <v>60</v>
      </c>
      <c r="I46" s="243" t="s">
        <v>397</v>
      </c>
      <c r="J46" s="341">
        <f t="shared" si="6"/>
        <v>0.6</v>
      </c>
      <c r="K46" s="245" t="s">
        <v>440</v>
      </c>
      <c r="L46" s="244">
        <f t="shared" si="7"/>
        <v>0.2</v>
      </c>
      <c r="M46" s="342" t="s">
        <v>433</v>
      </c>
      <c r="N46" s="246">
        <v>2</v>
      </c>
      <c r="O46" s="254" t="s">
        <v>619</v>
      </c>
      <c r="P46" s="246" t="s">
        <v>374</v>
      </c>
      <c r="Q46" s="246" t="s">
        <v>374</v>
      </c>
      <c r="R46" s="249" t="s">
        <v>424</v>
      </c>
      <c r="S46" s="249" t="s">
        <v>376</v>
      </c>
      <c r="T46" s="244">
        <v>0.3</v>
      </c>
      <c r="U46" s="249" t="s">
        <v>377</v>
      </c>
      <c r="V46" s="249" t="s">
        <v>378</v>
      </c>
      <c r="W46" s="249" t="s">
        <v>379</v>
      </c>
      <c r="X46" s="243" t="s">
        <v>397</v>
      </c>
      <c r="Y46" s="244">
        <v>0.36</v>
      </c>
      <c r="Z46" s="245" t="s">
        <v>440</v>
      </c>
      <c r="AA46" s="244">
        <f t="shared" si="1"/>
        <v>0.2</v>
      </c>
      <c r="AB46" s="342" t="s">
        <v>433</v>
      </c>
      <c r="AC46" s="343" t="s">
        <v>380</v>
      </c>
      <c r="AD46" s="367" t="s">
        <v>620</v>
      </c>
      <c r="AE46" s="257" t="s">
        <v>621</v>
      </c>
      <c r="AF46" s="255" t="s">
        <v>383</v>
      </c>
      <c r="AG46" s="270" t="s">
        <v>384</v>
      </c>
      <c r="AH46" s="257"/>
      <c r="AI46" s="257"/>
      <c r="AO46" s="8"/>
      <c r="AP46" s="8"/>
      <c r="AQ46" s="8"/>
    </row>
    <row r="47" spans="1:43" s="361" customFormat="1" ht="86.25">
      <c r="A47" s="346">
        <v>34</v>
      </c>
      <c r="B47" s="246" t="s">
        <v>622</v>
      </c>
      <c r="C47" s="274" t="s">
        <v>623</v>
      </c>
      <c r="D47" s="280" t="s">
        <v>624</v>
      </c>
      <c r="E47" s="280" t="s">
        <v>625</v>
      </c>
      <c r="F47" s="280" t="s">
        <v>626</v>
      </c>
      <c r="G47" s="255" t="s">
        <v>369</v>
      </c>
      <c r="H47" s="257">
        <v>32</v>
      </c>
      <c r="I47" s="243" t="s">
        <v>397</v>
      </c>
      <c r="J47" s="341">
        <f t="shared" si="6"/>
        <v>0.6</v>
      </c>
      <c r="K47" s="245" t="s">
        <v>398</v>
      </c>
      <c r="L47" s="244">
        <f t="shared" si="7"/>
        <v>0.8</v>
      </c>
      <c r="M47" s="342" t="s">
        <v>399</v>
      </c>
      <c r="N47" s="246">
        <v>3</v>
      </c>
      <c r="O47" s="254" t="s">
        <v>627</v>
      </c>
      <c r="P47" s="246" t="s">
        <v>374</v>
      </c>
      <c r="Q47" s="246" t="s">
        <v>374</v>
      </c>
      <c r="R47" s="249" t="s">
        <v>391</v>
      </c>
      <c r="S47" s="249" t="s">
        <v>376</v>
      </c>
      <c r="T47" s="293">
        <v>0.4</v>
      </c>
      <c r="U47" s="249" t="s">
        <v>377</v>
      </c>
      <c r="V47" s="249" t="s">
        <v>378</v>
      </c>
      <c r="W47" s="249" t="s">
        <v>401</v>
      </c>
      <c r="X47" s="243" t="s">
        <v>388</v>
      </c>
      <c r="Y47" s="282">
        <v>0.36</v>
      </c>
      <c r="Z47" s="245" t="s">
        <v>398</v>
      </c>
      <c r="AA47" s="244">
        <f t="shared" si="1"/>
        <v>0.8</v>
      </c>
      <c r="AB47" s="342" t="s">
        <v>399</v>
      </c>
      <c r="AC47" s="343" t="s">
        <v>380</v>
      </c>
      <c r="AD47" s="362" t="s">
        <v>628</v>
      </c>
      <c r="AE47" s="257" t="s">
        <v>629</v>
      </c>
      <c r="AF47" s="255" t="s">
        <v>383</v>
      </c>
      <c r="AG47" s="270" t="s">
        <v>384</v>
      </c>
      <c r="AH47" s="257"/>
      <c r="AI47" s="257"/>
      <c r="AO47" s="8"/>
      <c r="AP47" s="8"/>
      <c r="AQ47" s="8"/>
    </row>
    <row r="48" spans="1:43" s="361" customFormat="1" ht="82.5">
      <c r="A48" s="347">
        <v>35</v>
      </c>
      <c r="B48" s="246" t="s">
        <v>630</v>
      </c>
      <c r="C48" s="274" t="s">
        <v>623</v>
      </c>
      <c r="D48" s="247" t="s">
        <v>631</v>
      </c>
      <c r="E48" s="247" t="s">
        <v>632</v>
      </c>
      <c r="F48" s="247" t="s">
        <v>633</v>
      </c>
      <c r="G48" s="255" t="s">
        <v>634</v>
      </c>
      <c r="H48" s="257">
        <f>816</f>
        <v>816</v>
      </c>
      <c r="I48" s="243" t="s">
        <v>453</v>
      </c>
      <c r="J48" s="341">
        <f t="shared" si="6"/>
        <v>0.8</v>
      </c>
      <c r="K48" s="245" t="s">
        <v>398</v>
      </c>
      <c r="L48" s="244">
        <f t="shared" si="7"/>
        <v>0.8</v>
      </c>
      <c r="M48" s="342" t="s">
        <v>399</v>
      </c>
      <c r="N48" s="257">
        <v>4</v>
      </c>
      <c r="O48" s="279" t="s">
        <v>635</v>
      </c>
      <c r="P48" s="257" t="s">
        <v>374</v>
      </c>
      <c r="Q48" s="257" t="s">
        <v>374</v>
      </c>
      <c r="R48" s="249" t="s">
        <v>375</v>
      </c>
      <c r="S48" s="249" t="s">
        <v>636</v>
      </c>
      <c r="T48" s="273">
        <v>0.5</v>
      </c>
      <c r="U48" s="249" t="s">
        <v>377</v>
      </c>
      <c r="V48" s="249" t="s">
        <v>378</v>
      </c>
      <c r="W48" s="249" t="s">
        <v>379</v>
      </c>
      <c r="X48" s="243" t="s">
        <v>388</v>
      </c>
      <c r="Y48" s="244">
        <v>0.4</v>
      </c>
      <c r="Z48" s="245" t="s">
        <v>398</v>
      </c>
      <c r="AA48" s="244">
        <f t="shared" si="1"/>
        <v>0.8</v>
      </c>
      <c r="AB48" s="342" t="s">
        <v>399</v>
      </c>
      <c r="AC48" s="343" t="s">
        <v>380</v>
      </c>
      <c r="AD48" s="367" t="s">
        <v>637</v>
      </c>
      <c r="AE48" s="257" t="s">
        <v>638</v>
      </c>
      <c r="AF48" s="255" t="s">
        <v>383</v>
      </c>
      <c r="AG48" s="270" t="s">
        <v>417</v>
      </c>
      <c r="AH48" s="257"/>
      <c r="AI48" s="257"/>
      <c r="AO48" s="8"/>
      <c r="AP48" s="8"/>
      <c r="AQ48" s="8"/>
    </row>
    <row r="49" spans="1:43" s="361" customFormat="1" ht="91.5" customHeight="1">
      <c r="A49" s="617">
        <v>36</v>
      </c>
      <c r="B49" s="617" t="s">
        <v>639</v>
      </c>
      <c r="C49" s="638" t="s">
        <v>365</v>
      </c>
      <c r="D49" s="619" t="s">
        <v>640</v>
      </c>
      <c r="E49" s="619" t="s">
        <v>641</v>
      </c>
      <c r="F49" s="619" t="s">
        <v>642</v>
      </c>
      <c r="G49" s="621" t="s">
        <v>413</v>
      </c>
      <c r="H49" s="623">
        <v>100</v>
      </c>
      <c r="I49" s="625" t="s">
        <v>397</v>
      </c>
      <c r="J49" s="605">
        <f>IF(I49="MUY BAJA",20%,IF(I49="BAJA",40%,IF(I49="MEDIA",60%,IF(I49="ALTA",80%,IF(I49="MUY ALTA",100%,IF(I49="",""))))))</f>
        <v>0.6</v>
      </c>
      <c r="K49" s="607" t="s">
        <v>371</v>
      </c>
      <c r="L49" s="605">
        <f>IF(K49="LEVE",20%,IF(K49="MENOR",40%,IF(K49="MODERADO",60%,IF(K49="MAYOR",80%,IF(K49="CATASTRÓFICO",100%,IF(I49="",""))))))</f>
        <v>1</v>
      </c>
      <c r="M49" s="611" t="s">
        <v>372</v>
      </c>
      <c r="N49" s="246">
        <v>1</v>
      </c>
      <c r="O49" s="247" t="s">
        <v>643</v>
      </c>
      <c r="P49" s="248" t="s">
        <v>374</v>
      </c>
      <c r="Q49" s="248" t="s">
        <v>374</v>
      </c>
      <c r="R49" s="249" t="s">
        <v>375</v>
      </c>
      <c r="S49" s="249" t="s">
        <v>376</v>
      </c>
      <c r="T49" s="244">
        <v>0.4</v>
      </c>
      <c r="U49" s="249" t="s">
        <v>377</v>
      </c>
      <c r="V49" s="249" t="s">
        <v>378</v>
      </c>
      <c r="W49" s="249" t="s">
        <v>379</v>
      </c>
      <c r="X49" s="625" t="s">
        <v>397</v>
      </c>
      <c r="Y49" s="250">
        <v>0.36</v>
      </c>
      <c r="Z49" s="631" t="s">
        <v>371</v>
      </c>
      <c r="AA49" s="605">
        <f>IF(Z49="LEVE",20%,IF(Z49="MENOR",40%,IF(Z49="MODERADO",60%,IF(Z49="MAYOR",80%,IF(Z49="CATASTRÓFICO",100%,IF(X49="",""))))))</f>
        <v>1</v>
      </c>
      <c r="AB49" s="611" t="s">
        <v>372</v>
      </c>
      <c r="AC49" s="627" t="s">
        <v>380</v>
      </c>
      <c r="AD49" s="367" t="s">
        <v>644</v>
      </c>
      <c r="AE49" s="294" t="s">
        <v>645</v>
      </c>
      <c r="AF49" s="255" t="s">
        <v>383</v>
      </c>
      <c r="AG49" s="615" t="s">
        <v>417</v>
      </c>
      <c r="AH49" s="257"/>
      <c r="AI49" s="257"/>
      <c r="AO49" s="8"/>
      <c r="AP49" s="8"/>
      <c r="AQ49" s="8"/>
    </row>
    <row r="50" spans="1:43" s="361" customFormat="1" ht="78" customHeight="1">
      <c r="A50" s="618"/>
      <c r="B50" s="618"/>
      <c r="C50" s="639"/>
      <c r="D50" s="620"/>
      <c r="E50" s="620"/>
      <c r="F50" s="620"/>
      <c r="G50" s="622"/>
      <c r="H50" s="624"/>
      <c r="I50" s="626"/>
      <c r="J50" s="606"/>
      <c r="K50" s="608"/>
      <c r="L50" s="606"/>
      <c r="M50" s="612"/>
      <c r="N50" s="246">
        <v>2</v>
      </c>
      <c r="O50" s="247" t="s">
        <v>646</v>
      </c>
      <c r="P50" s="248" t="s">
        <v>374</v>
      </c>
      <c r="Q50" s="248" t="s">
        <v>374</v>
      </c>
      <c r="R50" s="249" t="s">
        <v>375</v>
      </c>
      <c r="S50" s="249" t="s">
        <v>376</v>
      </c>
      <c r="T50" s="244">
        <v>0.4</v>
      </c>
      <c r="U50" s="249" t="s">
        <v>377</v>
      </c>
      <c r="V50" s="249" t="s">
        <v>378</v>
      </c>
      <c r="W50" s="249" t="s">
        <v>379</v>
      </c>
      <c r="X50" s="626"/>
      <c r="Y50" s="250">
        <v>0.216</v>
      </c>
      <c r="Z50" s="632"/>
      <c r="AA50" s="606"/>
      <c r="AB50" s="612"/>
      <c r="AC50" s="628"/>
      <c r="AD50" s="367" t="s">
        <v>647</v>
      </c>
      <c r="AE50" s="294" t="s">
        <v>645</v>
      </c>
      <c r="AF50" s="255" t="s">
        <v>383</v>
      </c>
      <c r="AG50" s="616"/>
      <c r="AH50" s="257"/>
      <c r="AI50" s="257"/>
      <c r="AO50" s="8"/>
      <c r="AP50" s="8"/>
      <c r="AQ50" s="8"/>
    </row>
    <row r="51" spans="1:43" s="361" customFormat="1" ht="68.25" customHeight="1">
      <c r="A51" s="346">
        <v>37</v>
      </c>
      <c r="B51" s="246" t="s">
        <v>648</v>
      </c>
      <c r="C51" s="247" t="s">
        <v>365</v>
      </c>
      <c r="D51" s="247" t="s">
        <v>649</v>
      </c>
      <c r="E51" s="247" t="s">
        <v>650</v>
      </c>
      <c r="F51" s="247" t="s">
        <v>651</v>
      </c>
      <c r="G51" s="255" t="s">
        <v>413</v>
      </c>
      <c r="H51" s="257">
        <v>24</v>
      </c>
      <c r="I51" s="243" t="s">
        <v>388</v>
      </c>
      <c r="J51" s="341">
        <f>IF(I51="MUY BAJA",20%,IF(I51="BAJA",40%,IF(I51="MEDIA",60%,IF(I51="ALTA",80%,IF(I51="MUY ALTA",100%,IF(I51="",""))))))</f>
        <v>0.4</v>
      </c>
      <c r="K51" s="245" t="s">
        <v>371</v>
      </c>
      <c r="L51" s="244">
        <f>IF(K51="LEVE",20%,IF(K51="MENOR",40%,IF(K51="MODERADO",60%,IF(K51="MAYOR",80%,IF(K51="CATASTRÓFICO",100%,IF(I51="",""))))))</f>
        <v>1</v>
      </c>
      <c r="M51" s="342" t="s">
        <v>372</v>
      </c>
      <c r="N51" s="246">
        <v>3</v>
      </c>
      <c r="O51" s="254" t="s">
        <v>652</v>
      </c>
      <c r="P51" s="246" t="s">
        <v>374</v>
      </c>
      <c r="Q51" s="246" t="s">
        <v>374</v>
      </c>
      <c r="R51" s="249" t="s">
        <v>424</v>
      </c>
      <c r="S51" s="249" t="s">
        <v>376</v>
      </c>
      <c r="T51" s="244">
        <v>0.4</v>
      </c>
      <c r="U51" s="249" t="s">
        <v>377</v>
      </c>
      <c r="V51" s="249" t="s">
        <v>378</v>
      </c>
      <c r="W51" s="249" t="s">
        <v>379</v>
      </c>
      <c r="X51" s="243" t="s">
        <v>388</v>
      </c>
      <c r="Y51" s="244">
        <v>0.36</v>
      </c>
      <c r="Z51" s="349" t="s">
        <v>371</v>
      </c>
      <c r="AA51" s="244">
        <f>IF(Z51="LEVE",20%,IF(Z51="MENOR",40%,IF(Z51="MODERADO",60%,IF(Z51="MAYOR",80%,IF(Z51="CATASTRÓFICO",100%,IF(X51="",""))))))</f>
        <v>1</v>
      </c>
      <c r="AB51" s="342" t="s">
        <v>372</v>
      </c>
      <c r="AC51" s="343" t="s">
        <v>380</v>
      </c>
      <c r="AD51" s="367" t="s">
        <v>653</v>
      </c>
      <c r="AE51" s="294" t="s">
        <v>654</v>
      </c>
      <c r="AF51" s="255" t="s">
        <v>383</v>
      </c>
      <c r="AG51" s="270" t="s">
        <v>417</v>
      </c>
      <c r="AH51" s="257"/>
      <c r="AI51" s="257"/>
      <c r="AO51" s="8"/>
      <c r="AP51" s="8"/>
      <c r="AQ51" s="8"/>
    </row>
    <row r="52" spans="1:43" s="361" customFormat="1" ht="99" customHeight="1">
      <c r="A52" s="617">
        <v>38</v>
      </c>
      <c r="B52" s="617" t="s">
        <v>655</v>
      </c>
      <c r="C52" s="619" t="s">
        <v>365</v>
      </c>
      <c r="D52" s="619" t="s">
        <v>656</v>
      </c>
      <c r="E52" s="619" t="s">
        <v>657</v>
      </c>
      <c r="F52" s="619" t="s">
        <v>658</v>
      </c>
      <c r="G52" s="621" t="s">
        <v>482</v>
      </c>
      <c r="H52" s="623">
        <v>100</v>
      </c>
      <c r="I52" s="625" t="s">
        <v>397</v>
      </c>
      <c r="J52" s="605">
        <f>IF(I52="MUY BAJA",20%,IF(I52="BAJA",40%,IF(I52="MEDIA",60%,IF(I52="ALTA",80%,IF(I52="MUY ALTA",100%,IF(I52="",""))))))</f>
        <v>0.6</v>
      </c>
      <c r="K52" s="607" t="s">
        <v>371</v>
      </c>
      <c r="L52" s="605">
        <f>IF(K52="LEVE",20%,IF(K52="MENOR",40%,IF(K52="MODERADO",60%,IF(K52="MAYOR",80%,IF(K52="CATASTRÓFICO",100%,IF(I52="",""))))))</f>
        <v>1</v>
      </c>
      <c r="M52" s="611" t="s">
        <v>372</v>
      </c>
      <c r="N52" s="246">
        <v>4</v>
      </c>
      <c r="O52" s="254" t="s">
        <v>659</v>
      </c>
      <c r="P52" s="246" t="s">
        <v>374</v>
      </c>
      <c r="Q52" s="246" t="s">
        <v>374</v>
      </c>
      <c r="R52" s="249" t="s">
        <v>391</v>
      </c>
      <c r="S52" s="249" t="s">
        <v>376</v>
      </c>
      <c r="T52" s="244">
        <v>0.4</v>
      </c>
      <c r="U52" s="249" t="s">
        <v>377</v>
      </c>
      <c r="V52" s="249" t="s">
        <v>378</v>
      </c>
      <c r="W52" s="249" t="s">
        <v>401</v>
      </c>
      <c r="X52" s="625" t="s">
        <v>397</v>
      </c>
      <c r="Y52" s="244">
        <v>0.24</v>
      </c>
      <c r="Z52" s="635" t="s">
        <v>371</v>
      </c>
      <c r="AA52" s="633">
        <f>IF(Z52="LEVE",20%,IF(Z52="MENOR",40%,IF(Z52="MODERADO",60%,IF(Z52="MAYOR",80%,IF(Z52="CATASTRÓFICO",100%,IF(X52="",""))))))</f>
        <v>1</v>
      </c>
      <c r="AB52" s="611" t="s">
        <v>372</v>
      </c>
      <c r="AC52" s="627" t="s">
        <v>660</v>
      </c>
      <c r="AD52" s="369" t="s">
        <v>661</v>
      </c>
      <c r="AE52" s="294" t="s">
        <v>192</v>
      </c>
      <c r="AF52" s="255" t="s">
        <v>383</v>
      </c>
      <c r="AG52" s="615" t="s">
        <v>384</v>
      </c>
      <c r="AH52" s="257"/>
      <c r="AI52" s="257"/>
      <c r="AO52" s="8"/>
      <c r="AP52" s="8"/>
      <c r="AQ52" s="8"/>
    </row>
    <row r="53" spans="1:43" s="361" customFormat="1" ht="55.5" customHeight="1">
      <c r="A53" s="618"/>
      <c r="B53" s="618"/>
      <c r="C53" s="620"/>
      <c r="D53" s="620"/>
      <c r="E53" s="620"/>
      <c r="F53" s="620"/>
      <c r="G53" s="622"/>
      <c r="H53" s="624"/>
      <c r="I53" s="626"/>
      <c r="J53" s="606"/>
      <c r="K53" s="608"/>
      <c r="L53" s="606"/>
      <c r="M53" s="612"/>
      <c r="N53" s="246">
        <v>5</v>
      </c>
      <c r="O53" s="254" t="s">
        <v>662</v>
      </c>
      <c r="P53" s="246" t="s">
        <v>374</v>
      </c>
      <c r="Q53" s="246" t="s">
        <v>374</v>
      </c>
      <c r="R53" s="249" t="s">
        <v>391</v>
      </c>
      <c r="S53" s="249" t="s">
        <v>376</v>
      </c>
      <c r="T53" s="244">
        <v>0.3</v>
      </c>
      <c r="U53" s="249" t="s">
        <v>377</v>
      </c>
      <c r="V53" s="249" t="s">
        <v>378</v>
      </c>
      <c r="W53" s="249" t="s">
        <v>401</v>
      </c>
      <c r="X53" s="626"/>
      <c r="Y53" s="295">
        <v>0.16799999999999998</v>
      </c>
      <c r="Z53" s="636"/>
      <c r="AA53" s="634"/>
      <c r="AB53" s="612"/>
      <c r="AC53" s="628"/>
      <c r="AD53" s="367" t="s">
        <v>663</v>
      </c>
      <c r="AE53" s="257" t="s">
        <v>192</v>
      </c>
      <c r="AF53" s="255" t="s">
        <v>383</v>
      </c>
      <c r="AG53" s="616"/>
      <c r="AH53" s="257"/>
      <c r="AI53" s="257"/>
      <c r="AO53" s="8"/>
      <c r="AP53" s="8"/>
      <c r="AQ53" s="8"/>
    </row>
    <row r="54" spans="1:43" s="361" customFormat="1" ht="82.5">
      <c r="A54" s="346">
        <v>39</v>
      </c>
      <c r="B54" s="246" t="s">
        <v>664</v>
      </c>
      <c r="C54" s="274" t="s">
        <v>365</v>
      </c>
      <c r="D54" s="274" t="s">
        <v>665</v>
      </c>
      <c r="E54" s="274" t="s">
        <v>666</v>
      </c>
      <c r="F54" s="274" t="s">
        <v>667</v>
      </c>
      <c r="G54" s="255" t="s">
        <v>369</v>
      </c>
      <c r="H54" s="257">
        <v>19</v>
      </c>
      <c r="I54" s="243" t="s">
        <v>388</v>
      </c>
      <c r="J54" s="341">
        <f t="shared" ref="J54:J66" si="8">IF(I54="MUY BAJA",20%,IF(I54="BAJA",40%,IF(I54="MEDIA",60%,IF(I54="ALTA",80%,IF(I54="MUY ALTA",100%,IF(I54="",""))))))</f>
        <v>0.4</v>
      </c>
      <c r="K54" s="245" t="s">
        <v>371</v>
      </c>
      <c r="L54" s="244">
        <f t="shared" ref="L54:L57" si="9">IF(K54="LEVE",20%,IF(K54="MENOR",40%,IF(K54="MODERADO",60%,IF(K54="MAYOR",80%,IF(K54="CATASTRÓFICO",100%,IF(I54="",""))))))</f>
        <v>1</v>
      </c>
      <c r="M54" s="342" t="s">
        <v>372</v>
      </c>
      <c r="N54" s="257">
        <v>1</v>
      </c>
      <c r="O54" s="274" t="s">
        <v>668</v>
      </c>
      <c r="P54" s="257" t="s">
        <v>374</v>
      </c>
      <c r="Q54" s="257" t="s">
        <v>374</v>
      </c>
      <c r="R54" s="249" t="s">
        <v>375</v>
      </c>
      <c r="S54" s="249" t="s">
        <v>376</v>
      </c>
      <c r="T54" s="286">
        <v>0.4</v>
      </c>
      <c r="U54" s="249" t="s">
        <v>377</v>
      </c>
      <c r="V54" s="249" t="s">
        <v>378</v>
      </c>
      <c r="W54" s="249" t="s">
        <v>379</v>
      </c>
      <c r="X54" s="243" t="s">
        <v>370</v>
      </c>
      <c r="Y54" s="286">
        <v>0.24</v>
      </c>
      <c r="Z54" s="245" t="s">
        <v>371</v>
      </c>
      <c r="AA54" s="244">
        <f t="shared" ref="AA54:AA57" si="10">IF(Z54="LEVE",20%,IF(Z54="MENOR",40%,IF(Z54="MODERADO",60%,IF(Z54="MAYOR",80%,IF(Z54="CATASTRÓFICO",100%,IF(X54="",""))))))</f>
        <v>1</v>
      </c>
      <c r="AB54" s="342" t="s">
        <v>372</v>
      </c>
      <c r="AC54" s="343" t="s">
        <v>380</v>
      </c>
      <c r="AD54" s="367" t="s">
        <v>669</v>
      </c>
      <c r="AE54" s="257" t="s">
        <v>191</v>
      </c>
      <c r="AF54" s="255" t="s">
        <v>383</v>
      </c>
      <c r="AG54" s="270" t="s">
        <v>384</v>
      </c>
      <c r="AH54" s="257"/>
      <c r="AI54" s="257"/>
      <c r="AO54" s="8"/>
      <c r="AP54" s="8"/>
      <c r="AQ54" s="8"/>
    </row>
    <row r="55" spans="1:43" s="361" customFormat="1" ht="82.5">
      <c r="A55" s="346">
        <v>40</v>
      </c>
      <c r="B55" s="246" t="s">
        <v>670</v>
      </c>
      <c r="C55" s="274" t="s">
        <v>365</v>
      </c>
      <c r="D55" s="274" t="s">
        <v>671</v>
      </c>
      <c r="E55" s="274" t="s">
        <v>672</v>
      </c>
      <c r="F55" s="274" t="s">
        <v>673</v>
      </c>
      <c r="G55" s="255" t="s">
        <v>369</v>
      </c>
      <c r="H55" s="257">
        <v>19</v>
      </c>
      <c r="I55" s="243" t="s">
        <v>388</v>
      </c>
      <c r="J55" s="341">
        <f t="shared" si="8"/>
        <v>0.4</v>
      </c>
      <c r="K55" s="245" t="s">
        <v>371</v>
      </c>
      <c r="L55" s="244">
        <f t="shared" si="9"/>
        <v>1</v>
      </c>
      <c r="M55" s="342" t="s">
        <v>372</v>
      </c>
      <c r="N55" s="257">
        <v>2</v>
      </c>
      <c r="O55" s="274" t="s">
        <v>674</v>
      </c>
      <c r="P55" s="257" t="s">
        <v>374</v>
      </c>
      <c r="Q55" s="257" t="s">
        <v>374</v>
      </c>
      <c r="R55" s="249" t="s">
        <v>375</v>
      </c>
      <c r="S55" s="249" t="s">
        <v>376</v>
      </c>
      <c r="T55" s="278">
        <v>0.4</v>
      </c>
      <c r="U55" s="249" t="s">
        <v>377</v>
      </c>
      <c r="V55" s="249" t="s">
        <v>378</v>
      </c>
      <c r="W55" s="249" t="s">
        <v>379</v>
      </c>
      <c r="X55" s="243" t="s">
        <v>370</v>
      </c>
      <c r="Y55" s="286">
        <v>0.24</v>
      </c>
      <c r="Z55" s="245" t="s">
        <v>371</v>
      </c>
      <c r="AA55" s="244">
        <f t="shared" si="10"/>
        <v>1</v>
      </c>
      <c r="AB55" s="342" t="s">
        <v>372</v>
      </c>
      <c r="AC55" s="343" t="s">
        <v>380</v>
      </c>
      <c r="AD55" s="367" t="s">
        <v>675</v>
      </c>
      <c r="AE55" s="257" t="s">
        <v>191</v>
      </c>
      <c r="AF55" s="255" t="s">
        <v>383</v>
      </c>
      <c r="AG55" s="270" t="s">
        <v>384</v>
      </c>
      <c r="AH55" s="257"/>
      <c r="AI55" s="257"/>
      <c r="AO55" s="8"/>
      <c r="AP55" s="8"/>
      <c r="AQ55" s="8"/>
    </row>
    <row r="56" spans="1:43" s="361" customFormat="1" ht="99">
      <c r="A56" s="346">
        <v>41</v>
      </c>
      <c r="B56" s="246" t="s">
        <v>676</v>
      </c>
      <c r="C56" s="274" t="s">
        <v>365</v>
      </c>
      <c r="D56" s="274" t="s">
        <v>677</v>
      </c>
      <c r="E56" s="274" t="s">
        <v>678</v>
      </c>
      <c r="F56" s="274" t="s">
        <v>679</v>
      </c>
      <c r="G56" s="255" t="s">
        <v>369</v>
      </c>
      <c r="H56" s="257">
        <v>36</v>
      </c>
      <c r="I56" s="243" t="s">
        <v>397</v>
      </c>
      <c r="J56" s="341">
        <f t="shared" si="8"/>
        <v>0.6</v>
      </c>
      <c r="K56" s="245" t="s">
        <v>440</v>
      </c>
      <c r="L56" s="244">
        <f t="shared" si="9"/>
        <v>0.2</v>
      </c>
      <c r="M56" s="342" t="s">
        <v>433</v>
      </c>
      <c r="N56" s="257">
        <v>3</v>
      </c>
      <c r="O56" s="274" t="s">
        <v>680</v>
      </c>
      <c r="P56" s="257" t="s">
        <v>374</v>
      </c>
      <c r="Q56" s="257" t="s">
        <v>374</v>
      </c>
      <c r="R56" s="249" t="s">
        <v>375</v>
      </c>
      <c r="S56" s="249" t="s">
        <v>376</v>
      </c>
      <c r="T56" s="278">
        <v>0.4</v>
      </c>
      <c r="U56" s="249" t="s">
        <v>377</v>
      </c>
      <c r="V56" s="249" t="s">
        <v>378</v>
      </c>
      <c r="W56" s="249" t="s">
        <v>379</v>
      </c>
      <c r="X56" s="243" t="s">
        <v>397</v>
      </c>
      <c r="Y56" s="286">
        <v>0.36</v>
      </c>
      <c r="Z56" s="245" t="s">
        <v>440</v>
      </c>
      <c r="AA56" s="244">
        <f t="shared" si="10"/>
        <v>0.2</v>
      </c>
      <c r="AB56" s="342" t="s">
        <v>433</v>
      </c>
      <c r="AC56" s="343" t="s">
        <v>380</v>
      </c>
      <c r="AD56" s="367" t="s">
        <v>681</v>
      </c>
      <c r="AE56" s="257" t="s">
        <v>192</v>
      </c>
      <c r="AF56" s="255" t="s">
        <v>383</v>
      </c>
      <c r="AG56" s="270" t="s">
        <v>384</v>
      </c>
      <c r="AH56" s="257"/>
      <c r="AI56" s="257"/>
      <c r="AO56" s="8"/>
      <c r="AP56" s="8"/>
      <c r="AQ56" s="8"/>
    </row>
    <row r="57" spans="1:43" s="361" customFormat="1" ht="99">
      <c r="A57" s="346">
        <v>42</v>
      </c>
      <c r="B57" s="246" t="s">
        <v>682</v>
      </c>
      <c r="C57" s="274" t="s">
        <v>365</v>
      </c>
      <c r="D57" s="274" t="s">
        <v>683</v>
      </c>
      <c r="E57" s="274" t="s">
        <v>684</v>
      </c>
      <c r="F57" s="274" t="s">
        <v>685</v>
      </c>
      <c r="G57" s="257" t="s">
        <v>482</v>
      </c>
      <c r="H57" s="257">
        <v>19</v>
      </c>
      <c r="I57" s="243" t="s">
        <v>388</v>
      </c>
      <c r="J57" s="341">
        <f t="shared" si="8"/>
        <v>0.4</v>
      </c>
      <c r="K57" s="245" t="s">
        <v>371</v>
      </c>
      <c r="L57" s="244">
        <f t="shared" si="9"/>
        <v>1</v>
      </c>
      <c r="M57" s="342" t="s">
        <v>372</v>
      </c>
      <c r="N57" s="257">
        <v>4</v>
      </c>
      <c r="O57" s="274" t="s">
        <v>686</v>
      </c>
      <c r="P57" s="257" t="s">
        <v>374</v>
      </c>
      <c r="Q57" s="257" t="s">
        <v>374</v>
      </c>
      <c r="R57" s="249" t="s">
        <v>375</v>
      </c>
      <c r="S57" s="249" t="s">
        <v>376</v>
      </c>
      <c r="T57" s="278">
        <v>0.4</v>
      </c>
      <c r="U57" s="249" t="s">
        <v>377</v>
      </c>
      <c r="V57" s="249" t="s">
        <v>378</v>
      </c>
      <c r="W57" s="249" t="s">
        <v>379</v>
      </c>
      <c r="X57" s="243" t="s">
        <v>370</v>
      </c>
      <c r="Y57" s="286">
        <v>0.24</v>
      </c>
      <c r="Z57" s="245" t="s">
        <v>371</v>
      </c>
      <c r="AA57" s="244">
        <f t="shared" si="10"/>
        <v>1</v>
      </c>
      <c r="AB57" s="342" t="s">
        <v>372</v>
      </c>
      <c r="AC57" s="343" t="s">
        <v>380</v>
      </c>
      <c r="AD57" s="367" t="s">
        <v>663</v>
      </c>
      <c r="AE57" s="257" t="s">
        <v>192</v>
      </c>
      <c r="AF57" s="255" t="s">
        <v>383</v>
      </c>
      <c r="AG57" s="270" t="s">
        <v>384</v>
      </c>
      <c r="AH57" s="257"/>
      <c r="AI57" s="257"/>
      <c r="AO57" s="8"/>
      <c r="AP57" s="8"/>
      <c r="AQ57" s="8"/>
    </row>
    <row r="58" spans="1:43" s="361" customFormat="1" ht="102" customHeight="1">
      <c r="A58" s="617">
        <v>43</v>
      </c>
      <c r="B58" s="617" t="s">
        <v>687</v>
      </c>
      <c r="C58" s="619" t="s">
        <v>365</v>
      </c>
      <c r="D58" s="619" t="s">
        <v>688</v>
      </c>
      <c r="E58" s="619" t="s">
        <v>689</v>
      </c>
      <c r="F58" s="619" t="s">
        <v>690</v>
      </c>
      <c r="G58" s="621" t="s">
        <v>369</v>
      </c>
      <c r="H58" s="623">
        <v>12</v>
      </c>
      <c r="I58" s="625" t="s">
        <v>388</v>
      </c>
      <c r="J58" s="605">
        <f t="shared" si="8"/>
        <v>0.4</v>
      </c>
      <c r="K58" s="607" t="s">
        <v>398</v>
      </c>
      <c r="L58" s="609">
        <v>0.8</v>
      </c>
      <c r="M58" s="611" t="s">
        <v>399</v>
      </c>
      <c r="N58" s="246">
        <v>1</v>
      </c>
      <c r="O58" s="247" t="s">
        <v>691</v>
      </c>
      <c r="P58" s="248" t="s">
        <v>374</v>
      </c>
      <c r="Q58" s="248" t="s">
        <v>374</v>
      </c>
      <c r="R58" s="249" t="s">
        <v>375</v>
      </c>
      <c r="S58" s="249" t="s">
        <v>376</v>
      </c>
      <c r="T58" s="244">
        <v>0.4</v>
      </c>
      <c r="U58" s="249" t="s">
        <v>377</v>
      </c>
      <c r="V58" s="249" t="s">
        <v>378</v>
      </c>
      <c r="W58" s="249" t="s">
        <v>379</v>
      </c>
      <c r="X58" s="613" t="s">
        <v>370</v>
      </c>
      <c r="Y58" s="287">
        <v>0.24</v>
      </c>
      <c r="Z58" s="296" t="s">
        <v>692</v>
      </c>
      <c r="AA58" s="297">
        <v>0.8</v>
      </c>
      <c r="AB58" s="611" t="s">
        <v>399</v>
      </c>
      <c r="AC58" s="343" t="s">
        <v>380</v>
      </c>
      <c r="AD58" s="362" t="s">
        <v>784</v>
      </c>
      <c r="AE58" s="363" t="s">
        <v>785</v>
      </c>
      <c r="AF58" s="255" t="s">
        <v>383</v>
      </c>
      <c r="AG58" s="629" t="s">
        <v>384</v>
      </c>
      <c r="AH58" s="257"/>
      <c r="AI58" s="257"/>
      <c r="AO58" s="8"/>
      <c r="AP58" s="8"/>
      <c r="AQ58" s="8"/>
    </row>
    <row r="59" spans="1:43" s="361" customFormat="1" ht="85.5" customHeight="1">
      <c r="A59" s="618"/>
      <c r="B59" s="618"/>
      <c r="C59" s="620"/>
      <c r="D59" s="620"/>
      <c r="E59" s="620"/>
      <c r="F59" s="620"/>
      <c r="G59" s="622"/>
      <c r="H59" s="624"/>
      <c r="I59" s="626"/>
      <c r="J59" s="606"/>
      <c r="K59" s="608"/>
      <c r="L59" s="610"/>
      <c r="M59" s="612"/>
      <c r="N59" s="246">
        <v>2</v>
      </c>
      <c r="O59" s="247" t="s">
        <v>693</v>
      </c>
      <c r="P59" s="248" t="s">
        <v>374</v>
      </c>
      <c r="Q59" s="248" t="s">
        <v>374</v>
      </c>
      <c r="R59" s="249" t="s">
        <v>375</v>
      </c>
      <c r="S59" s="249" t="s">
        <v>376</v>
      </c>
      <c r="T59" s="244">
        <v>0.4</v>
      </c>
      <c r="U59" s="249" t="s">
        <v>377</v>
      </c>
      <c r="V59" s="249" t="s">
        <v>378</v>
      </c>
      <c r="W59" s="249" t="s">
        <v>379</v>
      </c>
      <c r="X59" s="614"/>
      <c r="Y59" s="287">
        <v>0.14399999999999999</v>
      </c>
      <c r="Z59" s="296" t="s">
        <v>692</v>
      </c>
      <c r="AA59" s="297">
        <v>0.8</v>
      </c>
      <c r="AB59" s="612"/>
      <c r="AC59" s="343" t="s">
        <v>380</v>
      </c>
      <c r="AD59" s="362" t="s">
        <v>786</v>
      </c>
      <c r="AE59" s="363" t="s">
        <v>787</v>
      </c>
      <c r="AF59" s="255" t="s">
        <v>383</v>
      </c>
      <c r="AG59" s="630"/>
      <c r="AH59" s="257"/>
      <c r="AI59" s="257"/>
      <c r="AO59" s="8"/>
      <c r="AP59" s="8"/>
      <c r="AQ59" s="8"/>
    </row>
    <row r="60" spans="1:43" s="361" customFormat="1" ht="100.5" customHeight="1">
      <c r="A60" s="346">
        <v>44</v>
      </c>
      <c r="B60" s="246" t="s">
        <v>694</v>
      </c>
      <c r="C60" s="247" t="s">
        <v>511</v>
      </c>
      <c r="D60" s="247" t="s">
        <v>695</v>
      </c>
      <c r="E60" s="247" t="s">
        <v>696</v>
      </c>
      <c r="F60" s="247" t="s">
        <v>697</v>
      </c>
      <c r="G60" s="255" t="s">
        <v>369</v>
      </c>
      <c r="H60" s="257">
        <v>12</v>
      </c>
      <c r="I60" s="243" t="s">
        <v>388</v>
      </c>
      <c r="J60" s="341">
        <f t="shared" si="8"/>
        <v>0.4</v>
      </c>
      <c r="K60" s="245" t="s">
        <v>440</v>
      </c>
      <c r="L60" s="278">
        <v>0.2</v>
      </c>
      <c r="M60" s="342" t="s">
        <v>433</v>
      </c>
      <c r="N60" s="246">
        <v>3</v>
      </c>
      <c r="O60" s="254" t="s">
        <v>698</v>
      </c>
      <c r="P60" s="246" t="s">
        <v>374</v>
      </c>
      <c r="Q60" s="246" t="s">
        <v>374</v>
      </c>
      <c r="R60" s="249" t="s">
        <v>424</v>
      </c>
      <c r="S60" s="249" t="s">
        <v>376</v>
      </c>
      <c r="T60" s="244">
        <v>0.3</v>
      </c>
      <c r="U60" s="249" t="s">
        <v>377</v>
      </c>
      <c r="V60" s="249" t="s">
        <v>378</v>
      </c>
      <c r="W60" s="249" t="s">
        <v>379</v>
      </c>
      <c r="X60" s="298" t="s">
        <v>370</v>
      </c>
      <c r="Y60" s="288">
        <v>0.28000000000000003</v>
      </c>
      <c r="Z60" s="298" t="s">
        <v>440</v>
      </c>
      <c r="AA60" s="299">
        <v>0.2</v>
      </c>
      <c r="AB60" s="342" t="s">
        <v>433</v>
      </c>
      <c r="AC60" s="343" t="s">
        <v>380</v>
      </c>
      <c r="AD60" s="362" t="s">
        <v>699</v>
      </c>
      <c r="AE60" s="363" t="s">
        <v>785</v>
      </c>
      <c r="AF60" s="255" t="s">
        <v>383</v>
      </c>
      <c r="AG60" s="270" t="s">
        <v>384</v>
      </c>
      <c r="AH60" s="257"/>
      <c r="AI60" s="257"/>
      <c r="AO60" s="8"/>
      <c r="AP60" s="8"/>
      <c r="AQ60" s="8"/>
    </row>
    <row r="61" spans="1:43" s="361" customFormat="1" ht="127.5" customHeight="1">
      <c r="A61" s="346">
        <v>45</v>
      </c>
      <c r="B61" s="246" t="s">
        <v>700</v>
      </c>
      <c r="C61" s="247" t="s">
        <v>701</v>
      </c>
      <c r="D61" s="247" t="s">
        <v>702</v>
      </c>
      <c r="E61" s="247" t="s">
        <v>703</v>
      </c>
      <c r="F61" s="247" t="s">
        <v>704</v>
      </c>
      <c r="G61" s="255" t="s">
        <v>369</v>
      </c>
      <c r="H61" s="257">
        <f>16*4</f>
        <v>64</v>
      </c>
      <c r="I61" s="243" t="s">
        <v>397</v>
      </c>
      <c r="J61" s="341">
        <f t="shared" si="8"/>
        <v>0.6</v>
      </c>
      <c r="K61" s="245" t="s">
        <v>398</v>
      </c>
      <c r="L61" s="278">
        <v>0.8</v>
      </c>
      <c r="M61" s="342" t="s">
        <v>399</v>
      </c>
      <c r="N61" s="246">
        <v>4</v>
      </c>
      <c r="O61" s="254" t="s">
        <v>705</v>
      </c>
      <c r="P61" s="246" t="s">
        <v>374</v>
      </c>
      <c r="Q61" s="246" t="s">
        <v>374</v>
      </c>
      <c r="R61" s="249" t="s">
        <v>391</v>
      </c>
      <c r="S61" s="249" t="s">
        <v>376</v>
      </c>
      <c r="T61" s="244">
        <v>0.3</v>
      </c>
      <c r="U61" s="249" t="s">
        <v>377</v>
      </c>
      <c r="V61" s="249" t="s">
        <v>378</v>
      </c>
      <c r="W61" s="249" t="s">
        <v>401</v>
      </c>
      <c r="X61" s="300" t="s">
        <v>397</v>
      </c>
      <c r="Y61" s="301">
        <v>0.42</v>
      </c>
      <c r="Z61" s="296" t="s">
        <v>692</v>
      </c>
      <c r="AA61" s="301">
        <v>0.8</v>
      </c>
      <c r="AB61" s="342" t="s">
        <v>399</v>
      </c>
      <c r="AC61" s="343" t="s">
        <v>380</v>
      </c>
      <c r="AD61" s="362" t="s">
        <v>706</v>
      </c>
      <c r="AE61" s="363" t="s">
        <v>788</v>
      </c>
      <c r="AF61" s="255" t="s">
        <v>383</v>
      </c>
      <c r="AG61" s="270" t="s">
        <v>384</v>
      </c>
      <c r="AH61" s="257"/>
      <c r="AI61" s="257"/>
      <c r="AO61" s="8"/>
      <c r="AP61" s="8"/>
      <c r="AQ61" s="8"/>
    </row>
    <row r="62" spans="1:43" s="361" customFormat="1" ht="76.5">
      <c r="A62" s="346">
        <v>46</v>
      </c>
      <c r="B62" s="246" t="s">
        <v>707</v>
      </c>
      <c r="C62" s="257" t="s">
        <v>457</v>
      </c>
      <c r="D62" s="254" t="s">
        <v>708</v>
      </c>
      <c r="E62" s="247" t="s">
        <v>709</v>
      </c>
      <c r="F62" s="247" t="s">
        <v>710</v>
      </c>
      <c r="G62" s="255" t="s">
        <v>413</v>
      </c>
      <c r="H62" s="257">
        <f>16+5+1+55</f>
        <v>77</v>
      </c>
      <c r="I62" s="243" t="s">
        <v>397</v>
      </c>
      <c r="J62" s="244">
        <f t="shared" si="8"/>
        <v>0.6</v>
      </c>
      <c r="K62" s="245" t="s">
        <v>398</v>
      </c>
      <c r="L62" s="244">
        <f>IF(K62="LEVE",20%,IF(K62="MENOR",40%,IF(K62="MODERADO",60%,IF(K62="MAYOR",80%,IF(K62="CATASTROFICO",100%,IF(I62="",""))))))</f>
        <v>0.8</v>
      </c>
      <c r="M62" s="342" t="s">
        <v>399</v>
      </c>
      <c r="N62" s="246">
        <v>1</v>
      </c>
      <c r="O62" s="247" t="s">
        <v>711</v>
      </c>
      <c r="P62" s="255" t="s">
        <v>374</v>
      </c>
      <c r="Q62" s="246" t="s">
        <v>374</v>
      </c>
      <c r="R62" s="249" t="s">
        <v>375</v>
      </c>
      <c r="S62" s="249" t="s">
        <v>376</v>
      </c>
      <c r="T62" s="269">
        <f>'[8]ValoraciónControles OCI'!G63</f>
        <v>0</v>
      </c>
      <c r="U62" s="249" t="s">
        <v>377</v>
      </c>
      <c r="V62" s="249" t="s">
        <v>378</v>
      </c>
      <c r="W62" s="249" t="s">
        <v>379</v>
      </c>
      <c r="X62" s="302" t="s">
        <v>388</v>
      </c>
      <c r="Y62" s="303">
        <f>'[8]Calculos OCI'!D55</f>
        <v>0</v>
      </c>
      <c r="Z62" s="302" t="s">
        <v>398</v>
      </c>
      <c r="AA62" s="244">
        <f>IF(Z62="LEVE",20%,IF(Z62="MENOR",40%,IF(Z62="MODERADO",60%,IF(Z62="MAYOR",80%,IF(Z62="CATASTROFICO",100%,IF(Z62="",""))))))</f>
        <v>0.8</v>
      </c>
      <c r="AB62" s="342" t="s">
        <v>399</v>
      </c>
      <c r="AC62" s="253" t="s">
        <v>380</v>
      </c>
      <c r="AD62" s="362" t="s">
        <v>712</v>
      </c>
      <c r="AE62" s="277" t="s">
        <v>56</v>
      </c>
      <c r="AF62" s="255" t="s">
        <v>383</v>
      </c>
      <c r="AG62" s="270" t="s">
        <v>417</v>
      </c>
      <c r="AH62" s="257"/>
      <c r="AI62" s="257"/>
      <c r="AO62" s="8"/>
      <c r="AP62" s="8"/>
      <c r="AQ62" s="8"/>
    </row>
    <row r="63" spans="1:43" s="361" customFormat="1" ht="86.25">
      <c r="A63" s="346">
        <v>47</v>
      </c>
      <c r="B63" s="246" t="s">
        <v>713</v>
      </c>
      <c r="C63" s="247" t="s">
        <v>714</v>
      </c>
      <c r="D63" s="247" t="s">
        <v>715</v>
      </c>
      <c r="E63" s="247" t="s">
        <v>716</v>
      </c>
      <c r="F63" s="247" t="s">
        <v>717</v>
      </c>
      <c r="G63" s="255" t="s">
        <v>369</v>
      </c>
      <c r="H63" s="257">
        <f>3*11+15*2</f>
        <v>63</v>
      </c>
      <c r="I63" s="243" t="s">
        <v>397</v>
      </c>
      <c r="J63" s="244">
        <f t="shared" si="8"/>
        <v>0.6</v>
      </c>
      <c r="K63" s="245" t="s">
        <v>429</v>
      </c>
      <c r="L63" s="244">
        <f t="shared" ref="L63:L64" si="11">IF(K63="LEVE",20%,IF(K63="MENOR",40%,IF(K63="MODERADO",60%,IF(K63="MAYOR",80%,IF(K63="CATASTROFICO",100%,IF(I63="",""))))))</f>
        <v>0.4</v>
      </c>
      <c r="M63" s="342" t="s">
        <v>389</v>
      </c>
      <c r="N63" s="246">
        <v>2</v>
      </c>
      <c r="O63" s="254" t="s">
        <v>718</v>
      </c>
      <c r="P63" s="246" t="s">
        <v>374</v>
      </c>
      <c r="Q63" s="246" t="s">
        <v>374</v>
      </c>
      <c r="R63" s="249" t="s">
        <v>375</v>
      </c>
      <c r="S63" s="249" t="s">
        <v>376</v>
      </c>
      <c r="T63" s="269">
        <f>'[8]ValoraciónControles OCI'!G78</f>
        <v>0</v>
      </c>
      <c r="U63" s="249" t="s">
        <v>377</v>
      </c>
      <c r="V63" s="249" t="s">
        <v>378</v>
      </c>
      <c r="W63" s="249" t="s">
        <v>401</v>
      </c>
      <c r="X63" s="302" t="s">
        <v>388</v>
      </c>
      <c r="Y63" s="303">
        <f>'[8]Calculos OCI'!D64</f>
        <v>0</v>
      </c>
      <c r="Z63" s="302" t="s">
        <v>429</v>
      </c>
      <c r="AA63" s="244">
        <f t="shared" ref="AA63:AA64" si="12">IF(Z63="LEVE",20%,IF(Z63="MENOR",40%,IF(Z63="MODERADO",60%,IF(Z63="MAYOR",80%,IF(Z63="CATASTROFICO",100%,IF(Z63="",""))))))</f>
        <v>0.4</v>
      </c>
      <c r="AB63" s="342" t="s">
        <v>433</v>
      </c>
      <c r="AC63" s="253" t="s">
        <v>380</v>
      </c>
      <c r="AD63" s="366" t="s">
        <v>719</v>
      </c>
      <c r="AE63" s="257" t="s">
        <v>56</v>
      </c>
      <c r="AF63" s="255" t="s">
        <v>383</v>
      </c>
      <c r="AG63" s="270" t="s">
        <v>384</v>
      </c>
      <c r="AH63" s="257"/>
      <c r="AI63" s="257"/>
      <c r="AO63" s="8"/>
      <c r="AP63" s="8"/>
      <c r="AQ63" s="8"/>
    </row>
    <row r="64" spans="1:43" s="361" customFormat="1" ht="86.25">
      <c r="A64" s="346">
        <v>48</v>
      </c>
      <c r="B64" s="246" t="s">
        <v>720</v>
      </c>
      <c r="C64" s="247" t="s">
        <v>404</v>
      </c>
      <c r="D64" s="247" t="s">
        <v>721</v>
      </c>
      <c r="E64" s="247" t="s">
        <v>722</v>
      </c>
      <c r="F64" s="247" t="s">
        <v>723</v>
      </c>
      <c r="G64" s="255" t="s">
        <v>369</v>
      </c>
      <c r="H64" s="257">
        <f>3*11+15*2</f>
        <v>63</v>
      </c>
      <c r="I64" s="243" t="s">
        <v>397</v>
      </c>
      <c r="J64" s="244">
        <f t="shared" si="8"/>
        <v>0.6</v>
      </c>
      <c r="K64" s="245" t="s">
        <v>429</v>
      </c>
      <c r="L64" s="244">
        <f t="shared" si="11"/>
        <v>0.4</v>
      </c>
      <c r="M64" s="342" t="s">
        <v>389</v>
      </c>
      <c r="N64" s="246">
        <v>3</v>
      </c>
      <c r="O64" s="254" t="s">
        <v>724</v>
      </c>
      <c r="P64" s="246" t="s">
        <v>374</v>
      </c>
      <c r="Q64" s="246" t="s">
        <v>374</v>
      </c>
      <c r="R64" s="249" t="s">
        <v>375</v>
      </c>
      <c r="S64" s="249" t="s">
        <v>376</v>
      </c>
      <c r="T64" s="269">
        <f>'[8]ValoraciónControles OCI'!G93</f>
        <v>0</v>
      </c>
      <c r="U64" s="249" t="s">
        <v>377</v>
      </c>
      <c r="V64" s="249" t="s">
        <v>378</v>
      </c>
      <c r="W64" s="249" t="s">
        <v>401</v>
      </c>
      <c r="X64" s="302" t="s">
        <v>388</v>
      </c>
      <c r="Y64" s="304">
        <v>0.36</v>
      </c>
      <c r="Z64" s="302" t="s">
        <v>429</v>
      </c>
      <c r="AA64" s="244">
        <f t="shared" si="12"/>
        <v>0.4</v>
      </c>
      <c r="AB64" s="342" t="s">
        <v>433</v>
      </c>
      <c r="AC64" s="253" t="s">
        <v>380</v>
      </c>
      <c r="AD64" s="367" t="s">
        <v>725</v>
      </c>
      <c r="AE64" s="257" t="s">
        <v>726</v>
      </c>
      <c r="AF64" s="255" t="s">
        <v>383</v>
      </c>
      <c r="AG64" s="270" t="s">
        <v>384</v>
      </c>
      <c r="AH64" s="257"/>
      <c r="AI64" s="257"/>
      <c r="AO64" s="8"/>
      <c r="AP64" s="8"/>
      <c r="AQ64" s="8"/>
    </row>
    <row r="65" spans="1:43" s="361" customFormat="1" hidden="1">
      <c r="A65" s="246"/>
      <c r="B65" s="246"/>
      <c r="C65" s="257"/>
      <c r="D65" s="257"/>
      <c r="E65" s="257"/>
      <c r="F65" s="257"/>
      <c r="G65" s="255"/>
      <c r="H65" s="257"/>
      <c r="I65" s="243"/>
      <c r="J65" s="244" t="str">
        <f t="shared" si="8"/>
        <v/>
      </c>
      <c r="K65" s="370"/>
      <c r="L65" s="244"/>
      <c r="M65" s="342"/>
      <c r="N65" s="257"/>
      <c r="O65" s="257"/>
      <c r="P65" s="257"/>
      <c r="Q65" s="257"/>
      <c r="R65" s="257"/>
      <c r="S65" s="257"/>
      <c r="T65" s="257"/>
      <c r="U65" s="257"/>
      <c r="V65" s="257"/>
      <c r="W65" s="257"/>
      <c r="X65" s="243"/>
      <c r="Y65" s="257"/>
      <c r="Z65" s="260"/>
      <c r="AA65" s="257"/>
      <c r="AB65" s="257"/>
      <c r="AC65" s="343"/>
      <c r="AD65" s="257"/>
      <c r="AE65" s="257"/>
      <c r="AF65" s="257"/>
      <c r="AG65" s="270"/>
      <c r="AH65" s="257"/>
      <c r="AI65" s="257"/>
      <c r="AO65" s="8"/>
      <c r="AP65" s="8"/>
      <c r="AQ65" s="8"/>
    </row>
    <row r="66" spans="1:43" s="361" customFormat="1" hidden="1">
      <c r="A66" s="246"/>
      <c r="B66" s="246"/>
      <c r="C66" s="257"/>
      <c r="D66" s="257"/>
      <c r="E66" s="257"/>
      <c r="F66" s="257"/>
      <c r="G66" s="255"/>
      <c r="H66" s="257"/>
      <c r="I66" s="243"/>
      <c r="J66" s="244" t="str">
        <f t="shared" si="8"/>
        <v/>
      </c>
      <c r="K66" s="370"/>
      <c r="L66" s="244"/>
      <c r="M66" s="342"/>
      <c r="N66" s="257"/>
      <c r="O66" s="257"/>
      <c r="P66" s="257"/>
      <c r="Q66" s="257"/>
      <c r="R66" s="257"/>
      <c r="S66" s="257"/>
      <c r="T66" s="257"/>
      <c r="U66" s="257"/>
      <c r="V66" s="257"/>
      <c r="W66" s="257"/>
      <c r="X66" s="243"/>
      <c r="Y66" s="257"/>
      <c r="Z66" s="260"/>
      <c r="AA66" s="257"/>
      <c r="AB66" s="257"/>
      <c r="AC66" s="343"/>
      <c r="AD66" s="257"/>
      <c r="AE66" s="257"/>
      <c r="AF66" s="257"/>
      <c r="AG66" s="270"/>
      <c r="AH66" s="257"/>
      <c r="AI66" s="257"/>
      <c r="AO66" s="8"/>
      <c r="AP66" s="8"/>
      <c r="AQ66" s="8"/>
    </row>
    <row r="67" spans="1:43" hidden="1">
      <c r="A67" s="246"/>
      <c r="I67" s="243"/>
    </row>
    <row r="68" spans="1:43" s="242" customFormat="1" hidden="1">
      <c r="A68" s="261"/>
      <c r="B68" s="371"/>
      <c r="C68" s="371"/>
      <c r="D68" s="371"/>
      <c r="E68" s="371"/>
      <c r="G68" s="338"/>
    </row>
    <row r="69" spans="1:43" ht="36" hidden="1" customHeight="1">
      <c r="I69" s="600" t="s">
        <v>727</v>
      </c>
      <c r="J69" s="600"/>
      <c r="K69" s="601" t="s">
        <v>728</v>
      </c>
      <c r="L69" s="601"/>
      <c r="M69" s="305" t="s">
        <v>729</v>
      </c>
      <c r="AD69" s="306" t="s">
        <v>730</v>
      </c>
    </row>
    <row r="70" spans="1:43" hidden="1">
      <c r="I70" s="307" t="s">
        <v>370</v>
      </c>
      <c r="J70" s="308">
        <v>0.2</v>
      </c>
      <c r="K70" s="309" t="s">
        <v>440</v>
      </c>
      <c r="L70" s="308">
        <v>0.2</v>
      </c>
      <c r="M70" s="310" t="s">
        <v>433</v>
      </c>
      <c r="AD70" s="311" t="s">
        <v>380</v>
      </c>
    </row>
    <row r="71" spans="1:43" hidden="1">
      <c r="I71" s="312" t="s">
        <v>388</v>
      </c>
      <c r="J71" s="308">
        <v>0.4</v>
      </c>
      <c r="K71" s="313" t="s">
        <v>429</v>
      </c>
      <c r="L71" s="308">
        <v>0.4</v>
      </c>
      <c r="M71" s="314" t="s">
        <v>389</v>
      </c>
      <c r="AD71" s="315" t="s">
        <v>731</v>
      </c>
    </row>
    <row r="72" spans="1:43" hidden="1">
      <c r="I72" s="316" t="s">
        <v>397</v>
      </c>
      <c r="J72" s="308">
        <v>0.6</v>
      </c>
      <c r="K72" s="317" t="s">
        <v>389</v>
      </c>
      <c r="L72" s="308">
        <v>0.6</v>
      </c>
      <c r="M72" s="318" t="s">
        <v>399</v>
      </c>
      <c r="AD72" s="311" t="s">
        <v>660</v>
      </c>
    </row>
    <row r="73" spans="1:43" hidden="1">
      <c r="I73" s="319" t="s">
        <v>453</v>
      </c>
      <c r="J73" s="308">
        <v>0.8</v>
      </c>
      <c r="K73" s="320" t="s">
        <v>398</v>
      </c>
      <c r="L73" s="308">
        <v>0.8</v>
      </c>
      <c r="M73" s="321" t="s">
        <v>372</v>
      </c>
      <c r="AD73" s="311" t="s">
        <v>732</v>
      </c>
    </row>
    <row r="74" spans="1:43" hidden="1">
      <c r="I74" s="322" t="s">
        <v>733</v>
      </c>
      <c r="J74" s="308">
        <v>1</v>
      </c>
      <c r="K74" s="323" t="s">
        <v>371</v>
      </c>
      <c r="L74" s="308">
        <v>1</v>
      </c>
      <c r="M74" s="311"/>
      <c r="AD74" s="311" t="s">
        <v>734</v>
      </c>
    </row>
    <row r="75" spans="1:43" hidden="1"/>
    <row r="76" spans="1:43" hidden="1"/>
    <row r="77" spans="1:43">
      <c r="A77" s="602" t="s">
        <v>789</v>
      </c>
      <c r="B77" s="602"/>
      <c r="C77" s="602"/>
      <c r="D77" s="602"/>
    </row>
  </sheetData>
  <mergeCells count="139">
    <mergeCell ref="A4:C4"/>
    <mergeCell ref="A5:C5"/>
    <mergeCell ref="D5:N5"/>
    <mergeCell ref="A6:C6"/>
    <mergeCell ref="D6:N6"/>
    <mergeCell ref="A9:H9"/>
    <mergeCell ref="I9:M9"/>
    <mergeCell ref="N9:W9"/>
    <mergeCell ref="L10:L11"/>
    <mergeCell ref="M10:M11"/>
    <mergeCell ref="N10:N11"/>
    <mergeCell ref="O10:O11"/>
    <mergeCell ref="X9:AC9"/>
    <mergeCell ref="AD9:AI9"/>
    <mergeCell ref="A10:A11"/>
    <mergeCell ref="C10:C11"/>
    <mergeCell ref="D10:D11"/>
    <mergeCell ref="E10:E11"/>
    <mergeCell ref="F10:F11"/>
    <mergeCell ref="G10:G11"/>
    <mergeCell ref="H10:H11"/>
    <mergeCell ref="I10:I11"/>
    <mergeCell ref="AH10:AH11"/>
    <mergeCell ref="AI10:AI11"/>
    <mergeCell ref="AC10:AC11"/>
    <mergeCell ref="AD10:AD11"/>
    <mergeCell ref="AE10:AE11"/>
    <mergeCell ref="AF10:AF11"/>
    <mergeCell ref="AG10:AG11"/>
    <mergeCell ref="A17:A18"/>
    <mergeCell ref="B17:B18"/>
    <mergeCell ref="C17:C18"/>
    <mergeCell ref="D17:D18"/>
    <mergeCell ref="E17:E18"/>
    <mergeCell ref="F17:F18"/>
    <mergeCell ref="G17:G18"/>
    <mergeCell ref="H17:H18"/>
    <mergeCell ref="AB10:AB11"/>
    <mergeCell ref="P10:Q10"/>
    <mergeCell ref="R10:W10"/>
    <mergeCell ref="X10:X11"/>
    <mergeCell ref="Y10:Y11"/>
    <mergeCell ref="Z10:Z11"/>
    <mergeCell ref="AA10:AA11"/>
    <mergeCell ref="J10:J11"/>
    <mergeCell ref="K10:K11"/>
    <mergeCell ref="I17:I18"/>
    <mergeCell ref="J17:J18"/>
    <mergeCell ref="K17:K18"/>
    <mergeCell ref="L17:L18"/>
    <mergeCell ref="M17:M18"/>
    <mergeCell ref="A19:A20"/>
    <mergeCell ref="B19:B20"/>
    <mergeCell ref="C19:C20"/>
    <mergeCell ref="D19:D20"/>
    <mergeCell ref="E19:E20"/>
    <mergeCell ref="L19:L20"/>
    <mergeCell ref="M19:M20"/>
    <mergeCell ref="A40:A41"/>
    <mergeCell ref="B40:B41"/>
    <mergeCell ref="C40:C41"/>
    <mergeCell ref="D40:D41"/>
    <mergeCell ref="E40:E41"/>
    <mergeCell ref="F40:F41"/>
    <mergeCell ref="G40:G41"/>
    <mergeCell ref="H40:H41"/>
    <mergeCell ref="F19:F20"/>
    <mergeCell ref="G19:G20"/>
    <mergeCell ref="H19:H20"/>
    <mergeCell ref="I19:I20"/>
    <mergeCell ref="J19:J20"/>
    <mergeCell ref="K19:K20"/>
    <mergeCell ref="AB52:AB53"/>
    <mergeCell ref="AC52:AC53"/>
    <mergeCell ref="AG49:AG50"/>
    <mergeCell ref="X52:X53"/>
    <mergeCell ref="Z52:Z53"/>
    <mergeCell ref="Z40:Z41"/>
    <mergeCell ref="AA40:AA41"/>
    <mergeCell ref="AB40:AB41"/>
    <mergeCell ref="A49:A50"/>
    <mergeCell ref="B49:B50"/>
    <mergeCell ref="C49:C50"/>
    <mergeCell ref="D49:D50"/>
    <mergeCell ref="E49:E50"/>
    <mergeCell ref="F49:F50"/>
    <mergeCell ref="G49:G50"/>
    <mergeCell ref="I40:I41"/>
    <mergeCell ref="J40:J41"/>
    <mergeCell ref="K40:K41"/>
    <mergeCell ref="L40:L41"/>
    <mergeCell ref="M40:M41"/>
    <mergeCell ref="X40:X41"/>
    <mergeCell ref="AB49:AB50"/>
    <mergeCell ref="M52:M53"/>
    <mergeCell ref="H49:H50"/>
    <mergeCell ref="C52:C53"/>
    <mergeCell ref="D52:D53"/>
    <mergeCell ref="E52:E53"/>
    <mergeCell ref="F52:F53"/>
    <mergeCell ref="X49:X50"/>
    <mergeCell ref="Z49:Z50"/>
    <mergeCell ref="AA49:AA50"/>
    <mergeCell ref="AA52:AA53"/>
    <mergeCell ref="G52:G53"/>
    <mergeCell ref="H52:H53"/>
    <mergeCell ref="I52:I53"/>
    <mergeCell ref="J52:J53"/>
    <mergeCell ref="I49:I50"/>
    <mergeCell ref="J49:J50"/>
    <mergeCell ref="K49:K50"/>
    <mergeCell ref="L49:L50"/>
    <mergeCell ref="M49:M50"/>
    <mergeCell ref="K52:K53"/>
    <mergeCell ref="L52:L53"/>
    <mergeCell ref="I69:J69"/>
    <mergeCell ref="K69:L69"/>
    <mergeCell ref="A77:D77"/>
    <mergeCell ref="A7:AI8"/>
    <mergeCell ref="J58:J59"/>
    <mergeCell ref="K58:K59"/>
    <mergeCell ref="L58:L59"/>
    <mergeCell ref="M58:M59"/>
    <mergeCell ref="X58:X59"/>
    <mergeCell ref="AB58:AB59"/>
    <mergeCell ref="AG52:AG53"/>
    <mergeCell ref="A58:A59"/>
    <mergeCell ref="B58:B59"/>
    <mergeCell ref="C58:C59"/>
    <mergeCell ref="D58:D59"/>
    <mergeCell ref="E58:E59"/>
    <mergeCell ref="F58:F59"/>
    <mergeCell ref="G58:G59"/>
    <mergeCell ref="H58:H59"/>
    <mergeCell ref="I58:I59"/>
    <mergeCell ref="AC49:AC50"/>
    <mergeCell ref="AG58:AG59"/>
    <mergeCell ref="A52:A53"/>
    <mergeCell ref="B52:B53"/>
  </mergeCells>
  <conditionalFormatting sqref="J17">
    <cfRule type="cellIs" dxfId="1204" priority="1131" operator="equal">
      <formula>$H$12</formula>
    </cfRule>
  </conditionalFormatting>
  <conditionalFormatting sqref="J19">
    <cfRule type="cellIs" dxfId="1203" priority="1130" operator="equal">
      <formula>$H$12</formula>
    </cfRule>
  </conditionalFormatting>
  <dataValidations count="9">
    <dataValidation type="list" allowBlank="1" showInputMessage="1" showErrorMessage="1" sqref="AI12:AI14" xr:uid="{13630F0A-B052-4485-808C-FEFB35E29A56}">
      <formula1>#REF!</formula1>
    </dataValidation>
    <dataValidation type="list" allowBlank="1" showInputMessage="1" showErrorMessage="1" sqref="K12:K17 K60:K66 K54:K58 Z54:Z57 K51:K52 Z42:Z48 Z12:Z40 K21:K40 K19 K42:K49" xr:uid="{A6152B44-ED0C-451D-9448-407F87E8C1A4}">
      <formula1>$K$70:$K$74</formula1>
    </dataValidation>
    <dataValidation type="list" allowBlank="1" showInputMessage="1" showErrorMessage="1" sqref="M12:M17 AB17:AB40 AB14:AB15 AB60:AB64 M60:M66 M54:M58 AB54:AB58 M51:M52 AB51:AB52 M21:M40 M19 M42:M49 AB42:AB49" xr:uid="{961CD322-1E6F-4F0E-A6B6-F9591F2389B9}">
      <formula1>$M$70:$M$73</formula1>
    </dataValidation>
    <dataValidation type="list" allowBlank="1" showInputMessage="1" showErrorMessage="1" sqref="AC51:AC52 AC65:AC66 AC54:AC57 AC12:AC49" xr:uid="{8ABE7F7A-F0BD-4D31-AF76-593D3B533227}">
      <formula1>$AD$70:$AD$74</formula1>
    </dataValidation>
    <dataValidation type="list" allowBlank="1" showInputMessage="1" showErrorMessage="1" sqref="Z49 Z51:Z52" xr:uid="{12097CD7-63A4-4715-947C-A4F239CBC379}">
      <formula1>$K$25:$K$29</formula1>
    </dataValidation>
    <dataValidation type="list" allowBlank="1" showInputMessage="1" showErrorMessage="1" sqref="AC58:AC61" xr:uid="{9104A13F-F257-455D-BB7A-E59DB1599365}">
      <formula1>$AD$27:$AD$32</formula1>
    </dataValidation>
    <dataValidation type="list" allowBlank="1" showInputMessage="1" showErrorMessage="1" sqref="Z62:Z64" xr:uid="{476DCA92-4E6B-4315-BA6A-E6549CCC7EA3}">
      <formula1>$J$23:$J$27</formula1>
    </dataValidation>
    <dataValidation type="list" allowBlank="1" showInputMessage="1" showErrorMessage="1" sqref="X62:X64" xr:uid="{5EF50D44-94B6-4260-8714-21F6A156CC89}">
      <formula1>$H$23:$H$27</formula1>
    </dataValidation>
    <dataValidation type="list" allowBlank="1" showInputMessage="1" showErrorMessage="1" sqref="AC62:AC64" xr:uid="{980BB4F7-FC37-4406-9FDA-5B0965B41CDD}">
      <formula1>#REF!</formula1>
    </dataValidation>
  </dataValidations>
  <pageMargins left="0.31496062992125984" right="0.11811023622047245" top="0.35433070866141736" bottom="0.35433070866141736" header="0.31496062992125984" footer="0.31496062992125984"/>
  <pageSetup paperSize="5" scale="6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194" operator="containsText" id="{07536CB8-8C7D-4BEB-AB1F-6907A8CEB705}">
            <xm:f>NOT(ISERROR(SEARCH($K$74,K12)))</xm:f>
            <xm:f>$K$74</xm:f>
            <x14:dxf>
              <fill>
                <patternFill>
                  <bgColor rgb="FFFF0000"/>
                </patternFill>
              </fill>
            </x14:dxf>
          </x14:cfRule>
          <x14:cfRule type="containsText" priority="1195" operator="containsText" id="{66B38391-FCE2-48BE-9F07-20237836F259}">
            <xm:f>NOT(ISERROR(SEARCH($K$73,K12)))</xm:f>
            <xm:f>$K$73</xm:f>
            <x14:dxf>
              <fill>
                <patternFill>
                  <bgColor rgb="FFFFC000"/>
                </patternFill>
              </fill>
            </x14:dxf>
          </x14:cfRule>
          <x14:cfRule type="containsText" priority="1196" operator="containsText" id="{77274F25-FC6D-499E-AE00-FAA630BCE374}">
            <xm:f>NOT(ISERROR(SEARCH($K$72,K12)))</xm:f>
            <xm:f>$K$72</xm:f>
            <x14:dxf>
              <fill>
                <patternFill>
                  <bgColor rgb="FFFFFF00"/>
                </patternFill>
              </fill>
            </x14:dxf>
          </x14:cfRule>
          <x14:cfRule type="containsText" priority="1197" operator="containsText" id="{D623744E-CAC2-4FD7-B13F-90BBBC14AF56}">
            <xm:f>NOT(ISERROR(SEARCH($K$71,K12)))</xm:f>
            <xm:f>$K$71</xm:f>
            <x14:dxf>
              <fill>
                <patternFill>
                  <bgColor rgb="FF00B050"/>
                </patternFill>
              </fill>
            </x14:dxf>
          </x14:cfRule>
          <x14:cfRule type="containsText" priority="1198" operator="containsText" id="{AD1634FB-16B8-4F21-87A3-0A2685B7562C}">
            <xm:f>NOT(ISERROR(SEARCH($K$70,K12)))</xm:f>
            <xm:f>$K$70</xm:f>
            <x14:dxf>
              <fill>
                <patternFill>
                  <bgColor rgb="FF92D050"/>
                </patternFill>
              </fill>
            </x14:dxf>
          </x14:cfRule>
          <xm:sqref>K12 K65:K66</xm:sqref>
        </x14:conditionalFormatting>
        <x14:conditionalFormatting xmlns:xm="http://schemas.microsoft.com/office/excel/2006/main">
          <x14:cfRule type="containsText" priority="1189" operator="containsText" id="{FD5F7D8D-2C7E-41B6-9C74-FB817929D7F3}">
            <xm:f>NOT(ISERROR(SEARCH($K$74,K13)))</xm:f>
            <xm:f>$K$74</xm:f>
            <x14:dxf>
              <fill>
                <patternFill>
                  <bgColor rgb="FFFF0000"/>
                </patternFill>
              </fill>
            </x14:dxf>
          </x14:cfRule>
          <x14:cfRule type="containsText" priority="1190" operator="containsText" id="{F508D8DE-86B3-468D-8CC0-50E826A95788}">
            <xm:f>NOT(ISERROR(SEARCH($K$73,K13)))</xm:f>
            <xm:f>$K$73</xm:f>
            <x14:dxf>
              <fill>
                <patternFill>
                  <bgColor rgb="FFFFC000"/>
                </patternFill>
              </fill>
            </x14:dxf>
          </x14:cfRule>
          <x14:cfRule type="containsText" priority="1191" operator="containsText" id="{E33D2D47-4DE2-444C-B1F1-57E6490DE846}">
            <xm:f>NOT(ISERROR(SEARCH($K$72,K13)))</xm:f>
            <xm:f>$K$72</xm:f>
            <x14:dxf>
              <fill>
                <patternFill>
                  <bgColor rgb="FFFFFF00"/>
                </patternFill>
              </fill>
            </x14:dxf>
          </x14:cfRule>
          <x14:cfRule type="containsText" priority="1192" operator="containsText" id="{C0B61472-7D4E-4E00-B089-AAC79557FD8C}">
            <xm:f>NOT(ISERROR(SEARCH($K$71,K13)))</xm:f>
            <xm:f>$K$71</xm:f>
            <x14:dxf>
              <fill>
                <patternFill>
                  <bgColor rgb="FF00B050"/>
                </patternFill>
              </fill>
            </x14:dxf>
          </x14:cfRule>
          <x14:cfRule type="containsText" priority="1193" operator="containsText" id="{C030676A-A7B8-41A8-ADBB-2670A0AA7A5A}">
            <xm:f>NOT(ISERROR(SEARCH($K$70,K13)))</xm:f>
            <xm:f>$K$70</xm:f>
            <x14:dxf>
              <fill>
                <patternFill>
                  <bgColor rgb="FF92D050"/>
                </patternFill>
              </fill>
            </x14:dxf>
          </x14:cfRule>
          <xm:sqref>K13</xm:sqref>
        </x14:conditionalFormatting>
        <x14:conditionalFormatting xmlns:xm="http://schemas.microsoft.com/office/excel/2006/main">
          <x14:cfRule type="containsText" priority="1181" operator="containsText" id="{0A006D7B-0ECF-4359-979C-EDDF39021232}">
            <xm:f>NOT(ISERROR(SEARCH($I$70,I12)))</xm:f>
            <xm:f>$I$70</xm:f>
            <x14:dxf>
              <fill>
                <patternFill>
                  <fgColor rgb="FF92D050"/>
                  <bgColor rgb="FF92D050"/>
                </patternFill>
              </fill>
            </x14:dxf>
          </x14:cfRule>
          <x14:cfRule type="containsText" priority="1182" operator="containsText" id="{2080BB3A-E411-428C-B78D-5A0C022C2714}">
            <xm:f>NOT(ISERROR(SEARCH($I$71,I12)))</xm:f>
            <xm:f>$I$71</xm:f>
            <x14:dxf>
              <fill>
                <patternFill>
                  <bgColor rgb="FF00B050"/>
                </patternFill>
              </fill>
            </x14:dxf>
          </x14:cfRule>
          <x14:cfRule type="containsText" priority="1183" operator="containsText" id="{27D70611-C931-4A68-91A7-36DFAD63F280}">
            <xm:f>NOT(ISERROR(SEARCH($I$74,I12)))</xm:f>
            <xm:f>$I$74</xm:f>
            <x14:dxf>
              <fill>
                <patternFill>
                  <bgColor rgb="FFFF0000"/>
                </patternFill>
              </fill>
            </x14:dxf>
          </x14:cfRule>
          <x14:cfRule type="containsText" priority="1184" operator="containsText" id="{D40DF2F9-4CAD-4032-B818-99285E9B85C4}">
            <xm:f>NOT(ISERROR(SEARCH($I$73,I12)))</xm:f>
            <xm:f>$I$73</xm:f>
            <x14:dxf>
              <fill>
                <patternFill>
                  <fgColor rgb="FFFFC000"/>
                  <bgColor rgb="FFFFC000"/>
                </patternFill>
              </fill>
            </x14:dxf>
          </x14:cfRule>
          <x14:cfRule type="containsText" priority="1185" operator="containsText" id="{54F15E76-40F0-4074-AFA8-7437B266DC2F}">
            <xm:f>NOT(ISERROR(SEARCH($I$72,I12)))</xm:f>
            <xm:f>$I$72</xm:f>
            <x14:dxf>
              <fill>
                <patternFill>
                  <fgColor rgb="FFFFFF00"/>
                  <bgColor rgb="FFFFFF00"/>
                </patternFill>
              </fill>
            </x14:dxf>
          </x14:cfRule>
          <x14:cfRule type="containsText" priority="1186" operator="containsText" id="{C0B4906C-6BD0-4BF7-AE52-48122AF27145}">
            <xm:f>NOT(ISERROR(SEARCH($I$71,I12)))</xm:f>
            <xm:f>$I$71</xm:f>
            <x14:dxf>
              <fill>
                <patternFill>
                  <bgColor theme="0" tint="-0.14996795556505021"/>
                </patternFill>
              </fill>
            </x14:dxf>
          </x14:cfRule>
          <x14:cfRule type="cellIs" priority="1187" operator="equal" id="{BCBBCE8A-21CA-433A-B713-FF9AAC400DDE}">
            <xm:f>'/Users/danielarodriguezm/Downloads/E:\UAEOS\TRABAJO EN CASA\MAPAS DE RIESGOS\RIESGOS 2022\[MAPA_RIESGOS_UAEOS_2022_V1.xlsx]Tabla probabiidad'!#REF!</xm:f>
            <x14:dxf>
              <fill>
                <patternFill>
                  <fgColor theme="6"/>
                </patternFill>
              </fill>
            </x14:dxf>
          </x14:cfRule>
          <x14:cfRule type="cellIs" priority="1188" operator="equal" id="{F184FDFE-4D5A-4861-BD1F-EC3EC8DC91AE}">
            <xm:f>'/Users/danielarodriguezm/Downloads/E:\UAEOS\TRABAJO EN CASA\MAPAS DE RIESGOS\RIESGOS 2022\[MAPA_RIESGOS_UAEOS_2022_V1.xlsx]Tabla probabiidad'!#REF!</xm:f>
            <x14:dxf>
              <fill>
                <patternFill>
                  <fgColor rgb="FF92D050"/>
                  <bgColor theme="6" tint="0.59996337778862885"/>
                </patternFill>
              </fill>
            </x14:dxf>
          </x14:cfRule>
          <xm:sqref>I12 X65:X66 I65:I66</xm:sqref>
        </x14:conditionalFormatting>
        <x14:conditionalFormatting xmlns:xm="http://schemas.microsoft.com/office/excel/2006/main">
          <x14:cfRule type="containsText" priority="1173" operator="containsText" id="{C271194D-0B57-4EE2-BE84-6774319D8D71}">
            <xm:f>NOT(ISERROR(SEARCH($I$70,I13)))</xm:f>
            <xm:f>$I$70</xm:f>
            <x14:dxf>
              <fill>
                <patternFill>
                  <fgColor rgb="FF92D050"/>
                  <bgColor rgb="FF92D050"/>
                </patternFill>
              </fill>
            </x14:dxf>
          </x14:cfRule>
          <x14:cfRule type="containsText" priority="1174" operator="containsText" id="{61DCDD74-AA09-4FAE-AF9E-B0AD7570936D}">
            <xm:f>NOT(ISERROR(SEARCH($I$71,I13)))</xm:f>
            <xm:f>$I$71</xm:f>
            <x14:dxf>
              <fill>
                <patternFill>
                  <bgColor rgb="FF00B050"/>
                </patternFill>
              </fill>
            </x14:dxf>
          </x14:cfRule>
          <x14:cfRule type="containsText" priority="1175" operator="containsText" id="{BA2022C4-F66A-437F-B0A2-AADF25A3D6A2}">
            <xm:f>NOT(ISERROR(SEARCH($I$74,I13)))</xm:f>
            <xm:f>$I$74</xm:f>
            <x14:dxf>
              <fill>
                <patternFill>
                  <bgColor rgb="FFFF0000"/>
                </patternFill>
              </fill>
            </x14:dxf>
          </x14:cfRule>
          <x14:cfRule type="containsText" priority="1176" operator="containsText" id="{269905D1-DED8-4A44-AA7A-A41FC9E77087}">
            <xm:f>NOT(ISERROR(SEARCH($I$73,I13)))</xm:f>
            <xm:f>$I$73</xm:f>
            <x14:dxf>
              <fill>
                <patternFill>
                  <fgColor rgb="FFFFC000"/>
                  <bgColor rgb="FFFFC000"/>
                </patternFill>
              </fill>
            </x14:dxf>
          </x14:cfRule>
          <x14:cfRule type="containsText" priority="1177" operator="containsText" id="{D157EE13-5DBD-4DCD-A1FE-51E232DA8C11}">
            <xm:f>NOT(ISERROR(SEARCH($I$72,I13)))</xm:f>
            <xm:f>$I$72</xm:f>
            <x14:dxf>
              <fill>
                <patternFill>
                  <fgColor rgb="FFFFFF00"/>
                  <bgColor rgb="FFFFFF00"/>
                </patternFill>
              </fill>
            </x14:dxf>
          </x14:cfRule>
          <x14:cfRule type="containsText" priority="1178" operator="containsText" id="{A84F9A41-06F8-4450-ABA7-BA73E74EA7E8}">
            <xm:f>NOT(ISERROR(SEARCH($I$71,I13)))</xm:f>
            <xm:f>$I$71</xm:f>
            <x14:dxf>
              <fill>
                <patternFill>
                  <bgColor theme="0" tint="-0.14996795556505021"/>
                </patternFill>
              </fill>
            </x14:dxf>
          </x14:cfRule>
          <x14:cfRule type="cellIs" priority="1179" operator="equal" id="{C80C60F7-4F04-45E3-A2A6-C9924F5F1AAC}">
            <xm:f>'/Users/danielarodriguezm/Downloads/E:\UAEOS\TRABAJO EN CASA\MAPAS DE RIESGOS\RIESGOS 2022\[MAPA_RIESGOS_UAEOS_2022_V1.xlsx]Tabla probabiidad'!#REF!</xm:f>
            <x14:dxf>
              <fill>
                <patternFill>
                  <fgColor theme="6"/>
                </patternFill>
              </fill>
            </x14:dxf>
          </x14:cfRule>
          <x14:cfRule type="cellIs" priority="1180" operator="equal" id="{E43CB6A2-1EC3-43BA-9958-2CC909CB8E08}">
            <xm:f>'/Users/danielarodriguezm/Downloads/E:\UAEOS\TRABAJO EN CASA\MAPAS DE RIESGOS\RIESGOS 2022\[MAPA_RIESGOS_UAEOS_2022_V1.xlsx]Tabla probabiidad'!#REF!</xm:f>
            <x14:dxf>
              <fill>
                <patternFill>
                  <fgColor rgb="FF92D050"/>
                  <bgColor theme="6" tint="0.59996337778862885"/>
                </patternFill>
              </fill>
            </x14:dxf>
          </x14:cfRule>
          <xm:sqref>I13</xm:sqref>
        </x14:conditionalFormatting>
        <x14:conditionalFormatting xmlns:xm="http://schemas.microsoft.com/office/excel/2006/main">
          <x14:cfRule type="containsText" priority="1165" operator="containsText" id="{16F29FBB-B09E-40FA-9C93-59604728835E}">
            <xm:f>NOT(ISERROR(SEARCH($I$70,X12)))</xm:f>
            <xm:f>$I$70</xm:f>
            <x14:dxf>
              <fill>
                <patternFill>
                  <fgColor rgb="FF92D050"/>
                  <bgColor rgb="FF92D050"/>
                </patternFill>
              </fill>
            </x14:dxf>
          </x14:cfRule>
          <x14:cfRule type="containsText" priority="1166" operator="containsText" id="{A39283B0-F30D-491D-87D6-E5FFD35A7454}">
            <xm:f>NOT(ISERROR(SEARCH($I$71,X12)))</xm:f>
            <xm:f>$I$71</xm:f>
            <x14:dxf>
              <fill>
                <patternFill>
                  <bgColor rgb="FF00B050"/>
                </patternFill>
              </fill>
            </x14:dxf>
          </x14:cfRule>
          <x14:cfRule type="containsText" priority="1167" operator="containsText" id="{2A807681-875B-494B-B252-ED52291E00A5}">
            <xm:f>NOT(ISERROR(SEARCH($I$74,X12)))</xm:f>
            <xm:f>$I$74</xm:f>
            <x14:dxf>
              <fill>
                <patternFill>
                  <bgColor rgb="FFFF0000"/>
                </patternFill>
              </fill>
            </x14:dxf>
          </x14:cfRule>
          <x14:cfRule type="containsText" priority="1168" operator="containsText" id="{0991BA52-39AC-459F-9FF8-2C43757AB55C}">
            <xm:f>NOT(ISERROR(SEARCH($I$73,X12)))</xm:f>
            <xm:f>$I$73</xm:f>
            <x14:dxf>
              <fill>
                <patternFill>
                  <fgColor rgb="FFFFC000"/>
                  <bgColor rgb="FFFFC000"/>
                </patternFill>
              </fill>
            </x14:dxf>
          </x14:cfRule>
          <x14:cfRule type="containsText" priority="1169" operator="containsText" id="{010E45E6-2F1F-4EA1-98F7-A4267E751C3F}">
            <xm:f>NOT(ISERROR(SEARCH($I$72,X12)))</xm:f>
            <xm:f>$I$72</xm:f>
            <x14:dxf>
              <fill>
                <patternFill>
                  <fgColor rgb="FFFFFF00"/>
                  <bgColor rgb="FFFFFF00"/>
                </patternFill>
              </fill>
            </x14:dxf>
          </x14:cfRule>
          <x14:cfRule type="containsText" priority="1170" operator="containsText" id="{1FE71F74-5C4D-4AE0-9B21-0A08A5C1B663}">
            <xm:f>NOT(ISERROR(SEARCH($I$71,X12)))</xm:f>
            <xm:f>$I$71</xm:f>
            <x14:dxf>
              <fill>
                <patternFill>
                  <bgColor theme="0" tint="-0.14996795556505021"/>
                </patternFill>
              </fill>
            </x14:dxf>
          </x14:cfRule>
          <x14:cfRule type="cellIs" priority="1171" operator="equal" id="{6C286A41-D8B7-4C17-8D38-92E661C45084}">
            <xm:f>'/Users/danielarodriguezm/Downloads/E:\UAEOS\TRABAJO EN CASA\MAPAS DE RIESGOS\RIESGOS 2022\[MAPA_RIESGOS_UAEOS_2022_V1.xlsx]Tabla probabiidad'!#REF!</xm:f>
            <x14:dxf>
              <fill>
                <patternFill>
                  <fgColor theme="6"/>
                </patternFill>
              </fill>
            </x14:dxf>
          </x14:cfRule>
          <x14:cfRule type="cellIs" priority="1172" operator="equal" id="{ADB18DFE-51C1-4E22-B737-07AFD9EBA244}">
            <xm:f>'/Users/danielarodriguezm/Downloads/E:\UAEOS\TRABAJO EN CASA\MAPAS DE RIESGOS\RIESGOS 2022\[MAPA_RIESGOS_UAEOS_2022_V1.xlsx]Tabla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1157" operator="containsText" id="{0430556F-49CB-4ACD-AF21-F430CDECD24B}">
            <xm:f>NOT(ISERROR(SEARCH($I$70,X13)))</xm:f>
            <xm:f>$I$70</xm:f>
            <x14:dxf>
              <fill>
                <patternFill>
                  <fgColor rgb="FF92D050"/>
                  <bgColor rgb="FF92D050"/>
                </patternFill>
              </fill>
            </x14:dxf>
          </x14:cfRule>
          <x14:cfRule type="containsText" priority="1158" operator="containsText" id="{F61CCBFD-366C-4BB7-967B-058D83A318B2}">
            <xm:f>NOT(ISERROR(SEARCH($I$71,X13)))</xm:f>
            <xm:f>$I$71</xm:f>
            <x14:dxf>
              <fill>
                <patternFill>
                  <bgColor rgb="FF00B050"/>
                </patternFill>
              </fill>
            </x14:dxf>
          </x14:cfRule>
          <x14:cfRule type="containsText" priority="1159" operator="containsText" id="{192F8205-674A-4034-9FF4-6FB891CAB9FC}">
            <xm:f>NOT(ISERROR(SEARCH($I$74,X13)))</xm:f>
            <xm:f>$I$74</xm:f>
            <x14:dxf>
              <fill>
                <patternFill>
                  <bgColor rgb="FFFF0000"/>
                </patternFill>
              </fill>
            </x14:dxf>
          </x14:cfRule>
          <x14:cfRule type="containsText" priority="1160" operator="containsText" id="{7E298F3F-E913-48A1-8BE4-FCD285594709}">
            <xm:f>NOT(ISERROR(SEARCH($I$73,X13)))</xm:f>
            <xm:f>$I$73</xm:f>
            <x14:dxf>
              <fill>
                <patternFill>
                  <fgColor rgb="FFFFC000"/>
                  <bgColor rgb="FFFFC000"/>
                </patternFill>
              </fill>
            </x14:dxf>
          </x14:cfRule>
          <x14:cfRule type="containsText" priority="1161" operator="containsText" id="{C25D7B36-E2DD-422D-9891-81CC15340222}">
            <xm:f>NOT(ISERROR(SEARCH($I$72,X13)))</xm:f>
            <xm:f>$I$72</xm:f>
            <x14:dxf>
              <fill>
                <patternFill>
                  <fgColor rgb="FFFFFF00"/>
                  <bgColor rgb="FFFFFF00"/>
                </patternFill>
              </fill>
            </x14:dxf>
          </x14:cfRule>
          <x14:cfRule type="containsText" priority="1162" operator="containsText" id="{5734AEA9-DCF2-424D-BA9C-42C91877D433}">
            <xm:f>NOT(ISERROR(SEARCH($I$71,X13)))</xm:f>
            <xm:f>$I$71</xm:f>
            <x14:dxf>
              <fill>
                <patternFill>
                  <bgColor theme="0" tint="-0.14996795556505021"/>
                </patternFill>
              </fill>
            </x14:dxf>
          </x14:cfRule>
          <x14:cfRule type="cellIs" priority="1163" operator="equal" id="{62C054E3-E130-4AA3-A96E-E4CE0EEBEA31}">
            <xm:f>'/Users/danielarodriguezm/Downloads/E:\UAEOS\TRABAJO EN CASA\MAPAS DE RIESGOS\RIESGOS 2022\[MAPA_RIESGOS_UAEOS_2022_V1.xlsx]Tabla probabiidad'!#REF!</xm:f>
            <x14:dxf>
              <fill>
                <patternFill>
                  <fgColor theme="6"/>
                </patternFill>
              </fill>
            </x14:dxf>
          </x14:cfRule>
          <x14:cfRule type="cellIs" priority="1164" operator="equal" id="{0C6031AF-C774-47FC-97F8-5EA35BDD7D23}">
            <xm:f>'/Users/danielarodriguezm/Downloads/E:\UAEOS\TRABAJO EN CASA\MAPAS DE RIESGOS\RIESGOS 2022\[MAPA_RIESGOS_UAEOS_2022_V1.xlsx]Tabla probabiidad'!#REF!</xm:f>
            <x14:dxf>
              <fill>
                <patternFill>
                  <fgColor rgb="FF92D050"/>
                  <bgColor theme="6" tint="0.59996337778862885"/>
                </patternFill>
              </fill>
            </x14:dxf>
          </x14:cfRule>
          <xm:sqref>X13</xm:sqref>
        </x14:conditionalFormatting>
        <x14:conditionalFormatting xmlns:xm="http://schemas.microsoft.com/office/excel/2006/main">
          <x14:cfRule type="containsText" priority="1152" operator="containsText" id="{0370332A-C5C9-4F9C-AA71-E3F4DBB9F7A3}">
            <xm:f>NOT(ISERROR(SEARCH($K$74,Z13)))</xm:f>
            <xm:f>$K$74</xm:f>
            <x14:dxf>
              <fill>
                <patternFill>
                  <bgColor rgb="FFFF0000"/>
                </patternFill>
              </fill>
            </x14:dxf>
          </x14:cfRule>
          <x14:cfRule type="containsText" priority="1153" operator="containsText" id="{4EE75C09-BC24-4B60-BF36-9F8D289792AC}">
            <xm:f>NOT(ISERROR(SEARCH($K$73,Z13)))</xm:f>
            <xm:f>$K$73</xm:f>
            <x14:dxf>
              <fill>
                <patternFill>
                  <bgColor rgb="FFFFC000"/>
                </patternFill>
              </fill>
            </x14:dxf>
          </x14:cfRule>
          <x14:cfRule type="containsText" priority="1154" operator="containsText" id="{6D19B737-0F24-47BA-9786-E0F0B79581C6}">
            <xm:f>NOT(ISERROR(SEARCH($K$72,Z13)))</xm:f>
            <xm:f>$K$72</xm:f>
            <x14:dxf>
              <fill>
                <patternFill>
                  <bgColor rgb="FFFFFF00"/>
                </patternFill>
              </fill>
            </x14:dxf>
          </x14:cfRule>
          <x14:cfRule type="containsText" priority="1155" operator="containsText" id="{501C1D6E-3E9F-4323-9B60-F3D97DB3C30E}">
            <xm:f>NOT(ISERROR(SEARCH($K$71,Z13)))</xm:f>
            <xm:f>$K$71</xm:f>
            <x14:dxf>
              <fill>
                <patternFill>
                  <bgColor rgb="FF00B050"/>
                </patternFill>
              </fill>
            </x14:dxf>
          </x14:cfRule>
          <x14:cfRule type="containsText" priority="1156" operator="containsText" id="{276518A8-C0F7-4F85-947F-8D70377DFF91}">
            <xm:f>NOT(ISERROR(SEARCH($K$70,Z13)))</xm:f>
            <xm:f>$K$70</xm:f>
            <x14:dxf>
              <fill>
                <patternFill>
                  <bgColor rgb="FF92D050"/>
                </patternFill>
              </fill>
            </x14:dxf>
          </x14:cfRule>
          <xm:sqref>Z13</xm:sqref>
        </x14:conditionalFormatting>
        <x14:conditionalFormatting xmlns:xm="http://schemas.microsoft.com/office/excel/2006/main">
          <x14:cfRule type="containsText" priority="1147" operator="containsText" id="{AED17FDF-4513-4FE9-B4B0-96219BC44508}">
            <xm:f>NOT(ISERROR(SEARCH($K$74,Z12)))</xm:f>
            <xm:f>$K$74</xm:f>
            <x14:dxf>
              <fill>
                <patternFill>
                  <bgColor rgb="FFFF0000"/>
                </patternFill>
              </fill>
            </x14:dxf>
          </x14:cfRule>
          <x14:cfRule type="containsText" priority="1148" operator="containsText" id="{EB52BA3E-DC7E-442D-B1FB-60D8CA82FF6B}">
            <xm:f>NOT(ISERROR(SEARCH($K$73,Z12)))</xm:f>
            <xm:f>$K$73</xm:f>
            <x14:dxf>
              <fill>
                <patternFill>
                  <bgColor rgb="FFFFC000"/>
                </patternFill>
              </fill>
            </x14:dxf>
          </x14:cfRule>
          <x14:cfRule type="containsText" priority="1149" operator="containsText" id="{C917A97A-8BC3-493C-ADA3-26BAC8D6ECB6}">
            <xm:f>NOT(ISERROR(SEARCH($K$72,Z12)))</xm:f>
            <xm:f>$K$72</xm:f>
            <x14:dxf>
              <fill>
                <patternFill>
                  <bgColor rgb="FFFFFF00"/>
                </patternFill>
              </fill>
            </x14:dxf>
          </x14:cfRule>
          <x14:cfRule type="containsText" priority="1150" operator="containsText" id="{7A0D3724-1EAA-4B55-A5B9-F8A1D743FA28}">
            <xm:f>NOT(ISERROR(SEARCH($K$71,Z12)))</xm:f>
            <xm:f>$K$71</xm:f>
            <x14:dxf>
              <fill>
                <patternFill>
                  <bgColor rgb="FF00B050"/>
                </patternFill>
              </fill>
            </x14:dxf>
          </x14:cfRule>
          <x14:cfRule type="containsText" priority="1151" operator="containsText" id="{8CF5A10E-2D35-46D8-8E57-9BC333A3D31B}">
            <xm:f>NOT(ISERROR(SEARCH($K$70,Z12)))</xm:f>
            <xm:f>$K$70</xm:f>
            <x14:dxf>
              <fill>
                <patternFill>
                  <bgColor rgb="FF92D050"/>
                </patternFill>
              </fill>
            </x14:dxf>
          </x14:cfRule>
          <xm:sqref>Z12</xm:sqref>
        </x14:conditionalFormatting>
        <x14:conditionalFormatting xmlns:xm="http://schemas.microsoft.com/office/excel/2006/main">
          <x14:cfRule type="containsText" priority="1143" operator="containsText" id="{83048305-933A-4AE7-8E41-E6EB11796978}">
            <xm:f>NOT(ISERROR(SEARCH($M$73,M12)))</xm:f>
            <xm:f>$M$73</xm:f>
            <x14:dxf>
              <fill>
                <patternFill>
                  <bgColor rgb="FFFF0000"/>
                </patternFill>
              </fill>
            </x14:dxf>
          </x14:cfRule>
          <x14:cfRule type="containsText" priority="1144" operator="containsText" id="{DB1D87EF-22B9-4179-BFE2-883CD8FBC189}">
            <xm:f>NOT(ISERROR(SEARCH($M$72,M12)))</xm:f>
            <xm:f>$M$72</xm:f>
            <x14:dxf>
              <fill>
                <patternFill>
                  <bgColor rgb="FFFFC000"/>
                </patternFill>
              </fill>
            </x14:dxf>
          </x14:cfRule>
          <x14:cfRule type="containsText" priority="1145" operator="containsText" id="{0895CF58-ADC4-465A-8D32-DD9A751BFB5E}">
            <xm:f>NOT(ISERROR(SEARCH($M$71,M12)))</xm:f>
            <xm:f>$M$71</xm:f>
            <x14:dxf>
              <fill>
                <patternFill>
                  <bgColor rgb="FFFFFF00"/>
                </patternFill>
              </fill>
            </x14:dxf>
          </x14:cfRule>
          <x14:cfRule type="containsText" priority="1146" operator="containsText" id="{7AF104C0-7580-40B4-B8CE-CF1021F41650}">
            <xm:f>NOT(ISERROR(SEARCH($M$70,M12)))</xm:f>
            <xm:f>$M$70</xm:f>
            <x14:dxf>
              <fill>
                <patternFill>
                  <bgColor rgb="FF92D050"/>
                </patternFill>
              </fill>
            </x14:dxf>
          </x14:cfRule>
          <xm:sqref>M12 M65:M66</xm:sqref>
        </x14:conditionalFormatting>
        <x14:conditionalFormatting xmlns:xm="http://schemas.microsoft.com/office/excel/2006/main">
          <x14:cfRule type="containsText" priority="1139" operator="containsText" id="{970E07B0-BF51-4D29-AC78-52998AE9D328}">
            <xm:f>NOT(ISERROR(SEARCH($M$73,M13)))</xm:f>
            <xm:f>$M$73</xm:f>
            <x14:dxf>
              <fill>
                <patternFill>
                  <bgColor rgb="FFFF0000"/>
                </patternFill>
              </fill>
            </x14:dxf>
          </x14:cfRule>
          <x14:cfRule type="containsText" priority="1140" operator="containsText" id="{57DD5CDC-5E04-436F-BC2A-CCA0EC563B8A}">
            <xm:f>NOT(ISERROR(SEARCH($M$72,M13)))</xm:f>
            <xm:f>$M$72</xm:f>
            <x14:dxf>
              <fill>
                <patternFill>
                  <bgColor rgb="FFFFC000"/>
                </patternFill>
              </fill>
            </x14:dxf>
          </x14:cfRule>
          <x14:cfRule type="containsText" priority="1141" operator="containsText" id="{BD8E5C70-6E55-4FB5-8CC6-8213E805D9BE}">
            <xm:f>NOT(ISERROR(SEARCH($M$71,M13)))</xm:f>
            <xm:f>$M$71</xm:f>
            <x14:dxf>
              <fill>
                <patternFill>
                  <bgColor rgb="FFFFFF00"/>
                </patternFill>
              </fill>
            </x14:dxf>
          </x14:cfRule>
          <x14:cfRule type="containsText" priority="1142" operator="containsText" id="{D69DF3B7-DB3B-4560-8234-9B577C063FE9}">
            <xm:f>NOT(ISERROR(SEARCH($M$70,M13)))</xm:f>
            <xm:f>$M$70</xm:f>
            <x14:dxf>
              <fill>
                <patternFill>
                  <bgColor rgb="FF92D050"/>
                </patternFill>
              </fill>
            </x14:dxf>
          </x14:cfRule>
          <xm:sqref>M13</xm:sqref>
        </x14:conditionalFormatting>
        <x14:conditionalFormatting xmlns:xm="http://schemas.microsoft.com/office/excel/2006/main">
          <x14:cfRule type="containsText" priority="1132" operator="containsText" id="{E496444F-6095-4A52-A139-53ACAA465A20}">
            <xm:f>NOT(ISERROR(SEARCH($H$71,I17)))</xm:f>
            <xm:f>$H$71</xm:f>
            <x14:dxf>
              <fill>
                <patternFill>
                  <fgColor rgb="FF92D050"/>
                  <bgColor rgb="FF92D050"/>
                </patternFill>
              </fill>
            </x14:dxf>
          </x14:cfRule>
          <x14:cfRule type="containsText" priority="1133" operator="containsText" id="{AA28DEBE-0ABC-4B0E-85F3-8EB35911FD38}">
            <xm:f>NOT(ISERROR(SEARCH($H$75,I17)))</xm:f>
            <xm:f>$H$75</xm:f>
            <x14:dxf>
              <fill>
                <patternFill>
                  <bgColor rgb="FFFF0000"/>
                </patternFill>
              </fill>
            </x14:dxf>
          </x14:cfRule>
          <x14:cfRule type="containsText" priority="1134" operator="containsText" id="{170B2828-6C34-489B-9476-197469E834B4}">
            <xm:f>NOT(ISERROR(SEARCH($H$74,I17)))</xm:f>
            <xm:f>$H$74</xm:f>
            <x14:dxf>
              <fill>
                <patternFill>
                  <fgColor rgb="FFFFFF00"/>
                  <bgColor rgb="FFFFFF00"/>
                </patternFill>
              </fill>
            </x14:dxf>
          </x14:cfRule>
          <x14:cfRule type="containsText" priority="1135" operator="containsText" id="{6BE01BA7-245D-4A29-B43D-A6A609918D0A}">
            <xm:f>NOT(ISERROR(SEARCH($H$73,I17)))</xm:f>
            <xm:f>$H$73</xm:f>
            <x14:dxf>
              <fill>
                <patternFill>
                  <fgColor rgb="FFFFC000"/>
                  <bgColor rgb="FFFFC000"/>
                </patternFill>
              </fill>
            </x14:dxf>
          </x14:cfRule>
          <x14:cfRule type="containsText" priority="1136" operator="containsText" id="{204F2274-8535-4690-A5A4-17E57AA97EF8}">
            <xm:f>NOT(ISERROR(SEARCH($H$72,I17)))</xm:f>
            <xm:f>$H$72</xm:f>
            <x14:dxf>
              <fill>
                <patternFill>
                  <bgColor rgb="FF00B050"/>
                </patternFill>
              </fill>
            </x14:dxf>
          </x14:cfRule>
          <x14:cfRule type="cellIs" priority="1137" operator="equal" id="{28B5E262-9AA1-4EEE-95B6-7EA96A47BF72}">
            <xm:f>'/Users/danielarodriguezm/Downloads/D:\UAEOS\TRABAJO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38" operator="equal" id="{60B782BB-D2A3-4984-870C-5736B14F3E95}">
            <xm:f>'/Users/danielarodriguezm/Downloads/D:\UAEOS\TRABAJO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22" operator="containsText" id="{C8491D6F-1FB6-42DA-84F5-E56FEE6B5247}">
            <xm:f>NOT(ISERROR(SEARCH($I$70,I19)))</xm:f>
            <xm:f>$I$70</xm:f>
            <x14:dxf>
              <fill>
                <patternFill>
                  <fgColor rgb="FF92D050"/>
                  <bgColor rgb="FF92D050"/>
                </patternFill>
              </fill>
            </x14:dxf>
          </x14:cfRule>
          <x14:cfRule type="containsText" priority="1123" operator="containsText" id="{25D5CB88-CE25-45E9-BF2A-F2258980E6A0}">
            <xm:f>NOT(ISERROR(SEARCH($I$71,I19)))</xm:f>
            <xm:f>$I$71</xm:f>
            <x14:dxf>
              <fill>
                <patternFill>
                  <bgColor rgb="FF00B050"/>
                </patternFill>
              </fill>
            </x14:dxf>
          </x14:cfRule>
          <x14:cfRule type="containsText" priority="1124" operator="containsText" id="{D31DFE55-8B70-437D-9283-735DF257C6D1}">
            <xm:f>NOT(ISERROR(SEARCH($I$74,I19)))</xm:f>
            <xm:f>$I$74</xm:f>
            <x14:dxf>
              <fill>
                <patternFill>
                  <bgColor rgb="FFFF0000"/>
                </patternFill>
              </fill>
            </x14:dxf>
          </x14:cfRule>
          <x14:cfRule type="containsText" priority="1125" operator="containsText" id="{F42AC9C0-9294-47C5-8B22-A12DB57B967A}">
            <xm:f>NOT(ISERROR(SEARCH($I$73,I19)))</xm:f>
            <xm:f>$I$73</xm:f>
            <x14:dxf>
              <fill>
                <patternFill>
                  <fgColor rgb="FFFFC000"/>
                  <bgColor rgb="FFFFC000"/>
                </patternFill>
              </fill>
            </x14:dxf>
          </x14:cfRule>
          <x14:cfRule type="containsText" priority="1126" operator="containsText" id="{B6B81BBC-9F9C-4A0B-9C72-0E450FC1ADE6}">
            <xm:f>NOT(ISERROR(SEARCH($I$72,I19)))</xm:f>
            <xm:f>$I$72</xm:f>
            <x14:dxf>
              <fill>
                <patternFill>
                  <fgColor rgb="FFFFFF00"/>
                  <bgColor rgb="FFFFFF00"/>
                </patternFill>
              </fill>
            </x14:dxf>
          </x14:cfRule>
          <x14:cfRule type="containsText" priority="1127" operator="containsText" id="{B7568BB9-2183-4697-B8E5-A88DD0C882CC}">
            <xm:f>NOT(ISERROR(SEARCH($I$71,I19)))</xm:f>
            <xm:f>$I$71</xm:f>
            <x14:dxf>
              <fill>
                <patternFill>
                  <bgColor theme="0" tint="-0.14996795556505021"/>
                </patternFill>
              </fill>
            </x14:dxf>
          </x14:cfRule>
          <x14:cfRule type="cellIs" priority="1128" operator="equal" id="{90621105-73E6-434D-BBED-4595AFDDCDBA}">
            <xm:f>'/Users/danielarodriguezm/Downloads/E:\UAEOS\TRABAJO EN CASA\MAPAS DE RIESGOS\RIESGOS 2022\[MAPA_RIESGOS_UAEOS_2022_V1.xlsx]Tabla probabiidad'!#REF!</xm:f>
            <x14:dxf>
              <fill>
                <patternFill>
                  <fgColor theme="6"/>
                </patternFill>
              </fill>
            </x14:dxf>
          </x14:cfRule>
          <x14:cfRule type="cellIs" priority="1129" operator="equal" id="{A40D34A9-BBBC-4F56-BE28-9A4D2459AA08}">
            <xm:f>'/Users/danielarodriguezm/Downloads/E:\UAEOS\TRABAJO EN CASA\MAPAS DE RIESGOS\RIESGOS 2022\[MAPA_RIESGOS_UAEOS_2022_V1.xlsx]Tabla probabiidad'!#REF!</xm:f>
            <x14:dxf>
              <fill>
                <patternFill>
                  <fgColor rgb="FF92D050"/>
                  <bgColor theme="6" tint="0.59996337778862885"/>
                </patternFill>
              </fill>
            </x14:dxf>
          </x14:cfRule>
          <xm:sqref>I19</xm:sqref>
        </x14:conditionalFormatting>
        <x14:conditionalFormatting xmlns:xm="http://schemas.microsoft.com/office/excel/2006/main">
          <x14:cfRule type="containsText" priority="1114" operator="containsText" id="{37ACA54F-C222-4297-84A0-076E0919A030}">
            <xm:f>NOT(ISERROR(SEARCH($I$70,I21)))</xm:f>
            <xm:f>$I$70</xm:f>
            <x14:dxf>
              <fill>
                <patternFill>
                  <fgColor rgb="FF92D050"/>
                  <bgColor rgb="FF92D050"/>
                </patternFill>
              </fill>
            </x14:dxf>
          </x14:cfRule>
          <x14:cfRule type="containsText" priority="1115" operator="containsText" id="{B05C48C7-ABCE-4E4A-86A7-493ACEDB7EFA}">
            <xm:f>NOT(ISERROR(SEARCH($I$71,I21)))</xm:f>
            <xm:f>$I$71</xm:f>
            <x14:dxf>
              <fill>
                <patternFill>
                  <bgColor rgb="FF00B050"/>
                </patternFill>
              </fill>
            </x14:dxf>
          </x14:cfRule>
          <x14:cfRule type="containsText" priority="1116" operator="containsText" id="{437CC9D0-913E-4FA5-AE57-14D2972370E3}">
            <xm:f>NOT(ISERROR(SEARCH($I$74,I21)))</xm:f>
            <xm:f>$I$74</xm:f>
            <x14:dxf>
              <fill>
                <patternFill>
                  <bgColor rgb="FFFF0000"/>
                </patternFill>
              </fill>
            </x14:dxf>
          </x14:cfRule>
          <x14:cfRule type="containsText" priority="1117" operator="containsText" id="{E31D1E3C-14F1-4628-A5F2-F1190EBDA7CE}">
            <xm:f>NOT(ISERROR(SEARCH($I$73,I21)))</xm:f>
            <xm:f>$I$73</xm:f>
            <x14:dxf>
              <fill>
                <patternFill>
                  <fgColor rgb="FFFFC000"/>
                  <bgColor rgb="FFFFC000"/>
                </patternFill>
              </fill>
            </x14:dxf>
          </x14:cfRule>
          <x14:cfRule type="containsText" priority="1118" operator="containsText" id="{863C02F2-39EE-4ADD-82C6-5031820157EC}">
            <xm:f>NOT(ISERROR(SEARCH($I$72,I21)))</xm:f>
            <xm:f>$I$72</xm:f>
            <x14:dxf>
              <fill>
                <patternFill>
                  <fgColor rgb="FFFFFF00"/>
                  <bgColor rgb="FFFFFF00"/>
                </patternFill>
              </fill>
            </x14:dxf>
          </x14:cfRule>
          <x14:cfRule type="containsText" priority="1119" operator="containsText" id="{D5F172C2-2BD2-4387-BCE5-6C808BFEE932}">
            <xm:f>NOT(ISERROR(SEARCH($I$71,I21)))</xm:f>
            <xm:f>$I$71</xm:f>
            <x14:dxf>
              <fill>
                <patternFill>
                  <bgColor theme="0" tint="-0.14996795556505021"/>
                </patternFill>
              </fill>
            </x14:dxf>
          </x14:cfRule>
          <x14:cfRule type="cellIs" priority="1120" operator="equal" id="{59561ACE-F4B3-4655-8419-1A97381F559B}">
            <xm:f>'/Users/danielarodriguezm/Downloads/E:\UAEOS\TRABAJO EN CASA\MAPAS DE RIESGOS\RIESGOS 2022\[MAPA_RIESGOS_UAEOS_2022_V1.xlsx]Tabla probabiidad'!#REF!</xm:f>
            <x14:dxf>
              <fill>
                <patternFill>
                  <fgColor theme="6"/>
                </patternFill>
              </fill>
            </x14:dxf>
          </x14:cfRule>
          <x14:cfRule type="cellIs" priority="1121" operator="equal" id="{0CD7B10B-3D60-46F7-9F06-6AFF80E5545D}">
            <xm:f>'/Users/danielarodriguezm/Downloads/E:\UAEOS\TRABAJO EN CASA\MAPAS DE RIESGOS\RIESGOS 2022\[MAPA_RIESGOS_UAEOS_2022_V1.xlsx]Tabla probabiidad'!#REF!</xm:f>
            <x14:dxf>
              <fill>
                <patternFill>
                  <fgColor rgb="FF92D050"/>
                  <bgColor theme="6" tint="0.59996337778862885"/>
                </patternFill>
              </fill>
            </x14:dxf>
          </x14:cfRule>
          <xm:sqref>I21</xm:sqref>
        </x14:conditionalFormatting>
        <x14:conditionalFormatting xmlns:xm="http://schemas.microsoft.com/office/excel/2006/main">
          <x14:cfRule type="containsText" priority="1109" operator="containsText" id="{1C6C9F69-5658-4A75-B3F7-BE73E9DD4331}">
            <xm:f>NOT(ISERROR(SEARCH($K$74,K21)))</xm:f>
            <xm:f>$K$74</xm:f>
            <x14:dxf>
              <fill>
                <patternFill>
                  <bgColor rgb="FFFF0000"/>
                </patternFill>
              </fill>
            </x14:dxf>
          </x14:cfRule>
          <x14:cfRule type="containsText" priority="1110" operator="containsText" id="{B73068E3-1CF5-41C6-B763-96E8CD3CA0F4}">
            <xm:f>NOT(ISERROR(SEARCH($K$73,K21)))</xm:f>
            <xm:f>$K$73</xm:f>
            <x14:dxf>
              <fill>
                <patternFill>
                  <bgColor rgb="FFFFC000"/>
                </patternFill>
              </fill>
            </x14:dxf>
          </x14:cfRule>
          <x14:cfRule type="containsText" priority="1111" operator="containsText" id="{70F16C2D-6C2D-4060-88BF-CE08F2E2F70E}">
            <xm:f>NOT(ISERROR(SEARCH($K$72,K21)))</xm:f>
            <xm:f>$K$72</xm:f>
            <x14:dxf>
              <fill>
                <patternFill>
                  <bgColor rgb="FFFFFF00"/>
                </patternFill>
              </fill>
            </x14:dxf>
          </x14:cfRule>
          <x14:cfRule type="containsText" priority="1112" operator="containsText" id="{916EE6EB-B862-443E-8E27-6CE77127A8F2}">
            <xm:f>NOT(ISERROR(SEARCH($K$71,K21)))</xm:f>
            <xm:f>$K$71</xm:f>
            <x14:dxf>
              <fill>
                <patternFill>
                  <bgColor rgb="FF00B050"/>
                </patternFill>
              </fill>
            </x14:dxf>
          </x14:cfRule>
          <x14:cfRule type="containsText" priority="1113" operator="containsText" id="{EEED2103-CFE4-42E7-9626-57D3F59216A2}">
            <xm:f>NOT(ISERROR(SEARCH($K$70,K21)))</xm:f>
            <xm:f>$K$70</xm:f>
            <x14:dxf>
              <fill>
                <patternFill>
                  <bgColor rgb="FF92D050"/>
                </patternFill>
              </fill>
            </x14:dxf>
          </x14:cfRule>
          <xm:sqref>K21</xm:sqref>
        </x14:conditionalFormatting>
        <x14:conditionalFormatting xmlns:xm="http://schemas.microsoft.com/office/excel/2006/main">
          <x14:cfRule type="containsText" priority="1101" operator="containsText" id="{35607910-DBF7-4B58-A017-7B9B5ACDB0FF}">
            <xm:f>NOT(ISERROR(SEARCH($I$70,I27)))</xm:f>
            <xm:f>$I$70</xm:f>
            <x14:dxf>
              <fill>
                <patternFill>
                  <fgColor rgb="FF92D050"/>
                  <bgColor rgb="FF92D050"/>
                </patternFill>
              </fill>
            </x14:dxf>
          </x14:cfRule>
          <x14:cfRule type="containsText" priority="1102" operator="containsText" id="{BB50C392-085A-4F11-958C-2FD3A91D4850}">
            <xm:f>NOT(ISERROR(SEARCH($I$71,I27)))</xm:f>
            <xm:f>$I$71</xm:f>
            <x14:dxf>
              <fill>
                <patternFill>
                  <bgColor rgb="FF00B050"/>
                </patternFill>
              </fill>
            </x14:dxf>
          </x14:cfRule>
          <x14:cfRule type="containsText" priority="1103" operator="containsText" id="{EECE3950-2476-4FFC-9040-B9D187BD907D}">
            <xm:f>NOT(ISERROR(SEARCH($I$74,I27)))</xm:f>
            <xm:f>$I$74</xm:f>
            <x14:dxf>
              <fill>
                <patternFill>
                  <bgColor rgb="FFFF0000"/>
                </patternFill>
              </fill>
            </x14:dxf>
          </x14:cfRule>
          <x14:cfRule type="containsText" priority="1104" operator="containsText" id="{DFC0C8B5-AFEE-4CA5-8EC9-E6660D1F66F7}">
            <xm:f>NOT(ISERROR(SEARCH($I$73,I27)))</xm:f>
            <xm:f>$I$73</xm:f>
            <x14:dxf>
              <fill>
                <patternFill>
                  <fgColor rgb="FFFFC000"/>
                  <bgColor rgb="FFFFC000"/>
                </patternFill>
              </fill>
            </x14:dxf>
          </x14:cfRule>
          <x14:cfRule type="containsText" priority="1105" operator="containsText" id="{52988E0E-8563-4939-8AFB-B5B2ECE56A33}">
            <xm:f>NOT(ISERROR(SEARCH($I$72,I27)))</xm:f>
            <xm:f>$I$72</xm:f>
            <x14:dxf>
              <fill>
                <patternFill>
                  <fgColor rgb="FFFFFF00"/>
                  <bgColor rgb="FFFFFF00"/>
                </patternFill>
              </fill>
            </x14:dxf>
          </x14:cfRule>
          <x14:cfRule type="containsText" priority="1106" operator="containsText" id="{4C97C649-91B5-4A46-864F-88D0263B66E7}">
            <xm:f>NOT(ISERROR(SEARCH($I$71,I27)))</xm:f>
            <xm:f>$I$71</xm:f>
            <x14:dxf>
              <fill>
                <patternFill>
                  <bgColor theme="0" tint="-0.14996795556505021"/>
                </patternFill>
              </fill>
            </x14:dxf>
          </x14:cfRule>
          <x14:cfRule type="cellIs" priority="1107" operator="equal" id="{7A788127-5CDE-49FE-924D-7D3EF6833290}">
            <xm:f>'/Users/danielarodriguezm/Downloads/E:\UAEOS\TRABAJO EN CASA\MAPAS DE RIESGOS\RIESGOS 2022\[MAPA_RIESGOS_UAEOS_2022_V1.xlsx]Tabla probabiidad'!#REF!</xm:f>
            <x14:dxf>
              <fill>
                <patternFill>
                  <fgColor theme="6"/>
                </patternFill>
              </fill>
            </x14:dxf>
          </x14:cfRule>
          <x14:cfRule type="cellIs" priority="1108" operator="equal" id="{9382B7A5-8270-4D63-AD8C-D4E19E562942}">
            <xm:f>'/Users/danielarodriguezm/Downloads/E:\UAEOS\TRABAJO EN CASA\MAPAS DE RIESGOS\RIESGOS 2022\[MAPA_RIESGOS_UAEOS_2022_V1.xlsx]Tabla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93" operator="containsText" id="{1751EBDD-A562-4C30-86E3-00E7A0D2E4F5}">
            <xm:f>NOT(ISERROR(SEARCH($I$70,I31)))</xm:f>
            <xm:f>$I$70</xm:f>
            <x14:dxf>
              <fill>
                <patternFill>
                  <fgColor rgb="FF92D050"/>
                  <bgColor rgb="FF92D050"/>
                </patternFill>
              </fill>
            </x14:dxf>
          </x14:cfRule>
          <x14:cfRule type="containsText" priority="1094" operator="containsText" id="{65C6EA47-85AD-4A1B-9576-BBDEF36299CD}">
            <xm:f>NOT(ISERROR(SEARCH($I$71,I31)))</xm:f>
            <xm:f>$I$71</xm:f>
            <x14:dxf>
              <fill>
                <patternFill>
                  <bgColor rgb="FF00B050"/>
                </patternFill>
              </fill>
            </x14:dxf>
          </x14:cfRule>
          <x14:cfRule type="containsText" priority="1095" operator="containsText" id="{65E0B4DB-F120-4A98-A451-A1A5B27F406D}">
            <xm:f>NOT(ISERROR(SEARCH($I$74,I31)))</xm:f>
            <xm:f>$I$74</xm:f>
            <x14:dxf>
              <fill>
                <patternFill>
                  <bgColor rgb="FFFF0000"/>
                </patternFill>
              </fill>
            </x14:dxf>
          </x14:cfRule>
          <x14:cfRule type="containsText" priority="1096" operator="containsText" id="{85B910E5-DBCF-4B1E-A057-387F611AFFCC}">
            <xm:f>NOT(ISERROR(SEARCH($I$73,I31)))</xm:f>
            <xm:f>$I$73</xm:f>
            <x14:dxf>
              <fill>
                <patternFill>
                  <fgColor rgb="FFFFC000"/>
                  <bgColor rgb="FFFFC000"/>
                </patternFill>
              </fill>
            </x14:dxf>
          </x14:cfRule>
          <x14:cfRule type="containsText" priority="1097" operator="containsText" id="{15853CAD-C5C2-4FC6-AFCE-49FB870DDB95}">
            <xm:f>NOT(ISERROR(SEARCH($I$72,I31)))</xm:f>
            <xm:f>$I$72</xm:f>
            <x14:dxf>
              <fill>
                <patternFill>
                  <fgColor rgb="FFFFFF00"/>
                  <bgColor rgb="FFFFFF00"/>
                </patternFill>
              </fill>
            </x14:dxf>
          </x14:cfRule>
          <x14:cfRule type="containsText" priority="1098" operator="containsText" id="{A8DA648E-F598-405E-9EEC-02D25ED0B8FB}">
            <xm:f>NOT(ISERROR(SEARCH($I$71,I31)))</xm:f>
            <xm:f>$I$71</xm:f>
            <x14:dxf>
              <fill>
                <patternFill>
                  <bgColor theme="0" tint="-0.14996795556505021"/>
                </patternFill>
              </fill>
            </x14:dxf>
          </x14:cfRule>
          <x14:cfRule type="cellIs" priority="1099" operator="equal" id="{2626358F-AD47-45BE-A4E5-99EDEDFE08D0}">
            <xm:f>'/Users/danielarodriguezm/Downloads/E:\UAEOS\TRABAJO EN CASA\MAPAS DE RIESGOS\RIESGOS 2022\[MAPA_RIESGOS_UAEOS_2022_V1.xlsx]Tabla probabiidad'!#REF!</xm:f>
            <x14:dxf>
              <fill>
                <patternFill>
                  <fgColor theme="6"/>
                </patternFill>
              </fill>
            </x14:dxf>
          </x14:cfRule>
          <x14:cfRule type="cellIs" priority="1100" operator="equal" id="{15A64942-CE9E-4B30-A471-6322D8585AB8}">
            <xm:f>'/Users/danielarodriguezm/Downloads/E:\UAEOS\TRABAJO EN CASA\MAPAS DE RIESGOS\RIESGOS 2022\[MAPA_RIESGOS_UAEOS_2022_V1.xlsx]Tabla probabiidad'!#REF!</xm:f>
            <x14:dxf>
              <fill>
                <patternFill>
                  <fgColor rgb="FF92D050"/>
                  <bgColor theme="6" tint="0.59996337778862885"/>
                </patternFill>
              </fill>
            </x14:dxf>
          </x14:cfRule>
          <xm:sqref>I31</xm:sqref>
        </x14:conditionalFormatting>
        <x14:conditionalFormatting xmlns:xm="http://schemas.microsoft.com/office/excel/2006/main">
          <x14:cfRule type="containsText" priority="1085" operator="containsText" id="{F58AB1F0-2BB8-4E63-87D3-2ED0E3FF0DCF}">
            <xm:f>NOT(ISERROR(SEARCH($I$70,I28)))</xm:f>
            <xm:f>$I$70</xm:f>
            <x14:dxf>
              <fill>
                <patternFill>
                  <fgColor rgb="FF92D050"/>
                  <bgColor rgb="FF92D050"/>
                </patternFill>
              </fill>
            </x14:dxf>
          </x14:cfRule>
          <x14:cfRule type="containsText" priority="1086" operator="containsText" id="{3C78ED76-44D0-4CAF-8CA1-B569DBD46C25}">
            <xm:f>NOT(ISERROR(SEARCH($I$71,I28)))</xm:f>
            <xm:f>$I$71</xm:f>
            <x14:dxf>
              <fill>
                <patternFill>
                  <bgColor rgb="FF00B050"/>
                </patternFill>
              </fill>
            </x14:dxf>
          </x14:cfRule>
          <x14:cfRule type="containsText" priority="1087" operator="containsText" id="{33445699-F537-4A66-BC47-9562615300D7}">
            <xm:f>NOT(ISERROR(SEARCH($I$74,I28)))</xm:f>
            <xm:f>$I$74</xm:f>
            <x14:dxf>
              <fill>
                <patternFill>
                  <bgColor rgb="FFFF0000"/>
                </patternFill>
              </fill>
            </x14:dxf>
          </x14:cfRule>
          <x14:cfRule type="containsText" priority="1088" operator="containsText" id="{1DB30377-D049-48BF-A2C9-A8B88C9284A1}">
            <xm:f>NOT(ISERROR(SEARCH($I$73,I28)))</xm:f>
            <xm:f>$I$73</xm:f>
            <x14:dxf>
              <fill>
                <patternFill>
                  <fgColor rgb="FFFFC000"/>
                  <bgColor rgb="FFFFC000"/>
                </patternFill>
              </fill>
            </x14:dxf>
          </x14:cfRule>
          <x14:cfRule type="containsText" priority="1089" operator="containsText" id="{8712F807-5762-43EF-8700-B2B4481B2BB1}">
            <xm:f>NOT(ISERROR(SEARCH($I$72,I28)))</xm:f>
            <xm:f>$I$72</xm:f>
            <x14:dxf>
              <fill>
                <patternFill>
                  <fgColor rgb="FFFFFF00"/>
                  <bgColor rgb="FFFFFF00"/>
                </patternFill>
              </fill>
            </x14:dxf>
          </x14:cfRule>
          <x14:cfRule type="containsText" priority="1090" operator="containsText" id="{93C64F5E-129F-4C4E-8F05-417570005EC8}">
            <xm:f>NOT(ISERROR(SEARCH($I$71,I28)))</xm:f>
            <xm:f>$I$71</xm:f>
            <x14:dxf>
              <fill>
                <patternFill>
                  <bgColor theme="0" tint="-0.14996795556505021"/>
                </patternFill>
              </fill>
            </x14:dxf>
          </x14:cfRule>
          <x14:cfRule type="cellIs" priority="1091" operator="equal" id="{1A417F90-F895-4B31-8FF8-9F47C0378915}">
            <xm:f>'/Users/danielarodriguezm/Downloads/E:\UAEOS\TRABAJO EN CASA\MAPAS DE RIESGOS\RIESGOS 2022\[MAPA_RIESGOS_UAEOS_2022_V1.xlsx]Tabla probabiidad'!#REF!</xm:f>
            <x14:dxf>
              <fill>
                <patternFill>
                  <fgColor theme="6"/>
                </patternFill>
              </fill>
            </x14:dxf>
          </x14:cfRule>
          <x14:cfRule type="cellIs" priority="1092" operator="equal" id="{B1FB94E6-6AA2-43D8-A057-3799A2B4F51E}">
            <xm:f>'/Users/danielarodriguezm/Downloads/E:\UAEOS\TRABAJO EN CASA\MAPAS DE RIESGOS\RIESGOS 2022\[MAPA_RIESGOS_UAEOS_2022_V1.xlsx]Tabla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77" operator="containsText" id="{17D4AF34-D90D-4482-82C4-CBA2F761E4D0}">
            <xm:f>NOT(ISERROR(SEARCH($I$70,I30)))</xm:f>
            <xm:f>$I$70</xm:f>
            <x14:dxf>
              <fill>
                <patternFill>
                  <fgColor rgb="FF92D050"/>
                  <bgColor rgb="FF92D050"/>
                </patternFill>
              </fill>
            </x14:dxf>
          </x14:cfRule>
          <x14:cfRule type="containsText" priority="1078" operator="containsText" id="{5B0FB44A-8C6C-45B7-9C4B-274CD479B246}">
            <xm:f>NOT(ISERROR(SEARCH($I$71,I30)))</xm:f>
            <xm:f>$I$71</xm:f>
            <x14:dxf>
              <fill>
                <patternFill>
                  <bgColor rgb="FF00B050"/>
                </patternFill>
              </fill>
            </x14:dxf>
          </x14:cfRule>
          <x14:cfRule type="containsText" priority="1079" operator="containsText" id="{09CB23FB-4CE9-47FD-B115-349364803D49}">
            <xm:f>NOT(ISERROR(SEARCH($I$74,I30)))</xm:f>
            <xm:f>$I$74</xm:f>
            <x14:dxf>
              <fill>
                <patternFill>
                  <bgColor rgb="FFFF0000"/>
                </patternFill>
              </fill>
            </x14:dxf>
          </x14:cfRule>
          <x14:cfRule type="containsText" priority="1080" operator="containsText" id="{3E49D7F2-83A9-49DD-9492-9C9A9867429E}">
            <xm:f>NOT(ISERROR(SEARCH($I$73,I30)))</xm:f>
            <xm:f>$I$73</xm:f>
            <x14:dxf>
              <fill>
                <patternFill>
                  <fgColor rgb="FFFFC000"/>
                  <bgColor rgb="FFFFC000"/>
                </patternFill>
              </fill>
            </x14:dxf>
          </x14:cfRule>
          <x14:cfRule type="containsText" priority="1081" operator="containsText" id="{22F56408-0174-4D4D-ACE5-6A447E11ACFF}">
            <xm:f>NOT(ISERROR(SEARCH($I$72,I30)))</xm:f>
            <xm:f>$I$72</xm:f>
            <x14:dxf>
              <fill>
                <patternFill>
                  <fgColor rgb="FFFFFF00"/>
                  <bgColor rgb="FFFFFF00"/>
                </patternFill>
              </fill>
            </x14:dxf>
          </x14:cfRule>
          <x14:cfRule type="containsText" priority="1082" operator="containsText" id="{C1FCDCB9-F180-433E-9140-4E9E5A8232D9}">
            <xm:f>NOT(ISERROR(SEARCH($I$71,I30)))</xm:f>
            <xm:f>$I$71</xm:f>
            <x14:dxf>
              <fill>
                <patternFill>
                  <bgColor theme="0" tint="-0.14996795556505021"/>
                </patternFill>
              </fill>
            </x14:dxf>
          </x14:cfRule>
          <x14:cfRule type="cellIs" priority="1083" operator="equal" id="{CCA2EAD5-09F3-4052-80AE-9DB4B982AE6B}">
            <xm:f>'/Users/danielarodriguezm/Downloads/E:\UAEOS\TRABAJO EN CASA\MAPAS DE RIESGOS\RIESGOS 2022\[MAPA_RIESGOS_UAEOS_2022_V1.xlsx]Tabla probabiidad'!#REF!</xm:f>
            <x14:dxf>
              <fill>
                <patternFill>
                  <fgColor theme="6"/>
                </patternFill>
              </fill>
            </x14:dxf>
          </x14:cfRule>
          <x14:cfRule type="cellIs" priority="1084" operator="equal" id="{4A1E1BA2-930B-4573-BB68-388AF6D382A8}">
            <xm:f>'/Users/danielarodriguezm/Downloads/E:\UAEOS\TRABAJO EN CASA\MAPAS DE RIESGOS\RIESGOS 2022\[MAPA_RIESGOS_UAEOS_2022_V1.xlsx]Tabla probabiidad'!#REF!</xm:f>
            <x14:dxf>
              <fill>
                <patternFill>
                  <fgColor rgb="FF92D050"/>
                  <bgColor theme="6" tint="0.59996337778862885"/>
                </patternFill>
              </fill>
            </x14:dxf>
          </x14:cfRule>
          <xm:sqref>I30</xm:sqref>
        </x14:conditionalFormatting>
        <x14:conditionalFormatting xmlns:xm="http://schemas.microsoft.com/office/excel/2006/main">
          <x14:cfRule type="containsText" priority="1069" operator="containsText" id="{ABF9AA30-BC3F-4073-B1A0-84EA933DDD91}">
            <xm:f>NOT(ISERROR(SEARCH($I$70,I29)))</xm:f>
            <xm:f>$I$70</xm:f>
            <x14:dxf>
              <fill>
                <patternFill>
                  <fgColor rgb="FF92D050"/>
                  <bgColor rgb="FF92D050"/>
                </patternFill>
              </fill>
            </x14:dxf>
          </x14:cfRule>
          <x14:cfRule type="containsText" priority="1070" operator="containsText" id="{8F8B03B1-9DE4-403A-8401-B5FAE50BC593}">
            <xm:f>NOT(ISERROR(SEARCH($I$71,I29)))</xm:f>
            <xm:f>$I$71</xm:f>
            <x14:dxf>
              <fill>
                <patternFill>
                  <bgColor rgb="FF00B050"/>
                </patternFill>
              </fill>
            </x14:dxf>
          </x14:cfRule>
          <x14:cfRule type="containsText" priority="1071" operator="containsText" id="{3FE57815-B13C-4AD6-9141-182ABFD85C99}">
            <xm:f>NOT(ISERROR(SEARCH($I$74,I29)))</xm:f>
            <xm:f>$I$74</xm:f>
            <x14:dxf>
              <fill>
                <patternFill>
                  <bgColor rgb="FFFF0000"/>
                </patternFill>
              </fill>
            </x14:dxf>
          </x14:cfRule>
          <x14:cfRule type="containsText" priority="1072" operator="containsText" id="{7E0C78B1-F251-4BFF-95D3-A43D7D80C0A0}">
            <xm:f>NOT(ISERROR(SEARCH($I$73,I29)))</xm:f>
            <xm:f>$I$73</xm:f>
            <x14:dxf>
              <fill>
                <patternFill>
                  <fgColor rgb="FFFFC000"/>
                  <bgColor rgb="FFFFC000"/>
                </patternFill>
              </fill>
            </x14:dxf>
          </x14:cfRule>
          <x14:cfRule type="containsText" priority="1073" operator="containsText" id="{D4B40D52-2C08-431A-B158-16743043F449}">
            <xm:f>NOT(ISERROR(SEARCH($I$72,I29)))</xm:f>
            <xm:f>$I$72</xm:f>
            <x14:dxf>
              <fill>
                <patternFill>
                  <fgColor rgb="FFFFFF00"/>
                  <bgColor rgb="FFFFFF00"/>
                </patternFill>
              </fill>
            </x14:dxf>
          </x14:cfRule>
          <x14:cfRule type="containsText" priority="1074" operator="containsText" id="{AF00793E-400D-49AA-A142-6C64CDADA740}">
            <xm:f>NOT(ISERROR(SEARCH($I$71,I29)))</xm:f>
            <xm:f>$I$71</xm:f>
            <x14:dxf>
              <fill>
                <patternFill>
                  <bgColor theme="0" tint="-0.14996795556505021"/>
                </patternFill>
              </fill>
            </x14:dxf>
          </x14:cfRule>
          <x14:cfRule type="cellIs" priority="1075" operator="equal" id="{7B9715CF-5D31-4099-BE7C-29DB5B3A922F}">
            <xm:f>'/Users/danielarodriguezm/Downloads/E:\UAEOS\TRABAJO EN CASA\MAPAS DE RIESGOS\RIESGOS 2022\[MAPA_RIESGOS_UAEOS_2022_V1.xlsx]Tabla probabiidad'!#REF!</xm:f>
            <x14:dxf>
              <fill>
                <patternFill>
                  <fgColor theme="6"/>
                </patternFill>
              </fill>
            </x14:dxf>
          </x14:cfRule>
          <x14:cfRule type="cellIs" priority="1076" operator="equal" id="{D3989C25-B6BE-4347-B7F4-87C18090CABD}">
            <xm:f>'/Users/danielarodriguezm/Downloads/E:\UAEOS\TRABAJO EN CASA\MAPAS DE RIESGOS\RIESGOS 2022\[MAPA_RIESGOS_UAEOS_2022_V1.xlsx]Tabla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61" operator="containsText" id="{F234208B-0809-42AE-B22B-A6FDB96C3FB2}">
            <xm:f>NOT(ISERROR(SEARCH($I$70,I32)))</xm:f>
            <xm:f>$I$70</xm:f>
            <x14:dxf>
              <fill>
                <patternFill>
                  <fgColor rgb="FF92D050"/>
                  <bgColor rgb="FF92D050"/>
                </patternFill>
              </fill>
            </x14:dxf>
          </x14:cfRule>
          <x14:cfRule type="containsText" priority="1062" operator="containsText" id="{F1F3E8D4-4AF3-45E6-A81D-23873E48CADF}">
            <xm:f>NOT(ISERROR(SEARCH($I$71,I32)))</xm:f>
            <xm:f>$I$71</xm:f>
            <x14:dxf>
              <fill>
                <patternFill>
                  <bgColor rgb="FF00B050"/>
                </patternFill>
              </fill>
            </x14:dxf>
          </x14:cfRule>
          <x14:cfRule type="containsText" priority="1063" operator="containsText" id="{76A84217-9743-4598-959A-8861C1922C76}">
            <xm:f>NOT(ISERROR(SEARCH($I$74,I32)))</xm:f>
            <xm:f>$I$74</xm:f>
            <x14:dxf>
              <fill>
                <patternFill>
                  <bgColor rgb="FFFF0000"/>
                </patternFill>
              </fill>
            </x14:dxf>
          </x14:cfRule>
          <x14:cfRule type="containsText" priority="1064" operator="containsText" id="{0245A0E9-40D5-47A2-9878-8D29E160B5EA}">
            <xm:f>NOT(ISERROR(SEARCH($I$73,I32)))</xm:f>
            <xm:f>$I$73</xm:f>
            <x14:dxf>
              <fill>
                <patternFill>
                  <fgColor rgb="FFFFC000"/>
                  <bgColor rgb="FFFFC000"/>
                </patternFill>
              </fill>
            </x14:dxf>
          </x14:cfRule>
          <x14:cfRule type="containsText" priority="1065" operator="containsText" id="{79753CF1-F9D2-401F-B7EE-69B8F761AA54}">
            <xm:f>NOT(ISERROR(SEARCH($I$72,I32)))</xm:f>
            <xm:f>$I$72</xm:f>
            <x14:dxf>
              <fill>
                <patternFill>
                  <fgColor rgb="FFFFFF00"/>
                  <bgColor rgb="FFFFFF00"/>
                </patternFill>
              </fill>
            </x14:dxf>
          </x14:cfRule>
          <x14:cfRule type="containsText" priority="1066" operator="containsText" id="{20D5ED67-5F56-4A1B-AC8C-AB04788DCAD6}">
            <xm:f>NOT(ISERROR(SEARCH($I$71,I32)))</xm:f>
            <xm:f>$I$71</xm:f>
            <x14:dxf>
              <fill>
                <patternFill>
                  <bgColor theme="0" tint="-0.14996795556505021"/>
                </patternFill>
              </fill>
            </x14:dxf>
          </x14:cfRule>
          <x14:cfRule type="cellIs" priority="1067" operator="equal" id="{BFD2C280-3561-4FC5-A306-3B6499CA8D16}">
            <xm:f>'/Users/danielarodriguezm/Downloads/E:\UAEOS\TRABAJO EN CASA\MAPAS DE RIESGOS\RIESGOS 2022\[MAPA_RIESGOS_UAEOS_2022_V1.xlsx]Tabla probabiidad'!#REF!</xm:f>
            <x14:dxf>
              <fill>
                <patternFill>
                  <fgColor theme="6"/>
                </patternFill>
              </fill>
            </x14:dxf>
          </x14:cfRule>
          <x14:cfRule type="cellIs" priority="1068" operator="equal" id="{4A710561-4CC3-4162-A4B9-DDBDB1C31206}">
            <xm:f>'/Users/danielarodriguezm/Downloads/E:\UAEOS\TRABAJO EN CASA\MAPAS DE RIESGOS\RIESGOS 2022\[MAPA_RIESGOS_UAEOS_2022_V1.xlsx]Tabla probabiidad'!#REF!</xm:f>
            <x14:dxf>
              <fill>
                <patternFill>
                  <fgColor rgb="FF92D050"/>
                  <bgColor theme="6" tint="0.59996337778862885"/>
                </patternFill>
              </fill>
            </x14:dxf>
          </x14:cfRule>
          <xm:sqref>I32:I33</xm:sqref>
        </x14:conditionalFormatting>
        <x14:conditionalFormatting xmlns:xm="http://schemas.microsoft.com/office/excel/2006/main">
          <x14:cfRule type="containsText" priority="1054" operator="containsText" id="{AC549EA4-7D97-4BB4-81CC-2A298ED2DF20}">
            <xm:f>NOT(ISERROR(SEARCH($H$71,I16)))</xm:f>
            <xm:f>$H$71</xm:f>
            <x14:dxf>
              <fill>
                <patternFill>
                  <fgColor rgb="FF92D050"/>
                  <bgColor rgb="FF92D050"/>
                </patternFill>
              </fill>
            </x14:dxf>
          </x14:cfRule>
          <x14:cfRule type="containsText" priority="1055" operator="containsText" id="{BD3A1622-E19A-4EA1-A065-F1244159B15D}">
            <xm:f>NOT(ISERROR(SEARCH($H$75,I16)))</xm:f>
            <xm:f>$H$75</xm:f>
            <x14:dxf>
              <fill>
                <patternFill>
                  <bgColor rgb="FFFF0000"/>
                </patternFill>
              </fill>
            </x14:dxf>
          </x14:cfRule>
          <x14:cfRule type="containsText" priority="1056" operator="containsText" id="{2826B94A-F884-4A70-A86E-860614CE1CB7}">
            <xm:f>NOT(ISERROR(SEARCH($H$74,I16)))</xm:f>
            <xm:f>$H$74</xm:f>
            <x14:dxf>
              <fill>
                <patternFill>
                  <fgColor rgb="FFFFFF00"/>
                  <bgColor rgb="FFFFFF00"/>
                </patternFill>
              </fill>
            </x14:dxf>
          </x14:cfRule>
          <x14:cfRule type="containsText" priority="1057" operator="containsText" id="{35AA2EEB-F936-4E2B-B73E-D55C23770F8B}">
            <xm:f>NOT(ISERROR(SEARCH($H$73,I16)))</xm:f>
            <xm:f>$H$73</xm:f>
            <x14:dxf>
              <fill>
                <patternFill>
                  <fgColor rgb="FFFFC000"/>
                  <bgColor rgb="FFFFC000"/>
                </patternFill>
              </fill>
            </x14:dxf>
          </x14:cfRule>
          <x14:cfRule type="containsText" priority="1058" operator="containsText" id="{59B071CE-2C92-499E-AC7B-5669CB1CCB12}">
            <xm:f>NOT(ISERROR(SEARCH($H$72,I16)))</xm:f>
            <xm:f>$H$72</xm:f>
            <x14:dxf>
              <fill>
                <patternFill>
                  <bgColor rgb="FF00B050"/>
                </patternFill>
              </fill>
            </x14:dxf>
          </x14:cfRule>
          <x14:cfRule type="cellIs" priority="1059" operator="equal" id="{019BDC97-5C87-42E1-8239-E13FAAE01BA5}">
            <xm:f>'/Users/danielarodriguezm/Downloads/D:\UAEOS\TRABAJO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60" operator="equal" id="{EDC1AE9C-F4CF-4002-952C-20AC4EFC8C10}">
            <xm:f>'/Users/danielarodriguezm/Downloads/D:\UAEOS\TRABAJO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I16</xm:sqref>
        </x14:conditionalFormatting>
        <x14:conditionalFormatting xmlns:xm="http://schemas.microsoft.com/office/excel/2006/main">
          <x14:cfRule type="containsText" priority="1046" operator="containsText" id="{007BBB5E-D69E-46A5-9706-38588E76BCB5}">
            <xm:f>NOT(ISERROR(SEARCH($I$70,I14)))</xm:f>
            <xm:f>$I$70</xm:f>
            <x14:dxf>
              <fill>
                <patternFill>
                  <fgColor rgb="FF92D050"/>
                  <bgColor rgb="FF92D050"/>
                </patternFill>
              </fill>
            </x14:dxf>
          </x14:cfRule>
          <x14:cfRule type="containsText" priority="1047" operator="containsText" id="{038A9A0F-9C47-48D3-A44B-A6E58917CBFA}">
            <xm:f>NOT(ISERROR(SEARCH($I$71,I14)))</xm:f>
            <xm:f>$I$71</xm:f>
            <x14:dxf>
              <fill>
                <patternFill>
                  <bgColor rgb="FF00B050"/>
                </patternFill>
              </fill>
            </x14:dxf>
          </x14:cfRule>
          <x14:cfRule type="containsText" priority="1048" operator="containsText" id="{B74A82A7-4941-40F1-8BEF-42E85AA448F0}">
            <xm:f>NOT(ISERROR(SEARCH($I$74,I14)))</xm:f>
            <xm:f>$I$74</xm:f>
            <x14:dxf>
              <fill>
                <patternFill>
                  <bgColor rgb="FFFF0000"/>
                </patternFill>
              </fill>
            </x14:dxf>
          </x14:cfRule>
          <x14:cfRule type="containsText" priority="1049" operator="containsText" id="{465E9B0E-8A31-444E-9B41-AB18C0250EB4}">
            <xm:f>NOT(ISERROR(SEARCH($I$73,I14)))</xm:f>
            <xm:f>$I$73</xm:f>
            <x14:dxf>
              <fill>
                <patternFill>
                  <fgColor rgb="FFFFC000"/>
                  <bgColor rgb="FFFFC000"/>
                </patternFill>
              </fill>
            </x14:dxf>
          </x14:cfRule>
          <x14:cfRule type="containsText" priority="1050" operator="containsText" id="{C69693D0-3EC1-4475-82EA-26FCB534D339}">
            <xm:f>NOT(ISERROR(SEARCH($I$72,I14)))</xm:f>
            <xm:f>$I$72</xm:f>
            <x14:dxf>
              <fill>
                <patternFill>
                  <fgColor rgb="FFFFFF00"/>
                  <bgColor rgb="FFFFFF00"/>
                </patternFill>
              </fill>
            </x14:dxf>
          </x14:cfRule>
          <x14:cfRule type="containsText" priority="1051" operator="containsText" id="{277A2E30-7E1A-4B5B-A6AD-7A1D632F71D7}">
            <xm:f>NOT(ISERROR(SEARCH($I$71,I14)))</xm:f>
            <xm:f>$I$71</xm:f>
            <x14:dxf>
              <fill>
                <patternFill>
                  <bgColor theme="0" tint="-0.14996795556505021"/>
                </patternFill>
              </fill>
            </x14:dxf>
          </x14:cfRule>
          <x14:cfRule type="cellIs" priority="1052" operator="equal" id="{199D31F4-BF2C-482D-99E6-6BB21D15D65D}">
            <xm:f>'/Users/danielarodriguezm/Downloads/E:\UAEOS\TRABAJO EN CASA\MAPAS DE RIESGOS\RIESGOS 2022\[MAPA_RIESGOS_UAEOS_2022_V1.xlsx]Tabla probabiidad'!#REF!</xm:f>
            <x14:dxf>
              <fill>
                <patternFill>
                  <fgColor theme="6"/>
                </patternFill>
              </fill>
            </x14:dxf>
          </x14:cfRule>
          <x14:cfRule type="cellIs" priority="1053" operator="equal" id="{3C8F0B8D-B06D-4903-83A4-5E11B691DB8C}">
            <xm:f>'/Users/danielarodriguezm/Downloads/E:\UAEOS\TRABAJO EN CASA\MAPAS DE RIESGOS\RIESGOS 2022\[MAPA_RIESGOS_UAEOS_2022_V1.xlsx]Tabla probabiidad'!#REF!</xm:f>
            <x14:dxf>
              <fill>
                <patternFill>
                  <fgColor rgb="FF92D050"/>
                  <bgColor theme="6" tint="0.59996337778862885"/>
                </patternFill>
              </fill>
            </x14:dxf>
          </x14:cfRule>
          <xm:sqref>I14:I15</xm:sqref>
        </x14:conditionalFormatting>
        <x14:conditionalFormatting xmlns:xm="http://schemas.microsoft.com/office/excel/2006/main">
          <x14:cfRule type="containsText" priority="1041" operator="containsText" id="{144F098C-8008-476D-B61C-975FE8464B5B}">
            <xm:f>NOT(ISERROR(SEARCH($K$74,K14)))</xm:f>
            <xm:f>$K$74</xm:f>
            <x14:dxf>
              <fill>
                <patternFill>
                  <bgColor rgb="FFFF0000"/>
                </patternFill>
              </fill>
            </x14:dxf>
          </x14:cfRule>
          <x14:cfRule type="containsText" priority="1042" operator="containsText" id="{486F6419-F7BF-4839-A1D8-0E3F21CCD237}">
            <xm:f>NOT(ISERROR(SEARCH($K$73,K14)))</xm:f>
            <xm:f>$K$73</xm:f>
            <x14:dxf>
              <fill>
                <patternFill>
                  <bgColor rgb="FFFFC000"/>
                </patternFill>
              </fill>
            </x14:dxf>
          </x14:cfRule>
          <x14:cfRule type="containsText" priority="1043" operator="containsText" id="{C182A416-BDD8-4312-B0E5-16781C560405}">
            <xm:f>NOT(ISERROR(SEARCH($K$72,K14)))</xm:f>
            <xm:f>$K$72</xm:f>
            <x14:dxf>
              <fill>
                <patternFill>
                  <bgColor rgb="FFFFFF00"/>
                </patternFill>
              </fill>
            </x14:dxf>
          </x14:cfRule>
          <x14:cfRule type="containsText" priority="1044" operator="containsText" id="{60B842FF-B576-470D-972E-E26DC5397A1A}">
            <xm:f>NOT(ISERROR(SEARCH($K$71,K14)))</xm:f>
            <xm:f>$K$71</xm:f>
            <x14:dxf>
              <fill>
                <patternFill>
                  <bgColor rgb="FF00B050"/>
                </patternFill>
              </fill>
            </x14:dxf>
          </x14:cfRule>
          <x14:cfRule type="containsText" priority="1045" operator="containsText" id="{C26BF017-5F65-4664-AA1F-C146E5C72558}">
            <xm:f>NOT(ISERROR(SEARCH($K$70,K14)))</xm:f>
            <xm:f>$K$70</xm:f>
            <x14:dxf>
              <fill>
                <patternFill>
                  <bgColor rgb="FF92D050"/>
                </patternFill>
              </fill>
            </x14:dxf>
          </x14:cfRule>
          <xm:sqref>K14:K15</xm:sqref>
        </x14:conditionalFormatting>
        <x14:conditionalFormatting xmlns:xm="http://schemas.microsoft.com/office/excel/2006/main">
          <x14:cfRule type="containsText" priority="1036" operator="containsText" id="{4854ECE6-A9DB-46AF-961C-5808A8DB9692}">
            <xm:f>NOT(ISERROR(SEARCH($K$74,K16)))</xm:f>
            <xm:f>$K$74</xm:f>
            <x14:dxf>
              <fill>
                <patternFill>
                  <bgColor rgb="FFFF0000"/>
                </patternFill>
              </fill>
            </x14:dxf>
          </x14:cfRule>
          <x14:cfRule type="containsText" priority="1037" operator="containsText" id="{C05E54BB-0A94-4088-A376-A68939E37103}">
            <xm:f>NOT(ISERROR(SEARCH($K$73,K16)))</xm:f>
            <xm:f>$K$73</xm:f>
            <x14:dxf>
              <fill>
                <patternFill>
                  <bgColor rgb="FFFFC000"/>
                </patternFill>
              </fill>
            </x14:dxf>
          </x14:cfRule>
          <x14:cfRule type="containsText" priority="1038" operator="containsText" id="{3E378A4B-D675-4475-AA6D-E744B4B17C75}">
            <xm:f>NOT(ISERROR(SEARCH($K$72,K16)))</xm:f>
            <xm:f>$K$72</xm:f>
            <x14:dxf>
              <fill>
                <patternFill>
                  <bgColor rgb="FFFFFF00"/>
                </patternFill>
              </fill>
            </x14:dxf>
          </x14:cfRule>
          <x14:cfRule type="containsText" priority="1039" operator="containsText" id="{6B640610-4C6E-4B7F-9FD0-9C9AC3CCE872}">
            <xm:f>NOT(ISERROR(SEARCH($K$71,K16)))</xm:f>
            <xm:f>$K$71</xm:f>
            <x14:dxf>
              <fill>
                <patternFill>
                  <bgColor rgb="FF00B050"/>
                </patternFill>
              </fill>
            </x14:dxf>
          </x14:cfRule>
          <x14:cfRule type="containsText" priority="1040" operator="containsText" id="{145E4D08-134D-450B-BBAC-FD429C707824}">
            <xm:f>NOT(ISERROR(SEARCH($K$70,K16)))</xm:f>
            <xm:f>$K$70</xm:f>
            <x14:dxf>
              <fill>
                <patternFill>
                  <bgColor rgb="FF92D050"/>
                </patternFill>
              </fill>
            </x14:dxf>
          </x14:cfRule>
          <xm:sqref>K16</xm:sqref>
        </x14:conditionalFormatting>
        <x14:conditionalFormatting xmlns:xm="http://schemas.microsoft.com/office/excel/2006/main">
          <x14:cfRule type="containsText" priority="1032" operator="containsText" id="{129A7B03-84F3-40D7-963B-DE08D2BC7C44}">
            <xm:f>NOT(ISERROR(SEARCH($M$73,M14)))</xm:f>
            <xm:f>$M$73</xm:f>
            <x14:dxf>
              <fill>
                <patternFill>
                  <bgColor rgb="FFFF0000"/>
                </patternFill>
              </fill>
            </x14:dxf>
          </x14:cfRule>
          <x14:cfRule type="containsText" priority="1033" operator="containsText" id="{D477D274-BB0E-4046-8F78-457EDDD07085}">
            <xm:f>NOT(ISERROR(SEARCH($M$72,M14)))</xm:f>
            <xm:f>$M$72</xm:f>
            <x14:dxf>
              <fill>
                <patternFill>
                  <bgColor rgb="FFFFC000"/>
                </patternFill>
              </fill>
            </x14:dxf>
          </x14:cfRule>
          <x14:cfRule type="containsText" priority="1034" operator="containsText" id="{0DA132F1-7643-42FD-98FD-1F4ACF6A10ED}">
            <xm:f>NOT(ISERROR(SEARCH($M$71,M14)))</xm:f>
            <xm:f>$M$71</xm:f>
            <x14:dxf>
              <fill>
                <patternFill>
                  <bgColor rgb="FFFFFF00"/>
                </patternFill>
              </fill>
            </x14:dxf>
          </x14:cfRule>
          <x14:cfRule type="containsText" priority="1035" operator="containsText" id="{2EFC3FAB-C932-4E21-A730-F92DE9C24982}">
            <xm:f>NOT(ISERROR(SEARCH($M$70,M14)))</xm:f>
            <xm:f>$M$70</xm:f>
            <x14:dxf>
              <fill>
                <patternFill>
                  <bgColor rgb="FF92D050"/>
                </patternFill>
              </fill>
            </x14:dxf>
          </x14:cfRule>
          <xm:sqref>M14</xm:sqref>
        </x14:conditionalFormatting>
        <x14:conditionalFormatting xmlns:xm="http://schemas.microsoft.com/office/excel/2006/main">
          <x14:cfRule type="containsText" priority="1028" operator="containsText" id="{83B2DC02-A9E7-4B59-B9D5-B73AC3767A68}">
            <xm:f>NOT(ISERROR(SEARCH($M$73,M15)))</xm:f>
            <xm:f>$M$73</xm:f>
            <x14:dxf>
              <fill>
                <patternFill>
                  <bgColor rgb="FFFF0000"/>
                </patternFill>
              </fill>
            </x14:dxf>
          </x14:cfRule>
          <x14:cfRule type="containsText" priority="1029" operator="containsText" id="{37299F2C-2432-4D55-A6D3-D40944CA7F28}">
            <xm:f>NOT(ISERROR(SEARCH($M$72,M15)))</xm:f>
            <xm:f>$M$72</xm:f>
            <x14:dxf>
              <fill>
                <patternFill>
                  <bgColor rgb="FFFFC000"/>
                </patternFill>
              </fill>
            </x14:dxf>
          </x14:cfRule>
          <x14:cfRule type="containsText" priority="1030" operator="containsText" id="{2CDC471F-053C-4765-AECD-67DA7F87884D}">
            <xm:f>NOT(ISERROR(SEARCH($M$71,M15)))</xm:f>
            <xm:f>$M$71</xm:f>
            <x14:dxf>
              <fill>
                <patternFill>
                  <bgColor rgb="FFFFFF00"/>
                </patternFill>
              </fill>
            </x14:dxf>
          </x14:cfRule>
          <x14:cfRule type="containsText" priority="1031" operator="containsText" id="{0BD9B260-6754-49D8-8CDE-E55568D6F78D}">
            <xm:f>NOT(ISERROR(SEARCH($M$70,M15)))</xm:f>
            <xm:f>$M$70</xm:f>
            <x14:dxf>
              <fill>
                <patternFill>
                  <bgColor rgb="FF92D050"/>
                </patternFill>
              </fill>
            </x14:dxf>
          </x14:cfRule>
          <xm:sqref>M15</xm:sqref>
        </x14:conditionalFormatting>
        <x14:conditionalFormatting xmlns:xm="http://schemas.microsoft.com/office/excel/2006/main">
          <x14:cfRule type="containsText" priority="1024" operator="containsText" id="{D0D8EBF0-AAE3-41BE-B963-00D1B7A3D46E}">
            <xm:f>NOT(ISERROR(SEARCH($M$73,M16)))</xm:f>
            <xm:f>$M$73</xm:f>
            <x14:dxf>
              <fill>
                <patternFill>
                  <bgColor rgb="FFFF0000"/>
                </patternFill>
              </fill>
            </x14:dxf>
          </x14:cfRule>
          <x14:cfRule type="containsText" priority="1025" operator="containsText" id="{B4BE8A97-67AC-4FC2-8A40-1CF9D4CBEB95}">
            <xm:f>NOT(ISERROR(SEARCH($M$72,M16)))</xm:f>
            <xm:f>$M$72</xm:f>
            <x14:dxf>
              <fill>
                <patternFill>
                  <bgColor rgb="FFFFC000"/>
                </patternFill>
              </fill>
            </x14:dxf>
          </x14:cfRule>
          <x14:cfRule type="containsText" priority="1026" operator="containsText" id="{9EE80E60-283F-4962-AE12-FFA53106EA8F}">
            <xm:f>NOT(ISERROR(SEARCH($M$71,M16)))</xm:f>
            <xm:f>$M$71</xm:f>
            <x14:dxf>
              <fill>
                <patternFill>
                  <bgColor rgb="FFFFFF00"/>
                </patternFill>
              </fill>
            </x14:dxf>
          </x14:cfRule>
          <x14:cfRule type="containsText" priority="1027" operator="containsText" id="{2213FD9B-39ED-4F31-922B-396CE2891926}">
            <xm:f>NOT(ISERROR(SEARCH($M$70,M16)))</xm:f>
            <xm:f>$M$70</xm:f>
            <x14:dxf>
              <fill>
                <patternFill>
                  <bgColor rgb="FF92D050"/>
                </patternFill>
              </fill>
            </x14:dxf>
          </x14:cfRule>
          <xm:sqref>M16</xm:sqref>
        </x14:conditionalFormatting>
        <x14:conditionalFormatting xmlns:xm="http://schemas.microsoft.com/office/excel/2006/main">
          <x14:cfRule type="containsText" priority="1016" operator="containsText" id="{734B8D03-EE85-4837-93E1-BF6B6EF46DB1}">
            <xm:f>NOT(ISERROR(SEARCH($I$70,I22)))</xm:f>
            <xm:f>$I$70</xm:f>
            <x14:dxf>
              <fill>
                <patternFill>
                  <fgColor rgb="FF92D050"/>
                  <bgColor rgb="FF92D050"/>
                </patternFill>
              </fill>
            </x14:dxf>
          </x14:cfRule>
          <x14:cfRule type="containsText" priority="1017" operator="containsText" id="{787F6563-A12C-4316-964B-B9B215E8010E}">
            <xm:f>NOT(ISERROR(SEARCH($I$71,I22)))</xm:f>
            <xm:f>$I$71</xm:f>
            <x14:dxf>
              <fill>
                <patternFill>
                  <bgColor rgb="FF00B050"/>
                </patternFill>
              </fill>
            </x14:dxf>
          </x14:cfRule>
          <x14:cfRule type="containsText" priority="1018" operator="containsText" id="{71FC4202-D558-43D0-A203-16B16CB281D0}">
            <xm:f>NOT(ISERROR(SEARCH($I$74,I22)))</xm:f>
            <xm:f>$I$74</xm:f>
            <x14:dxf>
              <fill>
                <patternFill>
                  <bgColor rgb="FFFF0000"/>
                </patternFill>
              </fill>
            </x14:dxf>
          </x14:cfRule>
          <x14:cfRule type="containsText" priority="1019" operator="containsText" id="{D50EC8DD-FA4F-408B-8C9A-1440B056742C}">
            <xm:f>NOT(ISERROR(SEARCH($I$73,I22)))</xm:f>
            <xm:f>$I$73</xm:f>
            <x14:dxf>
              <fill>
                <patternFill>
                  <fgColor rgb="FFFFC000"/>
                  <bgColor rgb="FFFFC000"/>
                </patternFill>
              </fill>
            </x14:dxf>
          </x14:cfRule>
          <x14:cfRule type="containsText" priority="1020" operator="containsText" id="{39C68216-D32B-4C99-AB17-6EE772CBE7BC}">
            <xm:f>NOT(ISERROR(SEARCH($I$72,I22)))</xm:f>
            <xm:f>$I$72</xm:f>
            <x14:dxf>
              <fill>
                <patternFill>
                  <fgColor rgb="FFFFFF00"/>
                  <bgColor rgb="FFFFFF00"/>
                </patternFill>
              </fill>
            </x14:dxf>
          </x14:cfRule>
          <x14:cfRule type="containsText" priority="1021" operator="containsText" id="{2FDB180A-C082-4956-9BAA-464D921D32AE}">
            <xm:f>NOT(ISERROR(SEARCH($I$71,I22)))</xm:f>
            <xm:f>$I$71</xm:f>
            <x14:dxf>
              <fill>
                <patternFill>
                  <bgColor theme="0" tint="-0.14996795556505021"/>
                </patternFill>
              </fill>
            </x14:dxf>
          </x14:cfRule>
          <x14:cfRule type="cellIs" priority="1022" operator="equal" id="{4040058F-B89A-4096-AAF8-BB978EEA74C2}">
            <xm:f>'/Users/danielarodriguezm/Downloads/E:\UAEOS\TRABAJO EN CASA\MAPAS DE RIESGOS\RIESGOS 2022\[MAPA_RIESGOS_UAEOS_2022_V1.xlsx]Tabla probabiidad'!#REF!</xm:f>
            <x14:dxf>
              <fill>
                <patternFill>
                  <fgColor theme="6"/>
                </patternFill>
              </fill>
            </x14:dxf>
          </x14:cfRule>
          <x14:cfRule type="cellIs" priority="1023" operator="equal" id="{0DA9A725-4E18-4E10-8678-2303A79C4709}">
            <xm:f>'/Users/danielarodriguezm/Downloads/E:\UAEOS\TRABAJO EN CASA\MAPAS DE RIESGOS\RIESGOS 2022\[MAPA_RIESGOS_UAEOS_2022_V1.xlsx]Tabla probabiidad'!#REF!</xm:f>
            <x14:dxf>
              <fill>
                <patternFill>
                  <fgColor rgb="FF92D050"/>
                  <bgColor theme="6" tint="0.59996337778862885"/>
                </patternFill>
              </fill>
            </x14:dxf>
          </x14:cfRule>
          <xm:sqref>I22</xm:sqref>
        </x14:conditionalFormatting>
        <x14:conditionalFormatting xmlns:xm="http://schemas.microsoft.com/office/excel/2006/main">
          <x14:cfRule type="containsText" priority="1008" operator="containsText" id="{AC07313C-6511-46B7-BB1D-D8F03D084BD5}">
            <xm:f>NOT(ISERROR(SEARCH($I$70,I23)))</xm:f>
            <xm:f>$I$70</xm:f>
            <x14:dxf>
              <fill>
                <patternFill>
                  <fgColor rgb="FF92D050"/>
                  <bgColor rgb="FF92D050"/>
                </patternFill>
              </fill>
            </x14:dxf>
          </x14:cfRule>
          <x14:cfRule type="containsText" priority="1009" operator="containsText" id="{9BC03D60-E60C-491F-95C5-B0CC56EFB56E}">
            <xm:f>NOT(ISERROR(SEARCH($I$71,I23)))</xm:f>
            <xm:f>$I$71</xm:f>
            <x14:dxf>
              <fill>
                <patternFill>
                  <bgColor rgb="FF00B050"/>
                </patternFill>
              </fill>
            </x14:dxf>
          </x14:cfRule>
          <x14:cfRule type="containsText" priority="1010" operator="containsText" id="{0E3623E2-FEC5-41B5-80A9-6FA62ABB1581}">
            <xm:f>NOT(ISERROR(SEARCH($I$74,I23)))</xm:f>
            <xm:f>$I$74</xm:f>
            <x14:dxf>
              <fill>
                <patternFill>
                  <bgColor rgb="FFFF0000"/>
                </patternFill>
              </fill>
            </x14:dxf>
          </x14:cfRule>
          <x14:cfRule type="containsText" priority="1011" operator="containsText" id="{801C25A1-8F3E-460A-930B-32A1C6307B00}">
            <xm:f>NOT(ISERROR(SEARCH($I$73,I23)))</xm:f>
            <xm:f>$I$73</xm:f>
            <x14:dxf>
              <fill>
                <patternFill>
                  <fgColor rgb="FFFFC000"/>
                  <bgColor rgb="FFFFC000"/>
                </patternFill>
              </fill>
            </x14:dxf>
          </x14:cfRule>
          <x14:cfRule type="containsText" priority="1012" operator="containsText" id="{DEE0406D-F0A8-48AF-AD1D-B7CDA7206B96}">
            <xm:f>NOT(ISERROR(SEARCH($I$72,I23)))</xm:f>
            <xm:f>$I$72</xm:f>
            <x14:dxf>
              <fill>
                <patternFill>
                  <fgColor rgb="FFFFFF00"/>
                  <bgColor rgb="FFFFFF00"/>
                </patternFill>
              </fill>
            </x14:dxf>
          </x14:cfRule>
          <x14:cfRule type="containsText" priority="1013" operator="containsText" id="{76066C69-CFED-43A8-9D1C-262C675ED369}">
            <xm:f>NOT(ISERROR(SEARCH($I$71,I23)))</xm:f>
            <xm:f>$I$71</xm:f>
            <x14:dxf>
              <fill>
                <patternFill>
                  <bgColor theme="0" tint="-0.14996795556505021"/>
                </patternFill>
              </fill>
            </x14:dxf>
          </x14:cfRule>
          <x14:cfRule type="cellIs" priority="1014" operator="equal" id="{DD168EAB-6332-4504-8D79-5F37172ED7D2}">
            <xm:f>'/Users/danielarodriguezm/Downloads/E:\UAEOS\TRABAJO EN CASA\MAPAS DE RIESGOS\RIESGOS 2022\[MAPA_RIESGOS_UAEOS_2022_V1.xlsx]Tabla probabiidad'!#REF!</xm:f>
            <x14:dxf>
              <fill>
                <patternFill>
                  <fgColor theme="6"/>
                </patternFill>
              </fill>
            </x14:dxf>
          </x14:cfRule>
          <x14:cfRule type="cellIs" priority="1015" operator="equal" id="{818FFC9E-25A7-416B-B737-A61F197B7D81}">
            <xm:f>'/Users/danielarodriguezm/Downloads/E:\UAEOS\TRABAJO EN CASA\MAPAS DE RIESGOS\RIESGOS 2022\[MAPA_RIESGOS_UAEOS_2022_V1.xlsx]Tabla probabiidad'!#REF!</xm:f>
            <x14:dxf>
              <fill>
                <patternFill>
                  <fgColor rgb="FF92D050"/>
                  <bgColor theme="6" tint="0.59996337778862885"/>
                </patternFill>
              </fill>
            </x14:dxf>
          </x14:cfRule>
          <xm:sqref>I23:I24</xm:sqref>
        </x14:conditionalFormatting>
        <x14:conditionalFormatting xmlns:xm="http://schemas.microsoft.com/office/excel/2006/main">
          <x14:cfRule type="containsText" priority="1000" operator="containsText" id="{FF98FBB8-BE0F-4310-99D6-C93E8760C7EF}">
            <xm:f>NOT(ISERROR(SEARCH($I$70,I25)))</xm:f>
            <xm:f>$I$70</xm:f>
            <x14:dxf>
              <fill>
                <patternFill>
                  <fgColor rgb="FF92D050"/>
                  <bgColor rgb="FF92D050"/>
                </patternFill>
              </fill>
            </x14:dxf>
          </x14:cfRule>
          <x14:cfRule type="containsText" priority="1001" operator="containsText" id="{404EE660-74DB-46FE-B2C5-260CE0019FC5}">
            <xm:f>NOT(ISERROR(SEARCH($I$71,I25)))</xm:f>
            <xm:f>$I$71</xm:f>
            <x14:dxf>
              <fill>
                <patternFill>
                  <bgColor rgb="FF00B050"/>
                </patternFill>
              </fill>
            </x14:dxf>
          </x14:cfRule>
          <x14:cfRule type="containsText" priority="1002" operator="containsText" id="{7B43FF3D-B942-4086-8F84-28B897D1D81F}">
            <xm:f>NOT(ISERROR(SEARCH($I$74,I25)))</xm:f>
            <xm:f>$I$74</xm:f>
            <x14:dxf>
              <fill>
                <patternFill>
                  <bgColor rgb="FFFF0000"/>
                </patternFill>
              </fill>
            </x14:dxf>
          </x14:cfRule>
          <x14:cfRule type="containsText" priority="1003" operator="containsText" id="{357CF842-A9E8-4E2A-9309-F40A55A0E396}">
            <xm:f>NOT(ISERROR(SEARCH($I$73,I25)))</xm:f>
            <xm:f>$I$73</xm:f>
            <x14:dxf>
              <fill>
                <patternFill>
                  <fgColor rgb="FFFFC000"/>
                  <bgColor rgb="FFFFC000"/>
                </patternFill>
              </fill>
            </x14:dxf>
          </x14:cfRule>
          <x14:cfRule type="containsText" priority="1004" operator="containsText" id="{66E1D295-FF97-4EDA-8FE8-7DE37433CC72}">
            <xm:f>NOT(ISERROR(SEARCH($I$72,I25)))</xm:f>
            <xm:f>$I$72</xm:f>
            <x14:dxf>
              <fill>
                <patternFill>
                  <fgColor rgb="FFFFFF00"/>
                  <bgColor rgb="FFFFFF00"/>
                </patternFill>
              </fill>
            </x14:dxf>
          </x14:cfRule>
          <x14:cfRule type="containsText" priority="1005" operator="containsText" id="{E000FD25-0000-4E35-8876-CD066ED4DD95}">
            <xm:f>NOT(ISERROR(SEARCH($I$71,I25)))</xm:f>
            <xm:f>$I$71</xm:f>
            <x14:dxf>
              <fill>
                <patternFill>
                  <bgColor theme="0" tint="-0.14996795556505021"/>
                </patternFill>
              </fill>
            </x14:dxf>
          </x14:cfRule>
          <x14:cfRule type="cellIs" priority="1006" operator="equal" id="{05979481-9CA6-4E22-B096-0F8A11309D75}">
            <xm:f>'/Users/danielarodriguezm/Downloads/E:\UAEOS\TRABAJO EN CASA\MAPAS DE RIESGOS\RIESGOS 2022\[MAPA_RIESGOS_UAEOS_2022_V1.xlsx]Tabla probabiidad'!#REF!</xm:f>
            <x14:dxf>
              <fill>
                <patternFill>
                  <fgColor theme="6"/>
                </patternFill>
              </fill>
            </x14:dxf>
          </x14:cfRule>
          <x14:cfRule type="cellIs" priority="1007" operator="equal" id="{B77D4986-B33A-4182-ACC6-CA69F5CF7C0E}">
            <xm:f>'/Users/danielarodriguezm/Downloads/E:\UAEOS\TRABAJO EN CASA\MAPAS DE RIESGOS\RIESGOS 2022\[MAPA_RIESGOS_UAEOS_2022_V1.xlsx]Tabla probabiidad'!#REF!</xm:f>
            <x14:dxf>
              <fill>
                <patternFill>
                  <fgColor rgb="FF92D050"/>
                  <bgColor theme="6" tint="0.59996337778862885"/>
                </patternFill>
              </fill>
            </x14:dxf>
          </x14:cfRule>
          <xm:sqref>I25:I26</xm:sqref>
        </x14:conditionalFormatting>
        <x14:conditionalFormatting xmlns:xm="http://schemas.microsoft.com/office/excel/2006/main">
          <x14:cfRule type="containsText" priority="995" operator="containsText" id="{5D3BAE16-7BFA-4CBE-8814-E2F54A46ADBD}">
            <xm:f>NOT(ISERROR(SEARCH($K$74,K22)))</xm:f>
            <xm:f>$K$74</xm:f>
            <x14:dxf>
              <fill>
                <patternFill>
                  <bgColor rgb="FFFF0000"/>
                </patternFill>
              </fill>
            </x14:dxf>
          </x14:cfRule>
          <x14:cfRule type="containsText" priority="996" operator="containsText" id="{D6ECAB9F-8937-4470-99E5-67949C1896D3}">
            <xm:f>NOT(ISERROR(SEARCH($K$73,K22)))</xm:f>
            <xm:f>$K$73</xm:f>
            <x14:dxf>
              <fill>
                <patternFill>
                  <bgColor rgb="FFFFC000"/>
                </patternFill>
              </fill>
            </x14:dxf>
          </x14:cfRule>
          <x14:cfRule type="containsText" priority="997" operator="containsText" id="{0847A5A5-91A5-4ACB-8345-93DF73B54544}">
            <xm:f>NOT(ISERROR(SEARCH($K$72,K22)))</xm:f>
            <xm:f>$K$72</xm:f>
            <x14:dxf>
              <fill>
                <patternFill>
                  <bgColor rgb="FFFFFF00"/>
                </patternFill>
              </fill>
            </x14:dxf>
          </x14:cfRule>
          <x14:cfRule type="containsText" priority="998" operator="containsText" id="{29482466-B308-420E-8850-398437200325}">
            <xm:f>NOT(ISERROR(SEARCH($K$71,K22)))</xm:f>
            <xm:f>$K$71</xm:f>
            <x14:dxf>
              <fill>
                <patternFill>
                  <bgColor rgb="FF00B050"/>
                </patternFill>
              </fill>
            </x14:dxf>
          </x14:cfRule>
          <x14:cfRule type="containsText" priority="999" operator="containsText" id="{83D68D68-8798-4B8D-8A4D-DE326F317FA5}">
            <xm:f>NOT(ISERROR(SEARCH($K$70,K22)))</xm:f>
            <xm:f>$K$70</xm:f>
            <x14:dxf>
              <fill>
                <patternFill>
                  <bgColor rgb="FF92D050"/>
                </patternFill>
              </fill>
            </x14:dxf>
          </x14:cfRule>
          <xm:sqref>K22</xm:sqref>
        </x14:conditionalFormatting>
        <x14:conditionalFormatting xmlns:xm="http://schemas.microsoft.com/office/excel/2006/main">
          <x14:cfRule type="containsText" priority="991" operator="containsText" id="{2696A179-578B-4AE2-A8AA-D2827B41B528}">
            <xm:f>NOT(ISERROR(SEARCH($M$73,M17)))</xm:f>
            <xm:f>$M$73</xm:f>
            <x14:dxf>
              <fill>
                <patternFill>
                  <bgColor rgb="FFFF0000"/>
                </patternFill>
              </fill>
            </x14:dxf>
          </x14:cfRule>
          <x14:cfRule type="containsText" priority="992" operator="containsText" id="{DE3E9A1F-344E-4119-BEC2-16E503C6B80A}">
            <xm:f>NOT(ISERROR(SEARCH($M$72,M17)))</xm:f>
            <xm:f>$M$72</xm:f>
            <x14:dxf>
              <fill>
                <patternFill>
                  <bgColor rgb="FFFFC000"/>
                </patternFill>
              </fill>
            </x14:dxf>
          </x14:cfRule>
          <x14:cfRule type="containsText" priority="993" operator="containsText" id="{B5A97EAB-B212-41AC-9A88-0E90FF99727A}">
            <xm:f>NOT(ISERROR(SEARCH($M$71,M17)))</xm:f>
            <xm:f>$M$71</xm:f>
            <x14:dxf>
              <fill>
                <patternFill>
                  <bgColor rgb="FFFFFF00"/>
                </patternFill>
              </fill>
            </x14:dxf>
          </x14:cfRule>
          <x14:cfRule type="containsText" priority="994" operator="containsText" id="{4366F73B-FE5C-4A7D-BCB2-CB7F240B5F87}">
            <xm:f>NOT(ISERROR(SEARCH($M$70,M17)))</xm:f>
            <xm:f>$M$70</xm:f>
            <x14:dxf>
              <fill>
                <patternFill>
                  <bgColor rgb="FF92D050"/>
                </patternFill>
              </fill>
            </x14:dxf>
          </x14:cfRule>
          <xm:sqref>M17</xm:sqref>
        </x14:conditionalFormatting>
        <x14:conditionalFormatting xmlns:xm="http://schemas.microsoft.com/office/excel/2006/main">
          <x14:cfRule type="containsText" priority="987" operator="containsText" id="{44298A84-203D-4B3E-B4EF-49B251DA6267}">
            <xm:f>NOT(ISERROR(SEARCH($M$73,M19)))</xm:f>
            <xm:f>$M$73</xm:f>
            <x14:dxf>
              <fill>
                <patternFill>
                  <bgColor rgb="FFFF0000"/>
                </patternFill>
              </fill>
            </x14:dxf>
          </x14:cfRule>
          <x14:cfRule type="containsText" priority="988" operator="containsText" id="{C47AA1AE-7B80-495A-AF4C-D7ED0C57C984}">
            <xm:f>NOT(ISERROR(SEARCH($M$72,M19)))</xm:f>
            <xm:f>$M$72</xm:f>
            <x14:dxf>
              <fill>
                <patternFill>
                  <bgColor rgb="FFFFC000"/>
                </patternFill>
              </fill>
            </x14:dxf>
          </x14:cfRule>
          <x14:cfRule type="containsText" priority="989" operator="containsText" id="{64150189-EE2E-423B-8C39-F7389ED4A20D}">
            <xm:f>NOT(ISERROR(SEARCH($M$71,M19)))</xm:f>
            <xm:f>$M$71</xm:f>
            <x14:dxf>
              <fill>
                <patternFill>
                  <bgColor rgb="FFFFFF00"/>
                </patternFill>
              </fill>
            </x14:dxf>
          </x14:cfRule>
          <x14:cfRule type="containsText" priority="990" operator="containsText" id="{E37996B3-B869-40B7-A4F6-D0F50DF3BD3E}">
            <xm:f>NOT(ISERROR(SEARCH($M$70,M19)))</xm:f>
            <xm:f>$M$70</xm:f>
            <x14:dxf>
              <fill>
                <patternFill>
                  <bgColor rgb="FF92D050"/>
                </patternFill>
              </fill>
            </x14:dxf>
          </x14:cfRule>
          <xm:sqref>M19</xm:sqref>
        </x14:conditionalFormatting>
        <x14:conditionalFormatting xmlns:xm="http://schemas.microsoft.com/office/excel/2006/main">
          <x14:cfRule type="containsText" priority="983" operator="containsText" id="{256E9BFB-202E-4099-AE3E-79A803FDA08C}">
            <xm:f>NOT(ISERROR(SEARCH($M$73,M21)))</xm:f>
            <xm:f>$M$73</xm:f>
            <x14:dxf>
              <fill>
                <patternFill>
                  <bgColor rgb="FFFF0000"/>
                </patternFill>
              </fill>
            </x14:dxf>
          </x14:cfRule>
          <x14:cfRule type="containsText" priority="984" operator="containsText" id="{7E16D282-8AFC-4E23-BC7F-A1FAACB6751A}">
            <xm:f>NOT(ISERROR(SEARCH($M$72,M21)))</xm:f>
            <xm:f>$M$72</xm:f>
            <x14:dxf>
              <fill>
                <patternFill>
                  <bgColor rgb="FFFFC000"/>
                </patternFill>
              </fill>
            </x14:dxf>
          </x14:cfRule>
          <x14:cfRule type="containsText" priority="985" operator="containsText" id="{0CC1FCD6-22DD-463A-9A8B-ED997D3C7281}">
            <xm:f>NOT(ISERROR(SEARCH($M$71,M21)))</xm:f>
            <xm:f>$M$71</xm:f>
            <x14:dxf>
              <fill>
                <patternFill>
                  <bgColor rgb="FFFFFF00"/>
                </patternFill>
              </fill>
            </x14:dxf>
          </x14:cfRule>
          <x14:cfRule type="containsText" priority="986" operator="containsText" id="{FBF1C7C6-7F44-4272-8D6C-EC2C51BB253D}">
            <xm:f>NOT(ISERROR(SEARCH($M$70,M21)))</xm:f>
            <xm:f>$M$70</xm:f>
            <x14:dxf>
              <fill>
                <patternFill>
                  <bgColor rgb="FF92D050"/>
                </patternFill>
              </fill>
            </x14:dxf>
          </x14:cfRule>
          <xm:sqref>M21:M26</xm:sqref>
        </x14:conditionalFormatting>
        <x14:conditionalFormatting xmlns:xm="http://schemas.microsoft.com/office/excel/2006/main">
          <x14:cfRule type="containsText" priority="979" operator="containsText" id="{1B955708-CB99-48F7-8948-F2260B084D62}">
            <xm:f>NOT(ISERROR(SEARCH($M$73,M27)))</xm:f>
            <xm:f>$M$73</xm:f>
            <x14:dxf>
              <fill>
                <patternFill>
                  <bgColor rgb="FFFF0000"/>
                </patternFill>
              </fill>
            </x14:dxf>
          </x14:cfRule>
          <x14:cfRule type="containsText" priority="980" operator="containsText" id="{7B640352-80C8-4029-A945-7F1B2816A459}">
            <xm:f>NOT(ISERROR(SEARCH($M$72,M27)))</xm:f>
            <xm:f>$M$72</xm:f>
            <x14:dxf>
              <fill>
                <patternFill>
                  <bgColor rgb="FFFFC000"/>
                </patternFill>
              </fill>
            </x14:dxf>
          </x14:cfRule>
          <x14:cfRule type="containsText" priority="981" operator="containsText" id="{3A9E29D1-3B93-4D38-813F-018855FA326D}">
            <xm:f>NOT(ISERROR(SEARCH($M$71,M27)))</xm:f>
            <xm:f>$M$71</xm:f>
            <x14:dxf>
              <fill>
                <patternFill>
                  <bgColor rgb="FFFFFF00"/>
                </patternFill>
              </fill>
            </x14:dxf>
          </x14:cfRule>
          <x14:cfRule type="containsText" priority="982" operator="containsText" id="{77D91F6F-3398-4AFF-B7C4-C35F08BB3733}">
            <xm:f>NOT(ISERROR(SEARCH($M$70,M27)))</xm:f>
            <xm:f>$M$70</xm:f>
            <x14:dxf>
              <fill>
                <patternFill>
                  <bgColor rgb="FF92D050"/>
                </patternFill>
              </fill>
            </x14:dxf>
          </x14:cfRule>
          <xm:sqref>M27</xm:sqref>
        </x14:conditionalFormatting>
        <x14:conditionalFormatting xmlns:xm="http://schemas.microsoft.com/office/excel/2006/main">
          <x14:cfRule type="containsText" priority="975" operator="containsText" id="{88C2F014-4A53-487C-9B39-ED818A8F41C0}">
            <xm:f>NOT(ISERROR(SEARCH($M$73,M28)))</xm:f>
            <xm:f>$M$73</xm:f>
            <x14:dxf>
              <fill>
                <patternFill>
                  <bgColor rgb="FFFF0000"/>
                </patternFill>
              </fill>
            </x14:dxf>
          </x14:cfRule>
          <x14:cfRule type="containsText" priority="976" operator="containsText" id="{3E6614AD-8694-4136-A7B2-DD5873B146CD}">
            <xm:f>NOT(ISERROR(SEARCH($M$72,M28)))</xm:f>
            <xm:f>$M$72</xm:f>
            <x14:dxf>
              <fill>
                <patternFill>
                  <bgColor rgb="FFFFC000"/>
                </patternFill>
              </fill>
            </x14:dxf>
          </x14:cfRule>
          <x14:cfRule type="containsText" priority="977" operator="containsText" id="{3F3F5019-1202-4439-9F84-120A8456360E}">
            <xm:f>NOT(ISERROR(SEARCH($M$71,M28)))</xm:f>
            <xm:f>$M$71</xm:f>
            <x14:dxf>
              <fill>
                <patternFill>
                  <bgColor rgb="FFFFFF00"/>
                </patternFill>
              </fill>
            </x14:dxf>
          </x14:cfRule>
          <x14:cfRule type="containsText" priority="978" operator="containsText" id="{2AFD75EF-8CE6-41B9-9228-A4075F02DCDE}">
            <xm:f>NOT(ISERROR(SEARCH($M$70,M28)))</xm:f>
            <xm:f>$M$70</xm:f>
            <x14:dxf>
              <fill>
                <patternFill>
                  <bgColor rgb="FF92D050"/>
                </patternFill>
              </fill>
            </x14:dxf>
          </x14:cfRule>
          <xm:sqref>M28</xm:sqref>
        </x14:conditionalFormatting>
        <x14:conditionalFormatting xmlns:xm="http://schemas.microsoft.com/office/excel/2006/main">
          <x14:cfRule type="containsText" priority="971" operator="containsText" id="{3AE8CCE3-E2C3-453B-8685-D8FA266E83ED}">
            <xm:f>NOT(ISERROR(SEARCH($M$73,M29)))</xm:f>
            <xm:f>$M$73</xm:f>
            <x14:dxf>
              <fill>
                <patternFill>
                  <bgColor rgb="FFFF0000"/>
                </patternFill>
              </fill>
            </x14:dxf>
          </x14:cfRule>
          <x14:cfRule type="containsText" priority="972" operator="containsText" id="{CEF367B1-79B3-44A2-B458-F4BF0B4F113A}">
            <xm:f>NOT(ISERROR(SEARCH($M$72,M29)))</xm:f>
            <xm:f>$M$72</xm:f>
            <x14:dxf>
              <fill>
                <patternFill>
                  <bgColor rgb="FFFFC000"/>
                </patternFill>
              </fill>
            </x14:dxf>
          </x14:cfRule>
          <x14:cfRule type="containsText" priority="973" operator="containsText" id="{E4E28945-4ACE-45B6-A9D3-7BCD50218E15}">
            <xm:f>NOT(ISERROR(SEARCH($M$71,M29)))</xm:f>
            <xm:f>$M$71</xm:f>
            <x14:dxf>
              <fill>
                <patternFill>
                  <bgColor rgb="FFFFFF00"/>
                </patternFill>
              </fill>
            </x14:dxf>
          </x14:cfRule>
          <x14:cfRule type="containsText" priority="974" operator="containsText" id="{465B40D1-37A9-45FC-8B4C-15DDD06928CC}">
            <xm:f>NOT(ISERROR(SEARCH($M$70,M29)))</xm:f>
            <xm:f>$M$70</xm:f>
            <x14:dxf>
              <fill>
                <patternFill>
                  <bgColor rgb="FF92D050"/>
                </patternFill>
              </fill>
            </x14:dxf>
          </x14:cfRule>
          <xm:sqref>M29</xm:sqref>
        </x14:conditionalFormatting>
        <x14:conditionalFormatting xmlns:xm="http://schemas.microsoft.com/office/excel/2006/main">
          <x14:cfRule type="containsText" priority="967" operator="containsText" id="{0D64E466-9D73-4E36-9CA8-3F968D46EE09}">
            <xm:f>NOT(ISERROR(SEARCH($M$73,M30)))</xm:f>
            <xm:f>$M$73</xm:f>
            <x14:dxf>
              <fill>
                <patternFill>
                  <bgColor rgb="FFFF0000"/>
                </patternFill>
              </fill>
            </x14:dxf>
          </x14:cfRule>
          <x14:cfRule type="containsText" priority="968" operator="containsText" id="{DA4CA9FF-7CA2-462E-B8C6-34A305668E75}">
            <xm:f>NOT(ISERROR(SEARCH($M$72,M30)))</xm:f>
            <xm:f>$M$72</xm:f>
            <x14:dxf>
              <fill>
                <patternFill>
                  <bgColor rgb="FFFFC000"/>
                </patternFill>
              </fill>
            </x14:dxf>
          </x14:cfRule>
          <x14:cfRule type="containsText" priority="969" operator="containsText" id="{2309DABF-B469-4AD8-9A35-A0C6F3987E84}">
            <xm:f>NOT(ISERROR(SEARCH($M$71,M30)))</xm:f>
            <xm:f>$M$71</xm:f>
            <x14:dxf>
              <fill>
                <patternFill>
                  <bgColor rgb="FFFFFF00"/>
                </patternFill>
              </fill>
            </x14:dxf>
          </x14:cfRule>
          <x14:cfRule type="containsText" priority="970" operator="containsText" id="{DEBC3D39-0BCC-4A44-92CD-5D44C4719CCA}">
            <xm:f>NOT(ISERROR(SEARCH($M$70,M30)))</xm:f>
            <xm:f>$M$70</xm:f>
            <x14:dxf>
              <fill>
                <patternFill>
                  <bgColor rgb="FF92D050"/>
                </patternFill>
              </fill>
            </x14:dxf>
          </x14:cfRule>
          <xm:sqref>M30</xm:sqref>
        </x14:conditionalFormatting>
        <x14:conditionalFormatting xmlns:xm="http://schemas.microsoft.com/office/excel/2006/main">
          <x14:cfRule type="containsText" priority="963" operator="containsText" id="{9124F912-D39B-416F-A481-F437C3ADDEB2}">
            <xm:f>NOT(ISERROR(SEARCH($M$73,M31)))</xm:f>
            <xm:f>$M$73</xm:f>
            <x14:dxf>
              <fill>
                <patternFill>
                  <bgColor rgb="FFFF0000"/>
                </patternFill>
              </fill>
            </x14:dxf>
          </x14:cfRule>
          <x14:cfRule type="containsText" priority="964" operator="containsText" id="{17C2EB3E-9A53-4AA8-95C6-664DCEC29D92}">
            <xm:f>NOT(ISERROR(SEARCH($M$72,M31)))</xm:f>
            <xm:f>$M$72</xm:f>
            <x14:dxf>
              <fill>
                <patternFill>
                  <bgColor rgb="FFFFC000"/>
                </patternFill>
              </fill>
            </x14:dxf>
          </x14:cfRule>
          <x14:cfRule type="containsText" priority="965" operator="containsText" id="{DB202294-FC41-4A00-8949-0B7AA5058354}">
            <xm:f>NOT(ISERROR(SEARCH($M$71,M31)))</xm:f>
            <xm:f>$M$71</xm:f>
            <x14:dxf>
              <fill>
                <patternFill>
                  <bgColor rgb="FFFFFF00"/>
                </patternFill>
              </fill>
            </x14:dxf>
          </x14:cfRule>
          <x14:cfRule type="containsText" priority="966" operator="containsText" id="{B0A5DA09-A57E-4B90-8B04-3D35FF66C7A9}">
            <xm:f>NOT(ISERROR(SEARCH($M$70,M31)))</xm:f>
            <xm:f>$M$70</xm:f>
            <x14:dxf>
              <fill>
                <patternFill>
                  <bgColor rgb="FF92D050"/>
                </patternFill>
              </fill>
            </x14:dxf>
          </x14:cfRule>
          <xm:sqref>M31</xm:sqref>
        </x14:conditionalFormatting>
        <x14:conditionalFormatting xmlns:xm="http://schemas.microsoft.com/office/excel/2006/main">
          <x14:cfRule type="containsText" priority="959" operator="containsText" id="{5D5767F6-E35E-41BF-862B-7C7882955DEA}">
            <xm:f>NOT(ISERROR(SEARCH($M$73,M32)))</xm:f>
            <xm:f>$M$73</xm:f>
            <x14:dxf>
              <fill>
                <patternFill>
                  <bgColor rgb="FFFF0000"/>
                </patternFill>
              </fill>
            </x14:dxf>
          </x14:cfRule>
          <x14:cfRule type="containsText" priority="960" operator="containsText" id="{6F7A5BC8-E1D5-466A-A1A5-5A7B25FE8D87}">
            <xm:f>NOT(ISERROR(SEARCH($M$72,M32)))</xm:f>
            <xm:f>$M$72</xm:f>
            <x14:dxf>
              <fill>
                <patternFill>
                  <bgColor rgb="FFFFC000"/>
                </patternFill>
              </fill>
            </x14:dxf>
          </x14:cfRule>
          <x14:cfRule type="containsText" priority="961" operator="containsText" id="{D403768F-176B-46F7-9A01-BAE21DCE498F}">
            <xm:f>NOT(ISERROR(SEARCH($M$71,M32)))</xm:f>
            <xm:f>$M$71</xm:f>
            <x14:dxf>
              <fill>
                <patternFill>
                  <bgColor rgb="FFFFFF00"/>
                </patternFill>
              </fill>
            </x14:dxf>
          </x14:cfRule>
          <x14:cfRule type="containsText" priority="962" operator="containsText" id="{15CE8D55-03DB-4C5B-83D8-2AC6401F07B5}">
            <xm:f>NOT(ISERROR(SEARCH($M$70,M32)))</xm:f>
            <xm:f>$M$70</xm:f>
            <x14:dxf>
              <fill>
                <patternFill>
                  <bgColor rgb="FF92D050"/>
                </patternFill>
              </fill>
            </x14:dxf>
          </x14:cfRule>
          <xm:sqref>M32</xm:sqref>
        </x14:conditionalFormatting>
        <x14:conditionalFormatting xmlns:xm="http://schemas.microsoft.com/office/excel/2006/main">
          <x14:cfRule type="containsText" priority="955" operator="containsText" id="{F7CEFC01-0F4D-43E7-92DF-6C1C7748F2B8}">
            <xm:f>NOT(ISERROR(SEARCH($M$73,M33)))</xm:f>
            <xm:f>$M$73</xm:f>
            <x14:dxf>
              <fill>
                <patternFill>
                  <bgColor rgb="FFFF0000"/>
                </patternFill>
              </fill>
            </x14:dxf>
          </x14:cfRule>
          <x14:cfRule type="containsText" priority="956" operator="containsText" id="{58C66396-FF6D-43C4-8623-904D27B4DFB9}">
            <xm:f>NOT(ISERROR(SEARCH($M$72,M33)))</xm:f>
            <xm:f>$M$72</xm:f>
            <x14:dxf>
              <fill>
                <patternFill>
                  <bgColor rgb="FFFFC000"/>
                </patternFill>
              </fill>
            </x14:dxf>
          </x14:cfRule>
          <x14:cfRule type="containsText" priority="957" operator="containsText" id="{F7890C12-8367-414C-A223-5D8110D58ACE}">
            <xm:f>NOT(ISERROR(SEARCH($M$71,M33)))</xm:f>
            <xm:f>$M$71</xm:f>
            <x14:dxf>
              <fill>
                <patternFill>
                  <bgColor rgb="FFFFFF00"/>
                </patternFill>
              </fill>
            </x14:dxf>
          </x14:cfRule>
          <x14:cfRule type="containsText" priority="958" operator="containsText" id="{A5219C07-D692-48D7-862E-80BF368124CC}">
            <xm:f>NOT(ISERROR(SEARCH($M$70,M33)))</xm:f>
            <xm:f>$M$70</xm:f>
            <x14:dxf>
              <fill>
                <patternFill>
                  <bgColor rgb="FF92D050"/>
                </patternFill>
              </fill>
            </x14:dxf>
          </x14:cfRule>
          <xm:sqref>M33</xm:sqref>
        </x14:conditionalFormatting>
        <x14:conditionalFormatting xmlns:xm="http://schemas.microsoft.com/office/excel/2006/main">
          <x14:cfRule type="containsText" priority="947" operator="containsText" id="{1BD82EC1-A641-4BD3-882B-88D9F97ABBBB}">
            <xm:f>NOT(ISERROR(SEARCH($I$70,I34)))</xm:f>
            <xm:f>$I$70</xm:f>
            <x14:dxf>
              <fill>
                <patternFill>
                  <fgColor rgb="FF92D050"/>
                  <bgColor rgb="FF92D050"/>
                </patternFill>
              </fill>
            </x14:dxf>
          </x14:cfRule>
          <x14:cfRule type="containsText" priority="948" operator="containsText" id="{FF9F34EB-536C-4C40-96FE-F4C60CCCBF33}">
            <xm:f>NOT(ISERROR(SEARCH($I$71,I34)))</xm:f>
            <xm:f>$I$71</xm:f>
            <x14:dxf>
              <fill>
                <patternFill>
                  <bgColor rgb="FF00B050"/>
                </patternFill>
              </fill>
            </x14:dxf>
          </x14:cfRule>
          <x14:cfRule type="containsText" priority="949" operator="containsText" id="{5CAAADD6-0D15-4F9E-9D0E-78300E47C660}">
            <xm:f>NOT(ISERROR(SEARCH($I$74,I34)))</xm:f>
            <xm:f>$I$74</xm:f>
            <x14:dxf>
              <fill>
                <patternFill>
                  <bgColor rgb="FFFF0000"/>
                </patternFill>
              </fill>
            </x14:dxf>
          </x14:cfRule>
          <x14:cfRule type="containsText" priority="950" operator="containsText" id="{0B9EE474-B26F-4B7A-901E-BD8FB2A1F877}">
            <xm:f>NOT(ISERROR(SEARCH($I$73,I34)))</xm:f>
            <xm:f>$I$73</xm:f>
            <x14:dxf>
              <fill>
                <patternFill>
                  <fgColor rgb="FFFFC000"/>
                  <bgColor rgb="FFFFC000"/>
                </patternFill>
              </fill>
            </x14:dxf>
          </x14:cfRule>
          <x14:cfRule type="containsText" priority="951" operator="containsText" id="{5B8647CC-F195-49E4-82A1-3446F194092E}">
            <xm:f>NOT(ISERROR(SEARCH($I$72,I34)))</xm:f>
            <xm:f>$I$72</xm:f>
            <x14:dxf>
              <fill>
                <patternFill>
                  <fgColor rgb="FFFFFF00"/>
                  <bgColor rgb="FFFFFF00"/>
                </patternFill>
              </fill>
            </x14:dxf>
          </x14:cfRule>
          <x14:cfRule type="containsText" priority="952" operator="containsText" id="{D5C160D0-36D6-4D52-A78F-632C8988B726}">
            <xm:f>NOT(ISERROR(SEARCH($I$71,I34)))</xm:f>
            <xm:f>$I$71</xm:f>
            <x14:dxf>
              <fill>
                <patternFill>
                  <bgColor theme="0" tint="-0.14996795556505021"/>
                </patternFill>
              </fill>
            </x14:dxf>
          </x14:cfRule>
          <x14:cfRule type="cellIs" priority="953" operator="equal" id="{739B80F4-4970-47CD-A842-9C28A3C31D5B}">
            <xm:f>'/Users/danielarodriguezm/Downloads/E:\UAEOS\TRABAJO EN CASA\MAPAS DE RIESGOS\RIESGOS 2022\[MAPA_RIESGOS_UAEOS_2022_V1.xlsx]Tabla probabiidad'!#REF!</xm:f>
            <x14:dxf>
              <fill>
                <patternFill>
                  <fgColor theme="6"/>
                </patternFill>
              </fill>
            </x14:dxf>
          </x14:cfRule>
          <x14:cfRule type="cellIs" priority="954" operator="equal" id="{567F3615-5B75-4DA0-8FC8-596CCF97F328}">
            <xm:f>'/Users/danielarodriguezm/Downloads/E:\UAEOS\TRABAJO EN CASA\MAPAS DE RIESGOS\RIESGOS 2022\[MAPA_RIESGOS_UAEOS_2022_V1.xlsx]Tabla probabiidad'!#REF!</xm:f>
            <x14:dxf>
              <fill>
                <patternFill>
                  <fgColor rgb="FF92D050"/>
                  <bgColor theme="6" tint="0.59996337778862885"/>
                </patternFill>
              </fill>
            </x14:dxf>
          </x14:cfRule>
          <xm:sqref>I34</xm:sqref>
        </x14:conditionalFormatting>
        <x14:conditionalFormatting xmlns:xm="http://schemas.microsoft.com/office/excel/2006/main">
          <x14:cfRule type="containsText" priority="939" operator="containsText" id="{72F59B08-266A-4300-B64F-1E0C55387B1C}">
            <xm:f>NOT(ISERROR(SEARCH($I$70,I35)))</xm:f>
            <xm:f>$I$70</xm:f>
            <x14:dxf>
              <fill>
                <patternFill>
                  <fgColor rgb="FF92D050"/>
                  <bgColor rgb="FF92D050"/>
                </patternFill>
              </fill>
            </x14:dxf>
          </x14:cfRule>
          <x14:cfRule type="containsText" priority="940" operator="containsText" id="{9412D201-3A74-4E36-9BD9-E215C0FDB1D6}">
            <xm:f>NOT(ISERROR(SEARCH($I$71,I35)))</xm:f>
            <xm:f>$I$71</xm:f>
            <x14:dxf>
              <fill>
                <patternFill>
                  <bgColor rgb="FF00B050"/>
                </patternFill>
              </fill>
            </x14:dxf>
          </x14:cfRule>
          <x14:cfRule type="containsText" priority="941" operator="containsText" id="{9AB8C30E-1FD9-4BE9-B29B-4E6DCB5C1F86}">
            <xm:f>NOT(ISERROR(SEARCH($I$74,I35)))</xm:f>
            <xm:f>$I$74</xm:f>
            <x14:dxf>
              <fill>
                <patternFill>
                  <bgColor rgb="FFFF0000"/>
                </patternFill>
              </fill>
            </x14:dxf>
          </x14:cfRule>
          <x14:cfRule type="containsText" priority="942" operator="containsText" id="{239DB161-7BEC-46D8-B464-BC1B1DBAF0D0}">
            <xm:f>NOT(ISERROR(SEARCH($I$73,I35)))</xm:f>
            <xm:f>$I$73</xm:f>
            <x14:dxf>
              <fill>
                <patternFill>
                  <fgColor rgb="FFFFC000"/>
                  <bgColor rgb="FFFFC000"/>
                </patternFill>
              </fill>
            </x14:dxf>
          </x14:cfRule>
          <x14:cfRule type="containsText" priority="943" operator="containsText" id="{14F85B61-D448-40DC-A0C6-0C8069144BF5}">
            <xm:f>NOT(ISERROR(SEARCH($I$72,I35)))</xm:f>
            <xm:f>$I$72</xm:f>
            <x14:dxf>
              <fill>
                <patternFill>
                  <fgColor rgb="FFFFFF00"/>
                  <bgColor rgb="FFFFFF00"/>
                </patternFill>
              </fill>
            </x14:dxf>
          </x14:cfRule>
          <x14:cfRule type="containsText" priority="944" operator="containsText" id="{9ED15919-3C7F-4397-A404-0F52F4986A7B}">
            <xm:f>NOT(ISERROR(SEARCH($I$71,I35)))</xm:f>
            <xm:f>$I$71</xm:f>
            <x14:dxf>
              <fill>
                <patternFill>
                  <bgColor theme="0" tint="-0.14996795556505021"/>
                </patternFill>
              </fill>
            </x14:dxf>
          </x14:cfRule>
          <x14:cfRule type="cellIs" priority="945" operator="equal" id="{0828A595-CCD5-4B54-9894-3B79BDF032EA}">
            <xm:f>'/Users/danielarodriguezm/Downloads/E:\UAEOS\TRABAJO EN CASA\MAPAS DE RIESGOS\RIESGOS 2022\[MAPA_RIESGOS_UAEOS_2022_V1.xlsx]Tabla probabiidad'!#REF!</xm:f>
            <x14:dxf>
              <fill>
                <patternFill>
                  <fgColor theme="6"/>
                </patternFill>
              </fill>
            </x14:dxf>
          </x14:cfRule>
          <x14:cfRule type="cellIs" priority="946" operator="equal" id="{264BACE7-481D-461E-9AD3-B630158B3CAE}">
            <xm:f>'/Users/danielarodriguezm/Downloads/E:\UAEOS\TRABAJO EN CASA\MAPAS DE RIESGOS\RIESGOS 2022\[MAPA_RIESGOS_UAEOS_2022_V1.xlsx]Tabla probabiidad'!#REF!</xm:f>
            <x14:dxf>
              <fill>
                <patternFill>
                  <fgColor rgb="FF92D050"/>
                  <bgColor theme="6" tint="0.59996337778862885"/>
                </patternFill>
              </fill>
            </x14:dxf>
          </x14:cfRule>
          <xm:sqref>I35:I36</xm:sqref>
        </x14:conditionalFormatting>
        <x14:conditionalFormatting xmlns:xm="http://schemas.microsoft.com/office/excel/2006/main">
          <x14:cfRule type="containsText" priority="931" operator="containsText" id="{1E614B21-3D06-437A-9D4B-169E39C7DC93}">
            <xm:f>NOT(ISERROR(SEARCH($I$70,I37)))</xm:f>
            <xm:f>$I$70</xm:f>
            <x14:dxf>
              <fill>
                <patternFill>
                  <fgColor rgb="FF92D050"/>
                  <bgColor rgb="FF92D050"/>
                </patternFill>
              </fill>
            </x14:dxf>
          </x14:cfRule>
          <x14:cfRule type="containsText" priority="932" operator="containsText" id="{91FAEF76-5AD8-4271-80C0-889365500F42}">
            <xm:f>NOT(ISERROR(SEARCH($I$71,I37)))</xm:f>
            <xm:f>$I$71</xm:f>
            <x14:dxf>
              <fill>
                <patternFill>
                  <bgColor rgb="FF00B050"/>
                </patternFill>
              </fill>
            </x14:dxf>
          </x14:cfRule>
          <x14:cfRule type="containsText" priority="933" operator="containsText" id="{926AF721-9039-4F11-9686-14FDC0481109}">
            <xm:f>NOT(ISERROR(SEARCH($I$74,I37)))</xm:f>
            <xm:f>$I$74</xm:f>
            <x14:dxf>
              <fill>
                <patternFill>
                  <bgColor rgb="FFFF0000"/>
                </patternFill>
              </fill>
            </x14:dxf>
          </x14:cfRule>
          <x14:cfRule type="containsText" priority="934" operator="containsText" id="{82764684-860D-4EE3-9878-B72DBDFBD072}">
            <xm:f>NOT(ISERROR(SEARCH($I$73,I37)))</xm:f>
            <xm:f>$I$73</xm:f>
            <x14:dxf>
              <fill>
                <patternFill>
                  <fgColor rgb="FFFFC000"/>
                  <bgColor rgb="FFFFC000"/>
                </patternFill>
              </fill>
            </x14:dxf>
          </x14:cfRule>
          <x14:cfRule type="containsText" priority="935" operator="containsText" id="{956B0F2E-E7E3-4587-B85D-2FA7306DC193}">
            <xm:f>NOT(ISERROR(SEARCH($I$72,I37)))</xm:f>
            <xm:f>$I$72</xm:f>
            <x14:dxf>
              <fill>
                <patternFill>
                  <fgColor rgb="FFFFFF00"/>
                  <bgColor rgb="FFFFFF00"/>
                </patternFill>
              </fill>
            </x14:dxf>
          </x14:cfRule>
          <x14:cfRule type="containsText" priority="936" operator="containsText" id="{583D86A0-0710-4467-8DE0-5D67376F1E1F}">
            <xm:f>NOT(ISERROR(SEARCH($I$71,I37)))</xm:f>
            <xm:f>$I$71</xm:f>
            <x14:dxf>
              <fill>
                <patternFill>
                  <bgColor theme="0" tint="-0.14996795556505021"/>
                </patternFill>
              </fill>
            </x14:dxf>
          </x14:cfRule>
          <x14:cfRule type="cellIs" priority="937" operator="equal" id="{41CA590A-3976-4F00-AABC-ECB2B3B51523}">
            <xm:f>'/Users/danielarodriguezm/Downloads/E:\UAEOS\TRABAJO EN CASA\MAPAS DE RIESGOS\RIESGOS 2022\[MAPA_RIESGOS_UAEOS_2022_V1.xlsx]Tabla probabiidad'!#REF!</xm:f>
            <x14:dxf>
              <fill>
                <patternFill>
                  <fgColor theme="6"/>
                </patternFill>
              </fill>
            </x14:dxf>
          </x14:cfRule>
          <x14:cfRule type="cellIs" priority="938" operator="equal" id="{CDED1C52-0AAA-42EA-B740-AE7A5CD6FB98}">
            <xm:f>'/Users/danielarodriguezm/Downloads/E:\UAEOS\TRABAJO EN CASA\MAPAS DE RIESGOS\RIESGOS 2022\[MAPA_RIESGOS_UAEOS_2022_V1.xlsx]Tabla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927" operator="containsText" id="{DD2F9656-59F3-41DF-8746-BEBAEC1C2876}">
            <xm:f>NOT(ISERROR(SEARCH($M$73,M34)))</xm:f>
            <xm:f>$M$73</xm:f>
            <x14:dxf>
              <fill>
                <patternFill>
                  <bgColor rgb="FFFF0000"/>
                </patternFill>
              </fill>
            </x14:dxf>
          </x14:cfRule>
          <x14:cfRule type="containsText" priority="928" operator="containsText" id="{B885B3C9-D7B0-43AD-AED1-3501F719D205}">
            <xm:f>NOT(ISERROR(SEARCH($M$72,M34)))</xm:f>
            <xm:f>$M$72</xm:f>
            <x14:dxf>
              <fill>
                <patternFill>
                  <bgColor rgb="FFFFC000"/>
                </patternFill>
              </fill>
            </x14:dxf>
          </x14:cfRule>
          <x14:cfRule type="containsText" priority="929" operator="containsText" id="{B186E614-2926-4335-85BF-36E203058843}">
            <xm:f>NOT(ISERROR(SEARCH($M$71,M34)))</xm:f>
            <xm:f>$M$71</xm:f>
            <x14:dxf>
              <fill>
                <patternFill>
                  <bgColor rgb="FFFFFF00"/>
                </patternFill>
              </fill>
            </x14:dxf>
          </x14:cfRule>
          <x14:cfRule type="containsText" priority="930" operator="containsText" id="{B1E704E1-E5D7-415A-B005-10232349C097}">
            <xm:f>NOT(ISERROR(SEARCH($M$70,M34)))</xm:f>
            <xm:f>$M$70</xm:f>
            <x14:dxf>
              <fill>
                <patternFill>
                  <bgColor rgb="FF92D050"/>
                </patternFill>
              </fill>
            </x14:dxf>
          </x14:cfRule>
          <xm:sqref>M34</xm:sqref>
        </x14:conditionalFormatting>
        <x14:conditionalFormatting xmlns:xm="http://schemas.microsoft.com/office/excel/2006/main">
          <x14:cfRule type="containsText" priority="923" operator="containsText" id="{D7F88F74-54CB-4644-AF13-C98AE6AC2B90}">
            <xm:f>NOT(ISERROR(SEARCH($M$73,M36)))</xm:f>
            <xm:f>$M$73</xm:f>
            <x14:dxf>
              <fill>
                <patternFill>
                  <bgColor rgb="FFFF0000"/>
                </patternFill>
              </fill>
            </x14:dxf>
          </x14:cfRule>
          <x14:cfRule type="containsText" priority="924" operator="containsText" id="{CE047650-B306-42F7-BF21-8C1EABA6DA29}">
            <xm:f>NOT(ISERROR(SEARCH($M$72,M36)))</xm:f>
            <xm:f>$M$72</xm:f>
            <x14:dxf>
              <fill>
                <patternFill>
                  <bgColor rgb="FFFFC000"/>
                </patternFill>
              </fill>
            </x14:dxf>
          </x14:cfRule>
          <x14:cfRule type="containsText" priority="925" operator="containsText" id="{F1F019E0-BCB7-4A0C-80F8-8AFD6A3F885A}">
            <xm:f>NOT(ISERROR(SEARCH($M$71,M36)))</xm:f>
            <xm:f>$M$71</xm:f>
            <x14:dxf>
              <fill>
                <patternFill>
                  <bgColor rgb="FFFFFF00"/>
                </patternFill>
              </fill>
            </x14:dxf>
          </x14:cfRule>
          <x14:cfRule type="containsText" priority="926" operator="containsText" id="{F0024131-1308-432E-AF25-945CE5BD65AD}">
            <xm:f>NOT(ISERROR(SEARCH($M$70,M36)))</xm:f>
            <xm:f>$M$70</xm:f>
            <x14:dxf>
              <fill>
                <patternFill>
                  <bgColor rgb="FF92D050"/>
                </patternFill>
              </fill>
            </x14:dxf>
          </x14:cfRule>
          <xm:sqref>M36</xm:sqref>
        </x14:conditionalFormatting>
        <x14:conditionalFormatting xmlns:xm="http://schemas.microsoft.com/office/excel/2006/main">
          <x14:cfRule type="containsText" priority="919" operator="containsText" id="{5929D331-0F6F-4715-ABAD-70A207F89D96}">
            <xm:f>NOT(ISERROR(SEARCH($M$73,M37)))</xm:f>
            <xm:f>$M$73</xm:f>
            <x14:dxf>
              <fill>
                <patternFill>
                  <bgColor rgb="FFFF0000"/>
                </patternFill>
              </fill>
            </x14:dxf>
          </x14:cfRule>
          <x14:cfRule type="containsText" priority="920" operator="containsText" id="{29F220D8-2426-4EFD-8F33-6E808DE0FFE0}">
            <xm:f>NOT(ISERROR(SEARCH($M$72,M37)))</xm:f>
            <xm:f>$M$72</xm:f>
            <x14:dxf>
              <fill>
                <patternFill>
                  <bgColor rgb="FFFFC000"/>
                </patternFill>
              </fill>
            </x14:dxf>
          </x14:cfRule>
          <x14:cfRule type="containsText" priority="921" operator="containsText" id="{81DC693B-7126-487A-B619-2D55D77BF420}">
            <xm:f>NOT(ISERROR(SEARCH($M$71,M37)))</xm:f>
            <xm:f>$M$71</xm:f>
            <x14:dxf>
              <fill>
                <patternFill>
                  <bgColor rgb="FFFFFF00"/>
                </patternFill>
              </fill>
            </x14:dxf>
          </x14:cfRule>
          <x14:cfRule type="containsText" priority="922" operator="containsText" id="{C43E19E7-6DE0-4790-BA0C-82D58B3BE8A2}">
            <xm:f>NOT(ISERROR(SEARCH($M$70,M37)))</xm:f>
            <xm:f>$M$70</xm:f>
            <x14:dxf>
              <fill>
                <patternFill>
                  <bgColor rgb="FF92D050"/>
                </patternFill>
              </fill>
            </x14:dxf>
          </x14:cfRule>
          <xm:sqref>M37</xm:sqref>
        </x14:conditionalFormatting>
        <x14:conditionalFormatting xmlns:xm="http://schemas.microsoft.com/office/excel/2006/main">
          <x14:cfRule type="containsText" priority="915" operator="containsText" id="{32CA0202-4776-42C1-85E7-ED88DFFE1970}">
            <xm:f>NOT(ISERROR(SEARCH($M$73,M35)))</xm:f>
            <xm:f>$M$73</xm:f>
            <x14:dxf>
              <fill>
                <patternFill>
                  <bgColor rgb="FFFF0000"/>
                </patternFill>
              </fill>
            </x14:dxf>
          </x14:cfRule>
          <x14:cfRule type="containsText" priority="916" operator="containsText" id="{553C4ED0-6C82-4824-B6E3-A97DA196948C}">
            <xm:f>NOT(ISERROR(SEARCH($M$72,M35)))</xm:f>
            <xm:f>$M$72</xm:f>
            <x14:dxf>
              <fill>
                <patternFill>
                  <bgColor rgb="FFFFC000"/>
                </patternFill>
              </fill>
            </x14:dxf>
          </x14:cfRule>
          <x14:cfRule type="containsText" priority="917" operator="containsText" id="{6623E2C2-C6AA-4DEE-8414-7BBAE0737F1A}">
            <xm:f>NOT(ISERROR(SEARCH($M$71,M35)))</xm:f>
            <xm:f>$M$71</xm:f>
            <x14:dxf>
              <fill>
                <patternFill>
                  <bgColor rgb="FFFFFF00"/>
                </patternFill>
              </fill>
            </x14:dxf>
          </x14:cfRule>
          <x14:cfRule type="containsText" priority="918" operator="containsText" id="{9D140188-E109-4E01-88AD-E6AB8E192240}">
            <xm:f>NOT(ISERROR(SEARCH($M$70,M35)))</xm:f>
            <xm:f>$M$70</xm:f>
            <x14:dxf>
              <fill>
                <patternFill>
                  <bgColor rgb="FF92D050"/>
                </patternFill>
              </fill>
            </x14:dxf>
          </x14:cfRule>
          <xm:sqref>M35</xm:sqref>
        </x14:conditionalFormatting>
        <x14:conditionalFormatting xmlns:xm="http://schemas.microsoft.com/office/excel/2006/main">
          <x14:cfRule type="containsText" priority="907" operator="containsText" id="{D7F1FD01-05F6-41FD-A1AE-F650BF58A69E}">
            <xm:f>NOT(ISERROR(SEARCH($I$70,X14)))</xm:f>
            <xm:f>$I$70</xm:f>
            <x14:dxf>
              <fill>
                <patternFill>
                  <fgColor rgb="FF92D050"/>
                  <bgColor rgb="FF92D050"/>
                </patternFill>
              </fill>
            </x14:dxf>
          </x14:cfRule>
          <x14:cfRule type="containsText" priority="908" operator="containsText" id="{3C0B90D4-993A-49C2-9B76-E4BEA423DE55}">
            <xm:f>NOT(ISERROR(SEARCH($I$71,X14)))</xm:f>
            <xm:f>$I$71</xm:f>
            <x14:dxf>
              <fill>
                <patternFill>
                  <bgColor rgb="FF00B050"/>
                </patternFill>
              </fill>
            </x14:dxf>
          </x14:cfRule>
          <x14:cfRule type="containsText" priority="909" operator="containsText" id="{E404D9C8-A96D-4981-B6F9-81FFD94B9C00}">
            <xm:f>NOT(ISERROR(SEARCH($I$74,X14)))</xm:f>
            <xm:f>$I$74</xm:f>
            <x14:dxf>
              <fill>
                <patternFill>
                  <bgColor rgb="FFFF0000"/>
                </patternFill>
              </fill>
            </x14:dxf>
          </x14:cfRule>
          <x14:cfRule type="containsText" priority="910" operator="containsText" id="{EDBDFC8B-6522-48E5-B78D-37BE3B541BD4}">
            <xm:f>NOT(ISERROR(SEARCH($I$73,X14)))</xm:f>
            <xm:f>$I$73</xm:f>
            <x14:dxf>
              <fill>
                <patternFill>
                  <fgColor rgb="FFFFC000"/>
                  <bgColor rgb="FFFFC000"/>
                </patternFill>
              </fill>
            </x14:dxf>
          </x14:cfRule>
          <x14:cfRule type="containsText" priority="911" operator="containsText" id="{32D282C3-C35B-46E4-9F83-BE15CEEDCBBD}">
            <xm:f>NOT(ISERROR(SEARCH($I$72,X14)))</xm:f>
            <xm:f>$I$72</xm:f>
            <x14:dxf>
              <fill>
                <patternFill>
                  <fgColor rgb="FFFFFF00"/>
                  <bgColor rgb="FFFFFF00"/>
                </patternFill>
              </fill>
            </x14:dxf>
          </x14:cfRule>
          <x14:cfRule type="containsText" priority="912" operator="containsText" id="{530BE2C0-D548-4F70-B33E-455509041DCE}">
            <xm:f>NOT(ISERROR(SEARCH($I$71,X14)))</xm:f>
            <xm:f>$I$71</xm:f>
            <x14:dxf>
              <fill>
                <patternFill>
                  <bgColor theme="0" tint="-0.14996795556505021"/>
                </patternFill>
              </fill>
            </x14:dxf>
          </x14:cfRule>
          <x14:cfRule type="cellIs" priority="913" operator="equal" id="{788F3388-9C8B-4D97-A465-CCB1EC591823}">
            <xm:f>'/Users/danielarodriguezm/Downloads/E:\UAEOS\TRABAJO EN CASA\MAPAS DE RIESGOS\RIESGOS 2022\[MAPA_RIESGOS_UAEOS_2022_V1.xlsx]Tabla probabiidad'!#REF!</xm:f>
            <x14:dxf>
              <fill>
                <patternFill>
                  <fgColor theme="6"/>
                </patternFill>
              </fill>
            </x14:dxf>
          </x14:cfRule>
          <x14:cfRule type="cellIs" priority="914" operator="equal" id="{1F58002E-6C41-4DF4-A5B6-C1BE7E6F722D}">
            <xm:f>'/Users/danielarodriguezm/Downloads/E:\UAEOS\TRABAJO EN CASA\MAPAS DE RIESGOS\RIESGOS 2022\[MAPA_RIESGOS_UAEOS_2022_V1.xlsx]Tabla probabiidad'!#REF!</xm:f>
            <x14:dxf>
              <fill>
                <patternFill>
                  <fgColor rgb="FF92D050"/>
                  <bgColor theme="6" tint="0.59996337778862885"/>
                </patternFill>
              </fill>
            </x14:dxf>
          </x14:cfRule>
          <xm:sqref>X14</xm:sqref>
        </x14:conditionalFormatting>
        <x14:conditionalFormatting xmlns:xm="http://schemas.microsoft.com/office/excel/2006/main">
          <x14:cfRule type="containsText" priority="899" operator="containsText" id="{3BEADB29-13BD-4830-AF68-40DE6EEDDD6B}">
            <xm:f>NOT(ISERROR(SEARCH($I$70,X15)))</xm:f>
            <xm:f>$I$70</xm:f>
            <x14:dxf>
              <fill>
                <patternFill>
                  <fgColor rgb="FF92D050"/>
                  <bgColor rgb="FF92D050"/>
                </patternFill>
              </fill>
            </x14:dxf>
          </x14:cfRule>
          <x14:cfRule type="containsText" priority="900" operator="containsText" id="{164E1708-F64D-40BD-B96E-56292CCF1A22}">
            <xm:f>NOT(ISERROR(SEARCH($I$71,X15)))</xm:f>
            <xm:f>$I$71</xm:f>
            <x14:dxf>
              <fill>
                <patternFill>
                  <bgColor rgb="FF00B050"/>
                </patternFill>
              </fill>
            </x14:dxf>
          </x14:cfRule>
          <x14:cfRule type="containsText" priority="901" operator="containsText" id="{792962B2-2592-4C76-A5AE-198B12D3A9E7}">
            <xm:f>NOT(ISERROR(SEARCH($I$74,X15)))</xm:f>
            <xm:f>$I$74</xm:f>
            <x14:dxf>
              <fill>
                <patternFill>
                  <bgColor rgb="FFFF0000"/>
                </patternFill>
              </fill>
            </x14:dxf>
          </x14:cfRule>
          <x14:cfRule type="containsText" priority="902" operator="containsText" id="{C2074C30-0991-47DD-BE8C-92A6002D9CFA}">
            <xm:f>NOT(ISERROR(SEARCH($I$73,X15)))</xm:f>
            <xm:f>$I$73</xm:f>
            <x14:dxf>
              <fill>
                <patternFill>
                  <fgColor rgb="FFFFC000"/>
                  <bgColor rgb="FFFFC000"/>
                </patternFill>
              </fill>
            </x14:dxf>
          </x14:cfRule>
          <x14:cfRule type="containsText" priority="903" operator="containsText" id="{C027A129-DD92-4AD1-8AA0-4833568BCE7B}">
            <xm:f>NOT(ISERROR(SEARCH($I$72,X15)))</xm:f>
            <xm:f>$I$72</xm:f>
            <x14:dxf>
              <fill>
                <patternFill>
                  <fgColor rgb="FFFFFF00"/>
                  <bgColor rgb="FFFFFF00"/>
                </patternFill>
              </fill>
            </x14:dxf>
          </x14:cfRule>
          <x14:cfRule type="containsText" priority="904" operator="containsText" id="{7EECA090-4E55-4B8C-A2B2-D910405A2541}">
            <xm:f>NOT(ISERROR(SEARCH($I$71,X15)))</xm:f>
            <xm:f>$I$71</xm:f>
            <x14:dxf>
              <fill>
                <patternFill>
                  <bgColor theme="0" tint="-0.14996795556505021"/>
                </patternFill>
              </fill>
            </x14:dxf>
          </x14:cfRule>
          <x14:cfRule type="cellIs" priority="905" operator="equal" id="{466D64CC-007D-4C6E-AED2-4AFA9BE22CB3}">
            <xm:f>'/Users/danielarodriguezm/Downloads/E:\UAEOS\TRABAJO EN CASA\MAPAS DE RIESGOS\RIESGOS 2022\[MAPA_RIESGOS_UAEOS_2022_V1.xlsx]Tabla probabiidad'!#REF!</xm:f>
            <x14:dxf>
              <fill>
                <patternFill>
                  <fgColor theme="6"/>
                </patternFill>
              </fill>
            </x14:dxf>
          </x14:cfRule>
          <x14:cfRule type="cellIs" priority="906" operator="equal" id="{B668166A-86F2-4430-A852-4CAC8D91374B}">
            <xm:f>'/Users/danielarodriguezm/Downloads/E:\UAEOS\TRABAJO EN CASA\MAPAS DE RIESGOS\RIESGOS 2022\[MAPA_RIESGOS_UAEOS_2022_V1.xlsx]Tabla probabiidad'!#REF!</xm:f>
            <x14:dxf>
              <fill>
                <patternFill>
                  <fgColor rgb="FF92D050"/>
                  <bgColor theme="6" tint="0.59996337778862885"/>
                </patternFill>
              </fill>
            </x14:dxf>
          </x14:cfRule>
          <xm:sqref>X15:X18</xm:sqref>
        </x14:conditionalFormatting>
        <x14:conditionalFormatting xmlns:xm="http://schemas.microsoft.com/office/excel/2006/main">
          <x14:cfRule type="containsText" priority="891" operator="containsText" id="{70BB5492-2BC3-4E20-AAB5-23F0B8C09919}">
            <xm:f>NOT(ISERROR(SEARCH($I$70,X20)))</xm:f>
            <xm:f>$I$70</xm:f>
            <x14:dxf>
              <fill>
                <patternFill>
                  <fgColor rgb="FF92D050"/>
                  <bgColor rgb="FF92D050"/>
                </patternFill>
              </fill>
            </x14:dxf>
          </x14:cfRule>
          <x14:cfRule type="containsText" priority="892" operator="containsText" id="{4CEF0A89-8239-4B83-BD62-F0805498D57A}">
            <xm:f>NOT(ISERROR(SEARCH($I$71,X20)))</xm:f>
            <xm:f>$I$71</xm:f>
            <x14:dxf>
              <fill>
                <patternFill>
                  <bgColor rgb="FF00B050"/>
                </patternFill>
              </fill>
            </x14:dxf>
          </x14:cfRule>
          <x14:cfRule type="containsText" priority="893" operator="containsText" id="{0856C259-39D2-44DD-9595-863088E4BA94}">
            <xm:f>NOT(ISERROR(SEARCH($I$74,X20)))</xm:f>
            <xm:f>$I$74</xm:f>
            <x14:dxf>
              <fill>
                <patternFill>
                  <bgColor rgb="FFFF0000"/>
                </patternFill>
              </fill>
            </x14:dxf>
          </x14:cfRule>
          <x14:cfRule type="containsText" priority="894" operator="containsText" id="{EBB8522E-212F-4811-AF32-7CE02AB1E003}">
            <xm:f>NOT(ISERROR(SEARCH($I$73,X20)))</xm:f>
            <xm:f>$I$73</xm:f>
            <x14:dxf>
              <fill>
                <patternFill>
                  <fgColor rgb="FFFFC000"/>
                  <bgColor rgb="FFFFC000"/>
                </patternFill>
              </fill>
            </x14:dxf>
          </x14:cfRule>
          <x14:cfRule type="containsText" priority="895" operator="containsText" id="{96392486-25BC-41C5-8CAB-05DFDF3BDDDF}">
            <xm:f>NOT(ISERROR(SEARCH($I$72,X20)))</xm:f>
            <xm:f>$I$72</xm:f>
            <x14:dxf>
              <fill>
                <patternFill>
                  <fgColor rgb="FFFFFF00"/>
                  <bgColor rgb="FFFFFF00"/>
                </patternFill>
              </fill>
            </x14:dxf>
          </x14:cfRule>
          <x14:cfRule type="containsText" priority="896" operator="containsText" id="{67811698-C9A5-4AA5-88CD-ACF46009ABFB}">
            <xm:f>NOT(ISERROR(SEARCH($I$71,X20)))</xm:f>
            <xm:f>$I$71</xm:f>
            <x14:dxf>
              <fill>
                <patternFill>
                  <bgColor theme="0" tint="-0.14996795556505021"/>
                </patternFill>
              </fill>
            </x14:dxf>
          </x14:cfRule>
          <x14:cfRule type="cellIs" priority="897" operator="equal" id="{C986E9B5-0CA9-470F-BF48-172F8FB4A65D}">
            <xm:f>'/Users/danielarodriguezm/Downloads/E:\UAEOS\TRABAJO EN CASA\MAPAS DE RIESGOS\RIESGOS 2022\[MAPA_RIESGOS_UAEOS_2022_V1.xlsx]Tabla probabiidad'!#REF!</xm:f>
            <x14:dxf>
              <fill>
                <patternFill>
                  <fgColor theme="6"/>
                </patternFill>
              </fill>
            </x14:dxf>
          </x14:cfRule>
          <x14:cfRule type="cellIs" priority="898" operator="equal" id="{E1384ACA-17DF-4768-95F2-69DC59A86465}">
            <xm:f>'/Users/danielarodriguezm/Downloads/E:\UAEOS\TRABAJO EN CASA\MAPAS DE RIESGOS\RIESGOS 2022\[MAPA_RIESGOS_UAEOS_2022_V1.xlsx]Tabla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83" operator="containsText" id="{CC9CF82D-9337-44AB-97E6-AFE973AF090E}">
            <xm:f>NOT(ISERROR(SEARCH($I$70,X19)))</xm:f>
            <xm:f>$I$70</xm:f>
            <x14:dxf>
              <fill>
                <patternFill>
                  <fgColor rgb="FF92D050"/>
                  <bgColor rgb="FF92D050"/>
                </patternFill>
              </fill>
            </x14:dxf>
          </x14:cfRule>
          <x14:cfRule type="containsText" priority="884" operator="containsText" id="{DC6982BB-AD3D-45DD-AC90-05CB890FB35A}">
            <xm:f>NOT(ISERROR(SEARCH($I$71,X19)))</xm:f>
            <xm:f>$I$71</xm:f>
            <x14:dxf>
              <fill>
                <patternFill>
                  <bgColor rgb="FF00B050"/>
                </patternFill>
              </fill>
            </x14:dxf>
          </x14:cfRule>
          <x14:cfRule type="containsText" priority="885" operator="containsText" id="{08F7151A-A73F-48CB-B86A-CB196073C007}">
            <xm:f>NOT(ISERROR(SEARCH($I$74,X19)))</xm:f>
            <xm:f>$I$74</xm:f>
            <x14:dxf>
              <fill>
                <patternFill>
                  <bgColor rgb="FFFF0000"/>
                </patternFill>
              </fill>
            </x14:dxf>
          </x14:cfRule>
          <x14:cfRule type="containsText" priority="886" operator="containsText" id="{07D58B94-EC71-436F-A2B8-02C5766177D8}">
            <xm:f>NOT(ISERROR(SEARCH($I$73,X19)))</xm:f>
            <xm:f>$I$73</xm:f>
            <x14:dxf>
              <fill>
                <patternFill>
                  <fgColor rgb="FFFFC000"/>
                  <bgColor rgb="FFFFC000"/>
                </patternFill>
              </fill>
            </x14:dxf>
          </x14:cfRule>
          <x14:cfRule type="containsText" priority="887" operator="containsText" id="{17C65393-CCE8-4959-908C-3712481F681C}">
            <xm:f>NOT(ISERROR(SEARCH($I$72,X19)))</xm:f>
            <xm:f>$I$72</xm:f>
            <x14:dxf>
              <fill>
                <patternFill>
                  <fgColor rgb="FFFFFF00"/>
                  <bgColor rgb="FFFFFF00"/>
                </patternFill>
              </fill>
            </x14:dxf>
          </x14:cfRule>
          <x14:cfRule type="containsText" priority="888" operator="containsText" id="{FB0A283E-438F-483C-B9FC-7B418C86BE8D}">
            <xm:f>NOT(ISERROR(SEARCH($I$71,X19)))</xm:f>
            <xm:f>$I$71</xm:f>
            <x14:dxf>
              <fill>
                <patternFill>
                  <bgColor theme="0" tint="-0.14996795556505021"/>
                </patternFill>
              </fill>
            </x14:dxf>
          </x14:cfRule>
          <x14:cfRule type="cellIs" priority="889" operator="equal" id="{C078556D-3A40-4CE7-A3F8-4C76D1E22547}">
            <xm:f>'/Users/danielarodriguezm/Downloads/E:\UAEOS\TRABAJO EN CASA\MAPAS DE RIESGOS\RIESGOS 2022\[MAPA_RIESGOS_UAEOS_2022_V1.xlsx]Tabla probabiidad'!#REF!</xm:f>
            <x14:dxf>
              <fill>
                <patternFill>
                  <fgColor theme="6"/>
                </patternFill>
              </fill>
            </x14:dxf>
          </x14:cfRule>
          <x14:cfRule type="cellIs" priority="890" operator="equal" id="{7345CF96-71B0-4601-9230-83B11C8A94BC}">
            <xm:f>'/Users/danielarodriguezm/Downloads/E:\UAEOS\TRABAJO EN CASA\MAPAS DE RIESGOS\RIESGOS 2022\[MAPA_RIESGOS_UAEOS_2022_V1.xlsx]Tabla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75" operator="containsText" id="{4BEDCC1D-2135-4215-B851-55CB5F02D7DC}">
            <xm:f>NOT(ISERROR(SEARCH($I$70,X21)))</xm:f>
            <xm:f>$I$70</xm:f>
            <x14:dxf>
              <fill>
                <patternFill>
                  <fgColor rgb="FF92D050"/>
                  <bgColor rgb="FF92D050"/>
                </patternFill>
              </fill>
            </x14:dxf>
          </x14:cfRule>
          <x14:cfRule type="containsText" priority="876" operator="containsText" id="{9FDB6B52-D81B-4290-AD0E-EF97B15DD933}">
            <xm:f>NOT(ISERROR(SEARCH($I$71,X21)))</xm:f>
            <xm:f>$I$71</xm:f>
            <x14:dxf>
              <fill>
                <patternFill>
                  <bgColor rgb="FF00B050"/>
                </patternFill>
              </fill>
            </x14:dxf>
          </x14:cfRule>
          <x14:cfRule type="containsText" priority="877" operator="containsText" id="{7FB7D55F-E4C3-4C8B-BC73-159BFE51574C}">
            <xm:f>NOT(ISERROR(SEARCH($I$74,X21)))</xm:f>
            <xm:f>$I$74</xm:f>
            <x14:dxf>
              <fill>
                <patternFill>
                  <bgColor rgb="FFFF0000"/>
                </patternFill>
              </fill>
            </x14:dxf>
          </x14:cfRule>
          <x14:cfRule type="containsText" priority="878" operator="containsText" id="{D5D79D48-3186-4B97-88AC-43528A991F30}">
            <xm:f>NOT(ISERROR(SEARCH($I$73,X21)))</xm:f>
            <xm:f>$I$73</xm:f>
            <x14:dxf>
              <fill>
                <patternFill>
                  <fgColor rgb="FFFFC000"/>
                  <bgColor rgb="FFFFC000"/>
                </patternFill>
              </fill>
            </x14:dxf>
          </x14:cfRule>
          <x14:cfRule type="containsText" priority="879" operator="containsText" id="{0D4352B2-DFDE-450D-880F-1C2B93872E0A}">
            <xm:f>NOT(ISERROR(SEARCH($I$72,X21)))</xm:f>
            <xm:f>$I$72</xm:f>
            <x14:dxf>
              <fill>
                <patternFill>
                  <fgColor rgb="FFFFFF00"/>
                  <bgColor rgb="FFFFFF00"/>
                </patternFill>
              </fill>
            </x14:dxf>
          </x14:cfRule>
          <x14:cfRule type="containsText" priority="880" operator="containsText" id="{4D0A1568-8C75-46E3-B20B-601AD17B9C79}">
            <xm:f>NOT(ISERROR(SEARCH($I$71,X21)))</xm:f>
            <xm:f>$I$71</xm:f>
            <x14:dxf>
              <fill>
                <patternFill>
                  <bgColor theme="0" tint="-0.14996795556505021"/>
                </patternFill>
              </fill>
            </x14:dxf>
          </x14:cfRule>
          <x14:cfRule type="cellIs" priority="881" operator="equal" id="{F7415547-7A3C-4EF1-9BD2-E30119669420}">
            <xm:f>'/Users/danielarodriguezm/Downloads/E:\UAEOS\TRABAJO EN CASA\MAPAS DE RIESGOS\RIESGOS 2022\[MAPA_RIESGOS_UAEOS_2022_V1.xlsx]Tabla probabiidad'!#REF!</xm:f>
            <x14:dxf>
              <fill>
                <patternFill>
                  <fgColor theme="6"/>
                </patternFill>
              </fill>
            </x14:dxf>
          </x14:cfRule>
          <x14:cfRule type="cellIs" priority="882" operator="equal" id="{8694AF7C-C24F-42B2-A87D-CE69CF4E10EE}">
            <xm:f>'/Users/danielarodriguezm/Downloads/E:\UAEOS\TRABAJO EN CASA\MAPAS DE RIESGOS\RIESGOS 2022\[MAPA_RIESGOS_UAEOS_2022_V1.xlsx]Tabla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67" operator="containsText" id="{9780CD8F-489C-4CA7-B60D-05F0865EB759}">
            <xm:f>NOT(ISERROR(SEARCH($I$70,X22)))</xm:f>
            <xm:f>$I$70</xm:f>
            <x14:dxf>
              <fill>
                <patternFill>
                  <fgColor rgb="FF92D050"/>
                  <bgColor rgb="FF92D050"/>
                </patternFill>
              </fill>
            </x14:dxf>
          </x14:cfRule>
          <x14:cfRule type="containsText" priority="868" operator="containsText" id="{DBED1BD0-4864-4F44-9BB2-9AD6688E8F71}">
            <xm:f>NOT(ISERROR(SEARCH($I$71,X22)))</xm:f>
            <xm:f>$I$71</xm:f>
            <x14:dxf>
              <fill>
                <patternFill>
                  <bgColor rgb="FF00B050"/>
                </patternFill>
              </fill>
            </x14:dxf>
          </x14:cfRule>
          <x14:cfRule type="containsText" priority="869" operator="containsText" id="{77C3D8A2-DF61-4DE5-8F88-49F9412C9AC4}">
            <xm:f>NOT(ISERROR(SEARCH($I$74,X22)))</xm:f>
            <xm:f>$I$74</xm:f>
            <x14:dxf>
              <fill>
                <patternFill>
                  <bgColor rgb="FFFF0000"/>
                </patternFill>
              </fill>
            </x14:dxf>
          </x14:cfRule>
          <x14:cfRule type="containsText" priority="870" operator="containsText" id="{397A751A-7B88-4A19-8131-499BC929EB8B}">
            <xm:f>NOT(ISERROR(SEARCH($I$73,X22)))</xm:f>
            <xm:f>$I$73</xm:f>
            <x14:dxf>
              <fill>
                <patternFill>
                  <fgColor rgb="FFFFC000"/>
                  <bgColor rgb="FFFFC000"/>
                </patternFill>
              </fill>
            </x14:dxf>
          </x14:cfRule>
          <x14:cfRule type="containsText" priority="871" operator="containsText" id="{BE785202-B7D2-4B8A-A434-6ABB83C225DC}">
            <xm:f>NOT(ISERROR(SEARCH($I$72,X22)))</xm:f>
            <xm:f>$I$72</xm:f>
            <x14:dxf>
              <fill>
                <patternFill>
                  <fgColor rgb="FFFFFF00"/>
                  <bgColor rgb="FFFFFF00"/>
                </patternFill>
              </fill>
            </x14:dxf>
          </x14:cfRule>
          <x14:cfRule type="containsText" priority="872" operator="containsText" id="{6BE2D429-C8D5-4476-AFCF-D36E2F53EBA9}">
            <xm:f>NOT(ISERROR(SEARCH($I$71,X22)))</xm:f>
            <xm:f>$I$71</xm:f>
            <x14:dxf>
              <fill>
                <patternFill>
                  <bgColor theme="0" tint="-0.14996795556505021"/>
                </patternFill>
              </fill>
            </x14:dxf>
          </x14:cfRule>
          <x14:cfRule type="cellIs" priority="873" operator="equal" id="{2E21F590-4E5E-4A43-8579-A11060401EA4}">
            <xm:f>'/Users/danielarodriguezm/Downloads/E:\UAEOS\TRABAJO EN CASA\MAPAS DE RIESGOS\RIESGOS 2022\[MAPA_RIESGOS_UAEOS_2022_V1.xlsx]Tabla probabiidad'!#REF!</xm:f>
            <x14:dxf>
              <fill>
                <patternFill>
                  <fgColor theme="6"/>
                </patternFill>
              </fill>
            </x14:dxf>
          </x14:cfRule>
          <x14:cfRule type="cellIs" priority="874" operator="equal" id="{323C949F-78DB-4423-927B-0A3109406D07}">
            <xm:f>'/Users/danielarodriguezm/Downloads/E:\UAEOS\TRABAJO EN CASA\MAPAS DE RIESGOS\RIESGOS 2022\[MAPA_RIESGOS_UAEOS_2022_V1.xlsx]Tabla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59" operator="containsText" id="{21C2556F-C2C2-400E-924B-43F793C77D76}">
            <xm:f>NOT(ISERROR(SEARCH($I$70,X23)))</xm:f>
            <xm:f>$I$70</xm:f>
            <x14:dxf>
              <fill>
                <patternFill>
                  <fgColor rgb="FF92D050"/>
                  <bgColor rgb="FF92D050"/>
                </patternFill>
              </fill>
            </x14:dxf>
          </x14:cfRule>
          <x14:cfRule type="containsText" priority="860" operator="containsText" id="{5D5E057E-C488-4E84-A49E-4D6839A5C6E7}">
            <xm:f>NOT(ISERROR(SEARCH($I$71,X23)))</xm:f>
            <xm:f>$I$71</xm:f>
            <x14:dxf>
              <fill>
                <patternFill>
                  <bgColor rgb="FF00B050"/>
                </patternFill>
              </fill>
            </x14:dxf>
          </x14:cfRule>
          <x14:cfRule type="containsText" priority="861" operator="containsText" id="{CEC0EDE5-F9C7-467E-BAB8-1C5CD60E44AC}">
            <xm:f>NOT(ISERROR(SEARCH($I$74,X23)))</xm:f>
            <xm:f>$I$74</xm:f>
            <x14:dxf>
              <fill>
                <patternFill>
                  <bgColor rgb="FFFF0000"/>
                </patternFill>
              </fill>
            </x14:dxf>
          </x14:cfRule>
          <x14:cfRule type="containsText" priority="862" operator="containsText" id="{D06FA265-14DB-409B-8C7C-6C490824F26E}">
            <xm:f>NOT(ISERROR(SEARCH($I$73,X23)))</xm:f>
            <xm:f>$I$73</xm:f>
            <x14:dxf>
              <fill>
                <patternFill>
                  <fgColor rgb="FFFFC000"/>
                  <bgColor rgb="FFFFC000"/>
                </patternFill>
              </fill>
            </x14:dxf>
          </x14:cfRule>
          <x14:cfRule type="containsText" priority="863" operator="containsText" id="{950CC785-1982-4FEB-AEBF-3E905847B5C8}">
            <xm:f>NOT(ISERROR(SEARCH($I$72,X23)))</xm:f>
            <xm:f>$I$72</xm:f>
            <x14:dxf>
              <fill>
                <patternFill>
                  <fgColor rgb="FFFFFF00"/>
                  <bgColor rgb="FFFFFF00"/>
                </patternFill>
              </fill>
            </x14:dxf>
          </x14:cfRule>
          <x14:cfRule type="containsText" priority="864" operator="containsText" id="{E4D48994-EB4C-4CC1-AC2E-362C74D39F80}">
            <xm:f>NOT(ISERROR(SEARCH($I$71,X23)))</xm:f>
            <xm:f>$I$71</xm:f>
            <x14:dxf>
              <fill>
                <patternFill>
                  <bgColor theme="0" tint="-0.14996795556505021"/>
                </patternFill>
              </fill>
            </x14:dxf>
          </x14:cfRule>
          <x14:cfRule type="cellIs" priority="865" operator="equal" id="{DECC0E73-6B1D-4270-89D3-F97CBD9EC7B2}">
            <xm:f>'/Users/danielarodriguezm/Downloads/E:\UAEOS\TRABAJO EN CASA\MAPAS DE RIESGOS\RIESGOS 2022\[MAPA_RIESGOS_UAEOS_2022_V1.xlsx]Tabla probabiidad'!#REF!</xm:f>
            <x14:dxf>
              <fill>
                <patternFill>
                  <fgColor theme="6"/>
                </patternFill>
              </fill>
            </x14:dxf>
          </x14:cfRule>
          <x14:cfRule type="cellIs" priority="866" operator="equal" id="{44456AD3-85C5-4816-AAAA-9B176EEB5242}">
            <xm:f>'/Users/danielarodriguezm/Downloads/E:\UAEOS\TRABAJO EN CASA\MAPAS DE RIESGOS\RIESGOS 2022\[MAPA_RIESGOS_UAEOS_2022_V1.xlsx]Tabla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51" operator="containsText" id="{3C731565-4067-47B7-AA20-64F9BA41E190}">
            <xm:f>NOT(ISERROR(SEARCH($I$70,X24)))</xm:f>
            <xm:f>$I$70</xm:f>
            <x14:dxf>
              <fill>
                <patternFill>
                  <fgColor rgb="FF92D050"/>
                  <bgColor rgb="FF92D050"/>
                </patternFill>
              </fill>
            </x14:dxf>
          </x14:cfRule>
          <x14:cfRule type="containsText" priority="852" operator="containsText" id="{A0A707DA-63D4-483F-94CF-50E83B811EDD}">
            <xm:f>NOT(ISERROR(SEARCH($I$71,X24)))</xm:f>
            <xm:f>$I$71</xm:f>
            <x14:dxf>
              <fill>
                <patternFill>
                  <bgColor rgb="FF00B050"/>
                </patternFill>
              </fill>
            </x14:dxf>
          </x14:cfRule>
          <x14:cfRule type="containsText" priority="853" operator="containsText" id="{8254123B-AE31-4FD8-995C-6388DD8CBDDD}">
            <xm:f>NOT(ISERROR(SEARCH($I$74,X24)))</xm:f>
            <xm:f>$I$74</xm:f>
            <x14:dxf>
              <fill>
                <patternFill>
                  <bgColor rgb="FFFF0000"/>
                </patternFill>
              </fill>
            </x14:dxf>
          </x14:cfRule>
          <x14:cfRule type="containsText" priority="854" operator="containsText" id="{261903F8-C7C7-4A40-A42B-E0C01B4083BF}">
            <xm:f>NOT(ISERROR(SEARCH($I$73,X24)))</xm:f>
            <xm:f>$I$73</xm:f>
            <x14:dxf>
              <fill>
                <patternFill>
                  <fgColor rgb="FFFFC000"/>
                  <bgColor rgb="FFFFC000"/>
                </patternFill>
              </fill>
            </x14:dxf>
          </x14:cfRule>
          <x14:cfRule type="containsText" priority="855" operator="containsText" id="{732CC28E-4F70-418C-A672-E3994099F74D}">
            <xm:f>NOT(ISERROR(SEARCH($I$72,X24)))</xm:f>
            <xm:f>$I$72</xm:f>
            <x14:dxf>
              <fill>
                <patternFill>
                  <fgColor rgb="FFFFFF00"/>
                  <bgColor rgb="FFFFFF00"/>
                </patternFill>
              </fill>
            </x14:dxf>
          </x14:cfRule>
          <x14:cfRule type="containsText" priority="856" operator="containsText" id="{B0C7C1D9-4984-469B-9EEE-69D3383C4BB4}">
            <xm:f>NOT(ISERROR(SEARCH($I$71,X24)))</xm:f>
            <xm:f>$I$71</xm:f>
            <x14:dxf>
              <fill>
                <patternFill>
                  <bgColor theme="0" tint="-0.14996795556505021"/>
                </patternFill>
              </fill>
            </x14:dxf>
          </x14:cfRule>
          <x14:cfRule type="cellIs" priority="857" operator="equal" id="{B7A6A0EF-DEAF-4317-99EB-2FD772FA0C9C}">
            <xm:f>'/Users/danielarodriguezm/Downloads/E:\UAEOS\TRABAJO EN CASA\MAPAS DE RIESGOS\RIESGOS 2022\[MAPA_RIESGOS_UAEOS_2022_V1.xlsx]Tabla probabiidad'!#REF!</xm:f>
            <x14:dxf>
              <fill>
                <patternFill>
                  <fgColor theme="6"/>
                </patternFill>
              </fill>
            </x14:dxf>
          </x14:cfRule>
          <x14:cfRule type="cellIs" priority="858" operator="equal" id="{3D168D14-F289-4DB0-8FEF-D603D31E46E2}">
            <xm:f>'/Users/danielarodriguezm/Downloads/E:\UAEOS\TRABAJO EN CASA\MAPAS DE RIESGOS\RIESGOS 2022\[MAPA_RIESGOS_UAEOS_2022_V1.xlsx]Tabla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43" operator="containsText" id="{71B23E79-3039-4FDB-9990-FB796C7386D7}">
            <xm:f>NOT(ISERROR(SEARCH($I$70,X26)))</xm:f>
            <xm:f>$I$70</xm:f>
            <x14:dxf>
              <fill>
                <patternFill>
                  <fgColor rgb="FF92D050"/>
                  <bgColor rgb="FF92D050"/>
                </patternFill>
              </fill>
            </x14:dxf>
          </x14:cfRule>
          <x14:cfRule type="containsText" priority="844" operator="containsText" id="{122D3CD7-1113-4B1D-ADEC-5A19FE5484A1}">
            <xm:f>NOT(ISERROR(SEARCH($I$71,X26)))</xm:f>
            <xm:f>$I$71</xm:f>
            <x14:dxf>
              <fill>
                <patternFill>
                  <bgColor rgb="FF00B050"/>
                </patternFill>
              </fill>
            </x14:dxf>
          </x14:cfRule>
          <x14:cfRule type="containsText" priority="845" operator="containsText" id="{947B044E-F910-4376-AA1E-1F5F94450A60}">
            <xm:f>NOT(ISERROR(SEARCH($I$74,X26)))</xm:f>
            <xm:f>$I$74</xm:f>
            <x14:dxf>
              <fill>
                <patternFill>
                  <bgColor rgb="FFFF0000"/>
                </patternFill>
              </fill>
            </x14:dxf>
          </x14:cfRule>
          <x14:cfRule type="containsText" priority="846" operator="containsText" id="{5562D8E3-C820-4D1F-9FAA-B69ABD983539}">
            <xm:f>NOT(ISERROR(SEARCH($I$73,X26)))</xm:f>
            <xm:f>$I$73</xm:f>
            <x14:dxf>
              <fill>
                <patternFill>
                  <fgColor rgb="FFFFC000"/>
                  <bgColor rgb="FFFFC000"/>
                </patternFill>
              </fill>
            </x14:dxf>
          </x14:cfRule>
          <x14:cfRule type="containsText" priority="847" operator="containsText" id="{1C2DBC22-28F2-429A-8599-0AB9671B5DB9}">
            <xm:f>NOT(ISERROR(SEARCH($I$72,X26)))</xm:f>
            <xm:f>$I$72</xm:f>
            <x14:dxf>
              <fill>
                <patternFill>
                  <fgColor rgb="FFFFFF00"/>
                  <bgColor rgb="FFFFFF00"/>
                </patternFill>
              </fill>
            </x14:dxf>
          </x14:cfRule>
          <x14:cfRule type="containsText" priority="848" operator="containsText" id="{A8BBC253-5B14-49BA-BFCD-B0B39DFDCF3B}">
            <xm:f>NOT(ISERROR(SEARCH($I$71,X26)))</xm:f>
            <xm:f>$I$71</xm:f>
            <x14:dxf>
              <fill>
                <patternFill>
                  <bgColor theme="0" tint="-0.14996795556505021"/>
                </patternFill>
              </fill>
            </x14:dxf>
          </x14:cfRule>
          <x14:cfRule type="cellIs" priority="849" operator="equal" id="{3546C4DE-4DCF-4AFB-A8AC-F8A56EEC18C1}">
            <xm:f>'/Users/danielarodriguezm/Downloads/E:\UAEOS\TRABAJO EN CASA\MAPAS DE RIESGOS\RIESGOS 2022\[MAPA_RIESGOS_UAEOS_2022_V1.xlsx]Tabla probabiidad'!#REF!</xm:f>
            <x14:dxf>
              <fill>
                <patternFill>
                  <fgColor theme="6"/>
                </patternFill>
              </fill>
            </x14:dxf>
          </x14:cfRule>
          <x14:cfRule type="cellIs" priority="850" operator="equal" id="{47088056-FAC4-4A25-9B7B-7DD754298CC3}">
            <xm:f>'/Users/danielarodriguezm/Downloads/E:\UAEOS\TRABAJO EN CASA\MAPAS DE RIESGOS\RIESGOS 2022\[MAPA_RIESGOS_UAEOS_2022_V1.xlsx]Tabla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35" operator="containsText" id="{7A0C3A4E-5DE1-4F8F-9AB4-DBA8E35E6941}">
            <xm:f>NOT(ISERROR(SEARCH($I$70,X25)))</xm:f>
            <xm:f>$I$70</xm:f>
            <x14:dxf>
              <fill>
                <patternFill>
                  <fgColor rgb="FF92D050"/>
                  <bgColor rgb="FF92D050"/>
                </patternFill>
              </fill>
            </x14:dxf>
          </x14:cfRule>
          <x14:cfRule type="containsText" priority="836" operator="containsText" id="{CCEB0141-2A58-4850-8B31-1F65DBE14730}">
            <xm:f>NOT(ISERROR(SEARCH($I$71,X25)))</xm:f>
            <xm:f>$I$71</xm:f>
            <x14:dxf>
              <fill>
                <patternFill>
                  <bgColor rgb="FF00B050"/>
                </patternFill>
              </fill>
            </x14:dxf>
          </x14:cfRule>
          <x14:cfRule type="containsText" priority="837" operator="containsText" id="{2E7A1B30-71A8-4A0E-9B9B-8EBE6B2BB528}">
            <xm:f>NOT(ISERROR(SEARCH($I$74,X25)))</xm:f>
            <xm:f>$I$74</xm:f>
            <x14:dxf>
              <fill>
                <patternFill>
                  <bgColor rgb="FFFF0000"/>
                </patternFill>
              </fill>
            </x14:dxf>
          </x14:cfRule>
          <x14:cfRule type="containsText" priority="838" operator="containsText" id="{D93FDD35-A3D5-45FD-B985-3B8E67D17D5E}">
            <xm:f>NOT(ISERROR(SEARCH($I$73,X25)))</xm:f>
            <xm:f>$I$73</xm:f>
            <x14:dxf>
              <fill>
                <patternFill>
                  <fgColor rgb="FFFFC000"/>
                  <bgColor rgb="FFFFC000"/>
                </patternFill>
              </fill>
            </x14:dxf>
          </x14:cfRule>
          <x14:cfRule type="containsText" priority="839" operator="containsText" id="{DA3116E9-18B0-41B9-A03F-FB90D6517A32}">
            <xm:f>NOT(ISERROR(SEARCH($I$72,X25)))</xm:f>
            <xm:f>$I$72</xm:f>
            <x14:dxf>
              <fill>
                <patternFill>
                  <fgColor rgb="FFFFFF00"/>
                  <bgColor rgb="FFFFFF00"/>
                </patternFill>
              </fill>
            </x14:dxf>
          </x14:cfRule>
          <x14:cfRule type="containsText" priority="840" operator="containsText" id="{BA7FDF4C-F3C2-4904-B07B-7BBD35754687}">
            <xm:f>NOT(ISERROR(SEARCH($I$71,X25)))</xm:f>
            <xm:f>$I$71</xm:f>
            <x14:dxf>
              <fill>
                <patternFill>
                  <bgColor theme="0" tint="-0.14996795556505021"/>
                </patternFill>
              </fill>
            </x14:dxf>
          </x14:cfRule>
          <x14:cfRule type="cellIs" priority="841" operator="equal" id="{D049B6AD-5021-4B96-B3DF-2BF676C893FF}">
            <xm:f>'/Users/danielarodriguezm/Downloads/E:\UAEOS\TRABAJO EN CASA\MAPAS DE RIESGOS\RIESGOS 2022\[MAPA_RIESGOS_UAEOS_2022_V1.xlsx]Tabla probabiidad'!#REF!</xm:f>
            <x14:dxf>
              <fill>
                <patternFill>
                  <fgColor theme="6"/>
                </patternFill>
              </fill>
            </x14:dxf>
          </x14:cfRule>
          <x14:cfRule type="cellIs" priority="842" operator="equal" id="{75966D05-40F8-425A-9F88-1DE60E190DBB}">
            <xm:f>'/Users/danielarodriguezm/Downloads/E:\UAEOS\TRABAJO EN CASA\MAPAS DE RIESGOS\RIESGOS 2022\[MAPA_RIESGOS_UAEOS_2022_V1.xlsx]Tabla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27" operator="containsText" id="{117BE77E-69BC-4092-BACB-E12B2775D376}">
            <xm:f>NOT(ISERROR(SEARCH($I$70,X27)))</xm:f>
            <xm:f>$I$70</xm:f>
            <x14:dxf>
              <fill>
                <patternFill>
                  <fgColor rgb="FF92D050"/>
                  <bgColor rgb="FF92D050"/>
                </patternFill>
              </fill>
            </x14:dxf>
          </x14:cfRule>
          <x14:cfRule type="containsText" priority="828" operator="containsText" id="{A06365F3-6856-4DFA-92A5-26F81750FF97}">
            <xm:f>NOT(ISERROR(SEARCH($I$71,X27)))</xm:f>
            <xm:f>$I$71</xm:f>
            <x14:dxf>
              <fill>
                <patternFill>
                  <bgColor rgb="FF00B050"/>
                </patternFill>
              </fill>
            </x14:dxf>
          </x14:cfRule>
          <x14:cfRule type="containsText" priority="829" operator="containsText" id="{6D9E76CA-D24A-4D50-B8E0-304BDEF641D5}">
            <xm:f>NOT(ISERROR(SEARCH($I$74,X27)))</xm:f>
            <xm:f>$I$74</xm:f>
            <x14:dxf>
              <fill>
                <patternFill>
                  <bgColor rgb="FFFF0000"/>
                </patternFill>
              </fill>
            </x14:dxf>
          </x14:cfRule>
          <x14:cfRule type="containsText" priority="830" operator="containsText" id="{D59B0317-8756-458A-A663-3C48732F3234}">
            <xm:f>NOT(ISERROR(SEARCH($I$73,X27)))</xm:f>
            <xm:f>$I$73</xm:f>
            <x14:dxf>
              <fill>
                <patternFill>
                  <fgColor rgb="FFFFC000"/>
                  <bgColor rgb="FFFFC000"/>
                </patternFill>
              </fill>
            </x14:dxf>
          </x14:cfRule>
          <x14:cfRule type="containsText" priority="831" operator="containsText" id="{FE627874-CA8F-426B-AD59-0F285AD35786}">
            <xm:f>NOT(ISERROR(SEARCH($I$72,X27)))</xm:f>
            <xm:f>$I$72</xm:f>
            <x14:dxf>
              <fill>
                <patternFill>
                  <fgColor rgb="FFFFFF00"/>
                  <bgColor rgb="FFFFFF00"/>
                </patternFill>
              </fill>
            </x14:dxf>
          </x14:cfRule>
          <x14:cfRule type="containsText" priority="832" operator="containsText" id="{39D16F3A-E9ED-4E68-AC6B-EFDBF93EC144}">
            <xm:f>NOT(ISERROR(SEARCH($I$71,X27)))</xm:f>
            <xm:f>$I$71</xm:f>
            <x14:dxf>
              <fill>
                <patternFill>
                  <bgColor theme="0" tint="-0.14996795556505021"/>
                </patternFill>
              </fill>
            </x14:dxf>
          </x14:cfRule>
          <x14:cfRule type="cellIs" priority="833" operator="equal" id="{1DA37362-5697-4A9F-AABD-645DC6E7C913}">
            <xm:f>'/Users/danielarodriguezm/Downloads/E:\UAEOS\TRABAJO EN CASA\MAPAS DE RIESGOS\RIESGOS 2022\[MAPA_RIESGOS_UAEOS_2022_V1.xlsx]Tabla probabiidad'!#REF!</xm:f>
            <x14:dxf>
              <fill>
                <patternFill>
                  <fgColor theme="6"/>
                </patternFill>
              </fill>
            </x14:dxf>
          </x14:cfRule>
          <x14:cfRule type="cellIs" priority="834" operator="equal" id="{208CB00B-A58E-4FD2-9DD1-55B0F9E3496B}">
            <xm:f>'/Users/danielarodriguezm/Downloads/E:\UAEOS\TRABAJO EN CASA\MAPAS DE RIESGOS\RIESGOS 2022\[MAPA_RIESGOS_UAEOS_2022_V1.xlsx]Tabla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819" operator="containsText" id="{8F15C783-A4C1-42AF-8F98-70E718303639}">
            <xm:f>NOT(ISERROR(SEARCH($I$70,X28)))</xm:f>
            <xm:f>$I$70</xm:f>
            <x14:dxf>
              <fill>
                <patternFill>
                  <fgColor rgb="FF92D050"/>
                  <bgColor rgb="FF92D050"/>
                </patternFill>
              </fill>
            </x14:dxf>
          </x14:cfRule>
          <x14:cfRule type="containsText" priority="820" operator="containsText" id="{0B4C3C2D-3D4E-418E-8BA8-DF821B0616AD}">
            <xm:f>NOT(ISERROR(SEARCH($I$71,X28)))</xm:f>
            <xm:f>$I$71</xm:f>
            <x14:dxf>
              <fill>
                <patternFill>
                  <bgColor rgb="FF00B050"/>
                </patternFill>
              </fill>
            </x14:dxf>
          </x14:cfRule>
          <x14:cfRule type="containsText" priority="821" operator="containsText" id="{53AAFFEC-A77C-4FCC-852C-A0C94CDE441A}">
            <xm:f>NOT(ISERROR(SEARCH($I$74,X28)))</xm:f>
            <xm:f>$I$74</xm:f>
            <x14:dxf>
              <fill>
                <patternFill>
                  <bgColor rgb="FFFF0000"/>
                </patternFill>
              </fill>
            </x14:dxf>
          </x14:cfRule>
          <x14:cfRule type="containsText" priority="822" operator="containsText" id="{21A9AD93-FF8E-465B-BF05-8AAD186793E7}">
            <xm:f>NOT(ISERROR(SEARCH($I$73,X28)))</xm:f>
            <xm:f>$I$73</xm:f>
            <x14:dxf>
              <fill>
                <patternFill>
                  <fgColor rgb="FFFFC000"/>
                  <bgColor rgb="FFFFC000"/>
                </patternFill>
              </fill>
            </x14:dxf>
          </x14:cfRule>
          <x14:cfRule type="containsText" priority="823" operator="containsText" id="{AFD3537B-2D5B-422F-9474-47CC4922B69C}">
            <xm:f>NOT(ISERROR(SEARCH($I$72,X28)))</xm:f>
            <xm:f>$I$72</xm:f>
            <x14:dxf>
              <fill>
                <patternFill>
                  <fgColor rgb="FFFFFF00"/>
                  <bgColor rgb="FFFFFF00"/>
                </patternFill>
              </fill>
            </x14:dxf>
          </x14:cfRule>
          <x14:cfRule type="containsText" priority="824" operator="containsText" id="{79E2BBDE-4BE6-4BDA-A81D-D6C230B81780}">
            <xm:f>NOT(ISERROR(SEARCH($I$71,X28)))</xm:f>
            <xm:f>$I$71</xm:f>
            <x14:dxf>
              <fill>
                <patternFill>
                  <bgColor theme="0" tint="-0.14996795556505021"/>
                </patternFill>
              </fill>
            </x14:dxf>
          </x14:cfRule>
          <x14:cfRule type="cellIs" priority="825" operator="equal" id="{02AB3E57-9565-42F0-9467-0E75C194C7BB}">
            <xm:f>'/Users/danielarodriguezm/Downloads/E:\UAEOS\TRABAJO EN CASA\MAPAS DE RIESGOS\RIESGOS 2022\[MAPA_RIESGOS_UAEOS_2022_V1.xlsx]Tabla probabiidad'!#REF!</xm:f>
            <x14:dxf>
              <fill>
                <patternFill>
                  <fgColor theme="6"/>
                </patternFill>
              </fill>
            </x14:dxf>
          </x14:cfRule>
          <x14:cfRule type="cellIs" priority="826" operator="equal" id="{D6D5DD53-42F8-4677-91FC-D3393F65EBB9}">
            <xm:f>'/Users/danielarodriguezm/Downloads/E:\UAEOS\TRABAJO EN CASA\MAPAS DE RIESGOS\RIESGOS 2022\[MAPA_RIESGOS_UAEOS_2022_V1.xlsx]Tabla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811" operator="containsText" id="{9D5BB4E1-B966-424D-AD34-020350F31E91}">
            <xm:f>NOT(ISERROR(SEARCH($I$70,X29)))</xm:f>
            <xm:f>$I$70</xm:f>
            <x14:dxf>
              <fill>
                <patternFill>
                  <fgColor rgb="FF92D050"/>
                  <bgColor rgb="FF92D050"/>
                </patternFill>
              </fill>
            </x14:dxf>
          </x14:cfRule>
          <x14:cfRule type="containsText" priority="812" operator="containsText" id="{F2C395CF-89C6-4A80-A02F-CBD65C470A06}">
            <xm:f>NOT(ISERROR(SEARCH($I$71,X29)))</xm:f>
            <xm:f>$I$71</xm:f>
            <x14:dxf>
              <fill>
                <patternFill>
                  <bgColor rgb="FF00B050"/>
                </patternFill>
              </fill>
            </x14:dxf>
          </x14:cfRule>
          <x14:cfRule type="containsText" priority="813" operator="containsText" id="{6AB7D979-7877-4234-BCF1-CE28A52C58A6}">
            <xm:f>NOT(ISERROR(SEARCH($I$74,X29)))</xm:f>
            <xm:f>$I$74</xm:f>
            <x14:dxf>
              <fill>
                <patternFill>
                  <bgColor rgb="FFFF0000"/>
                </patternFill>
              </fill>
            </x14:dxf>
          </x14:cfRule>
          <x14:cfRule type="containsText" priority="814" operator="containsText" id="{A2AD94B7-64F4-45FF-9A43-D63CAFF92223}">
            <xm:f>NOT(ISERROR(SEARCH($I$73,X29)))</xm:f>
            <xm:f>$I$73</xm:f>
            <x14:dxf>
              <fill>
                <patternFill>
                  <fgColor rgb="FFFFC000"/>
                  <bgColor rgb="FFFFC000"/>
                </patternFill>
              </fill>
            </x14:dxf>
          </x14:cfRule>
          <x14:cfRule type="containsText" priority="815" operator="containsText" id="{79BB31C8-E109-4EE2-BC70-C73AABC3F9B0}">
            <xm:f>NOT(ISERROR(SEARCH($I$72,X29)))</xm:f>
            <xm:f>$I$72</xm:f>
            <x14:dxf>
              <fill>
                <patternFill>
                  <fgColor rgb="FFFFFF00"/>
                  <bgColor rgb="FFFFFF00"/>
                </patternFill>
              </fill>
            </x14:dxf>
          </x14:cfRule>
          <x14:cfRule type="containsText" priority="816" operator="containsText" id="{BE8C742C-BAD2-44AB-9FDA-6E3681D41BEF}">
            <xm:f>NOT(ISERROR(SEARCH($I$71,X29)))</xm:f>
            <xm:f>$I$71</xm:f>
            <x14:dxf>
              <fill>
                <patternFill>
                  <bgColor theme="0" tint="-0.14996795556505021"/>
                </patternFill>
              </fill>
            </x14:dxf>
          </x14:cfRule>
          <x14:cfRule type="cellIs" priority="817" operator="equal" id="{9E159F8F-EAA9-47C1-B294-55B24ECBB8EF}">
            <xm:f>'/Users/danielarodriguezm/Downloads/E:\UAEOS\TRABAJO EN CASA\MAPAS DE RIESGOS\RIESGOS 2022\[MAPA_RIESGOS_UAEOS_2022_V1.xlsx]Tabla probabiidad'!#REF!</xm:f>
            <x14:dxf>
              <fill>
                <patternFill>
                  <fgColor theme="6"/>
                </patternFill>
              </fill>
            </x14:dxf>
          </x14:cfRule>
          <x14:cfRule type="cellIs" priority="818" operator="equal" id="{45479E0A-CFB9-4724-9232-B2F2F2A395C4}">
            <xm:f>'/Users/danielarodriguezm/Downloads/E:\UAEOS\TRABAJO EN CASA\MAPAS DE RIESGOS\RIESGOS 2022\[MAPA_RIESGOS_UAEOS_2022_V1.xlsx]Tabla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803" operator="containsText" id="{F6A54A6B-706B-4851-B0B4-0D9FD50DC8D7}">
            <xm:f>NOT(ISERROR(SEARCH($I$70,X30)))</xm:f>
            <xm:f>$I$70</xm:f>
            <x14:dxf>
              <fill>
                <patternFill>
                  <fgColor rgb="FF92D050"/>
                  <bgColor rgb="FF92D050"/>
                </patternFill>
              </fill>
            </x14:dxf>
          </x14:cfRule>
          <x14:cfRule type="containsText" priority="804" operator="containsText" id="{7AC58FDA-A125-4E78-B96B-2AE410230A87}">
            <xm:f>NOT(ISERROR(SEARCH($I$71,X30)))</xm:f>
            <xm:f>$I$71</xm:f>
            <x14:dxf>
              <fill>
                <patternFill>
                  <bgColor rgb="FF00B050"/>
                </patternFill>
              </fill>
            </x14:dxf>
          </x14:cfRule>
          <x14:cfRule type="containsText" priority="805" operator="containsText" id="{79F7E9F1-9E0F-48BB-90C5-D893F49BDDA1}">
            <xm:f>NOT(ISERROR(SEARCH($I$74,X30)))</xm:f>
            <xm:f>$I$74</xm:f>
            <x14:dxf>
              <fill>
                <patternFill>
                  <bgColor rgb="FFFF0000"/>
                </patternFill>
              </fill>
            </x14:dxf>
          </x14:cfRule>
          <x14:cfRule type="containsText" priority="806" operator="containsText" id="{EF26D349-7636-4941-8A28-04901FDEAD72}">
            <xm:f>NOT(ISERROR(SEARCH($I$73,X30)))</xm:f>
            <xm:f>$I$73</xm:f>
            <x14:dxf>
              <fill>
                <patternFill>
                  <fgColor rgb="FFFFC000"/>
                  <bgColor rgb="FFFFC000"/>
                </patternFill>
              </fill>
            </x14:dxf>
          </x14:cfRule>
          <x14:cfRule type="containsText" priority="807" operator="containsText" id="{4FC69F91-2CBC-47B6-B094-E688E17A2A84}">
            <xm:f>NOT(ISERROR(SEARCH($I$72,X30)))</xm:f>
            <xm:f>$I$72</xm:f>
            <x14:dxf>
              <fill>
                <patternFill>
                  <fgColor rgb="FFFFFF00"/>
                  <bgColor rgb="FFFFFF00"/>
                </patternFill>
              </fill>
            </x14:dxf>
          </x14:cfRule>
          <x14:cfRule type="containsText" priority="808" operator="containsText" id="{DF3054AA-D36B-4936-9B31-9F1B6A16151E}">
            <xm:f>NOT(ISERROR(SEARCH($I$71,X30)))</xm:f>
            <xm:f>$I$71</xm:f>
            <x14:dxf>
              <fill>
                <patternFill>
                  <bgColor theme="0" tint="-0.14996795556505021"/>
                </patternFill>
              </fill>
            </x14:dxf>
          </x14:cfRule>
          <x14:cfRule type="cellIs" priority="809" operator="equal" id="{7319BA4B-8876-44EE-A1CC-3B01D2827A67}">
            <xm:f>'/Users/danielarodriguezm/Downloads/E:\UAEOS\TRABAJO EN CASA\MAPAS DE RIESGOS\RIESGOS 2022\[MAPA_RIESGOS_UAEOS_2022_V1.xlsx]Tabla probabiidad'!#REF!</xm:f>
            <x14:dxf>
              <fill>
                <patternFill>
                  <fgColor theme="6"/>
                </patternFill>
              </fill>
            </x14:dxf>
          </x14:cfRule>
          <x14:cfRule type="cellIs" priority="810" operator="equal" id="{9431739B-647A-445D-8D80-79AB48F93B2F}">
            <xm:f>'/Users/danielarodriguezm/Downloads/E:\UAEOS\TRABAJO EN CASA\MAPAS DE RIESGOS\RIESGOS 2022\[MAPA_RIESGOS_UAEOS_2022_V1.xlsx]Tabla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795" operator="containsText" id="{11B32137-5E56-433F-80BD-741E241B39EB}">
            <xm:f>NOT(ISERROR(SEARCH($I$70,X34)))</xm:f>
            <xm:f>$I$70</xm:f>
            <x14:dxf>
              <fill>
                <patternFill>
                  <fgColor rgb="FF92D050"/>
                  <bgColor rgb="FF92D050"/>
                </patternFill>
              </fill>
            </x14:dxf>
          </x14:cfRule>
          <x14:cfRule type="containsText" priority="796" operator="containsText" id="{1ED17BAC-C4D3-4321-BE6E-B8ADFCB5C0B2}">
            <xm:f>NOT(ISERROR(SEARCH($I$71,X34)))</xm:f>
            <xm:f>$I$71</xm:f>
            <x14:dxf>
              <fill>
                <patternFill>
                  <bgColor rgb="FF00B050"/>
                </patternFill>
              </fill>
            </x14:dxf>
          </x14:cfRule>
          <x14:cfRule type="containsText" priority="797" operator="containsText" id="{613A8435-DBC6-42E2-95A0-C3FE30A80B36}">
            <xm:f>NOT(ISERROR(SEARCH($I$74,X34)))</xm:f>
            <xm:f>$I$74</xm:f>
            <x14:dxf>
              <fill>
                <patternFill>
                  <bgColor rgb="FFFF0000"/>
                </patternFill>
              </fill>
            </x14:dxf>
          </x14:cfRule>
          <x14:cfRule type="containsText" priority="798" operator="containsText" id="{81EAE73D-F6C7-4F8D-BDC3-DB0CA267D112}">
            <xm:f>NOT(ISERROR(SEARCH($I$73,X34)))</xm:f>
            <xm:f>$I$73</xm:f>
            <x14:dxf>
              <fill>
                <patternFill>
                  <fgColor rgb="FFFFC000"/>
                  <bgColor rgb="FFFFC000"/>
                </patternFill>
              </fill>
            </x14:dxf>
          </x14:cfRule>
          <x14:cfRule type="containsText" priority="799" operator="containsText" id="{00D4DD65-C851-482A-9C9A-BCF75254A30E}">
            <xm:f>NOT(ISERROR(SEARCH($I$72,X34)))</xm:f>
            <xm:f>$I$72</xm:f>
            <x14:dxf>
              <fill>
                <patternFill>
                  <fgColor rgb="FFFFFF00"/>
                  <bgColor rgb="FFFFFF00"/>
                </patternFill>
              </fill>
            </x14:dxf>
          </x14:cfRule>
          <x14:cfRule type="containsText" priority="800" operator="containsText" id="{FC9731EC-08F4-4BD1-A6FF-B922FA34A7A8}">
            <xm:f>NOT(ISERROR(SEARCH($I$71,X34)))</xm:f>
            <xm:f>$I$71</xm:f>
            <x14:dxf>
              <fill>
                <patternFill>
                  <bgColor theme="0" tint="-0.14996795556505021"/>
                </patternFill>
              </fill>
            </x14:dxf>
          </x14:cfRule>
          <x14:cfRule type="cellIs" priority="801" operator="equal" id="{46699964-97AD-48EA-A43E-42FC59CBA8CE}">
            <xm:f>'/Users/danielarodriguezm/Downloads/E:\UAEOS\TRABAJO EN CASA\MAPAS DE RIESGOS\RIESGOS 2022\[MAPA_RIESGOS_UAEOS_2022_V1.xlsx]Tabla probabiidad'!#REF!</xm:f>
            <x14:dxf>
              <fill>
                <patternFill>
                  <fgColor theme="6"/>
                </patternFill>
              </fill>
            </x14:dxf>
          </x14:cfRule>
          <x14:cfRule type="cellIs" priority="802" operator="equal" id="{84378782-6D49-46F4-92C7-8492FC720AEF}">
            <xm:f>'/Users/danielarodriguezm/Downloads/E:\UAEOS\TRABAJO EN CASA\MAPAS DE RIESGOS\RIESGOS 2022\[MAPA_RIESGOS_UAEOS_2022_V1.xlsx]Tabla probabiidad'!#REF!</xm:f>
            <x14:dxf>
              <fill>
                <patternFill>
                  <fgColor rgb="FF92D050"/>
                  <bgColor theme="6" tint="0.59996337778862885"/>
                </patternFill>
              </fill>
            </x14:dxf>
          </x14:cfRule>
          <xm:sqref>X34:X39</xm:sqref>
        </x14:conditionalFormatting>
        <x14:conditionalFormatting xmlns:xm="http://schemas.microsoft.com/office/excel/2006/main">
          <x14:cfRule type="containsText" priority="787" operator="containsText" id="{3D5C70B3-8ECF-4056-8F28-D065A39BBC45}">
            <xm:f>NOT(ISERROR(SEARCH($I$70,X33)))</xm:f>
            <xm:f>$I$70</xm:f>
            <x14:dxf>
              <fill>
                <patternFill>
                  <fgColor rgb="FF92D050"/>
                  <bgColor rgb="FF92D050"/>
                </patternFill>
              </fill>
            </x14:dxf>
          </x14:cfRule>
          <x14:cfRule type="containsText" priority="788" operator="containsText" id="{DD2AB1EC-48CB-4F0A-847F-02048729C167}">
            <xm:f>NOT(ISERROR(SEARCH($I$71,X33)))</xm:f>
            <xm:f>$I$71</xm:f>
            <x14:dxf>
              <fill>
                <patternFill>
                  <bgColor rgb="FF00B050"/>
                </patternFill>
              </fill>
            </x14:dxf>
          </x14:cfRule>
          <x14:cfRule type="containsText" priority="789" operator="containsText" id="{4CE86626-8709-46FA-A154-CC2F2536CDED}">
            <xm:f>NOT(ISERROR(SEARCH($I$74,X33)))</xm:f>
            <xm:f>$I$74</xm:f>
            <x14:dxf>
              <fill>
                <patternFill>
                  <bgColor rgb="FFFF0000"/>
                </patternFill>
              </fill>
            </x14:dxf>
          </x14:cfRule>
          <x14:cfRule type="containsText" priority="790" operator="containsText" id="{969CC3B0-57FE-4590-AC6D-71A251E6EE65}">
            <xm:f>NOT(ISERROR(SEARCH($I$73,X33)))</xm:f>
            <xm:f>$I$73</xm:f>
            <x14:dxf>
              <fill>
                <patternFill>
                  <fgColor rgb="FFFFC000"/>
                  <bgColor rgb="FFFFC000"/>
                </patternFill>
              </fill>
            </x14:dxf>
          </x14:cfRule>
          <x14:cfRule type="containsText" priority="791" operator="containsText" id="{13046BA3-A381-4271-BB09-600C5579D9BF}">
            <xm:f>NOT(ISERROR(SEARCH($I$72,X33)))</xm:f>
            <xm:f>$I$72</xm:f>
            <x14:dxf>
              <fill>
                <patternFill>
                  <fgColor rgb="FFFFFF00"/>
                  <bgColor rgb="FFFFFF00"/>
                </patternFill>
              </fill>
            </x14:dxf>
          </x14:cfRule>
          <x14:cfRule type="containsText" priority="792" operator="containsText" id="{11147164-317B-430C-B5B3-FD52C5B367B6}">
            <xm:f>NOT(ISERROR(SEARCH($I$71,X33)))</xm:f>
            <xm:f>$I$71</xm:f>
            <x14:dxf>
              <fill>
                <patternFill>
                  <bgColor theme="0" tint="-0.14996795556505021"/>
                </patternFill>
              </fill>
            </x14:dxf>
          </x14:cfRule>
          <x14:cfRule type="cellIs" priority="793" operator="equal" id="{6A9BC624-F17E-4392-8B06-FB3FAB10A702}">
            <xm:f>'/Users/danielarodriguezm/Downloads/E:\UAEOS\TRABAJO EN CASA\MAPAS DE RIESGOS\RIESGOS 2022\[MAPA_RIESGOS_UAEOS_2022_V1.xlsx]Tabla probabiidad'!#REF!</xm:f>
            <x14:dxf>
              <fill>
                <patternFill>
                  <fgColor theme="6"/>
                </patternFill>
              </fill>
            </x14:dxf>
          </x14:cfRule>
          <x14:cfRule type="cellIs" priority="794" operator="equal" id="{0F859A3C-2F0F-443C-BCF7-5D3A3A39C6A8}">
            <xm:f>'/Users/danielarodriguezm/Downloads/E:\UAEOS\TRABAJO EN CASA\MAPAS DE RIESGOS\RIESGOS 2022\[MAPA_RIESGOS_UAEOS_2022_V1.xlsx]Tabla probabiidad'!#REF!</xm:f>
            <x14:dxf>
              <fill>
                <patternFill>
                  <fgColor rgb="FF92D050"/>
                  <bgColor theme="6" tint="0.59996337778862885"/>
                </patternFill>
              </fill>
            </x14:dxf>
          </x14:cfRule>
          <xm:sqref>X33</xm:sqref>
        </x14:conditionalFormatting>
        <x14:conditionalFormatting xmlns:xm="http://schemas.microsoft.com/office/excel/2006/main">
          <x14:cfRule type="containsText" priority="779" operator="containsText" id="{3611EFFC-45AE-45C7-A475-7E848D8C9C12}">
            <xm:f>NOT(ISERROR(SEARCH($I$70,X32)))</xm:f>
            <xm:f>$I$70</xm:f>
            <x14:dxf>
              <fill>
                <patternFill>
                  <fgColor rgb="FF92D050"/>
                  <bgColor rgb="FF92D050"/>
                </patternFill>
              </fill>
            </x14:dxf>
          </x14:cfRule>
          <x14:cfRule type="containsText" priority="780" operator="containsText" id="{497ADA3D-89F1-4693-94A4-D0049793A285}">
            <xm:f>NOT(ISERROR(SEARCH($I$71,X32)))</xm:f>
            <xm:f>$I$71</xm:f>
            <x14:dxf>
              <fill>
                <patternFill>
                  <bgColor rgb="FF00B050"/>
                </patternFill>
              </fill>
            </x14:dxf>
          </x14:cfRule>
          <x14:cfRule type="containsText" priority="781" operator="containsText" id="{737D1376-E133-4416-91B1-7C08F190DDBE}">
            <xm:f>NOT(ISERROR(SEARCH($I$74,X32)))</xm:f>
            <xm:f>$I$74</xm:f>
            <x14:dxf>
              <fill>
                <patternFill>
                  <bgColor rgb="FFFF0000"/>
                </patternFill>
              </fill>
            </x14:dxf>
          </x14:cfRule>
          <x14:cfRule type="containsText" priority="782" operator="containsText" id="{CA44696E-0953-424B-B1C7-2DB7A59E056A}">
            <xm:f>NOT(ISERROR(SEARCH($I$73,X32)))</xm:f>
            <xm:f>$I$73</xm:f>
            <x14:dxf>
              <fill>
                <patternFill>
                  <fgColor rgb="FFFFC000"/>
                  <bgColor rgb="FFFFC000"/>
                </patternFill>
              </fill>
            </x14:dxf>
          </x14:cfRule>
          <x14:cfRule type="containsText" priority="783" operator="containsText" id="{D03CFC53-0FFB-4468-8D58-5DB9F73A3AF2}">
            <xm:f>NOT(ISERROR(SEARCH($I$72,X32)))</xm:f>
            <xm:f>$I$72</xm:f>
            <x14:dxf>
              <fill>
                <patternFill>
                  <fgColor rgb="FFFFFF00"/>
                  <bgColor rgb="FFFFFF00"/>
                </patternFill>
              </fill>
            </x14:dxf>
          </x14:cfRule>
          <x14:cfRule type="containsText" priority="784" operator="containsText" id="{B1500989-97D6-4D06-B810-95D726DD69EF}">
            <xm:f>NOT(ISERROR(SEARCH($I$71,X32)))</xm:f>
            <xm:f>$I$71</xm:f>
            <x14:dxf>
              <fill>
                <patternFill>
                  <bgColor theme="0" tint="-0.14996795556505021"/>
                </patternFill>
              </fill>
            </x14:dxf>
          </x14:cfRule>
          <x14:cfRule type="cellIs" priority="785" operator="equal" id="{E823612C-0DD3-48C4-B027-6B430F12F9E5}">
            <xm:f>'/Users/danielarodriguezm/Downloads/E:\UAEOS\TRABAJO EN CASA\MAPAS DE RIESGOS\RIESGOS 2022\[MAPA_RIESGOS_UAEOS_2022_V1.xlsx]Tabla probabiidad'!#REF!</xm:f>
            <x14:dxf>
              <fill>
                <patternFill>
                  <fgColor theme="6"/>
                </patternFill>
              </fill>
            </x14:dxf>
          </x14:cfRule>
          <x14:cfRule type="cellIs" priority="786" operator="equal" id="{5B9420F7-B0C1-4683-9FE1-634A675DA7D5}">
            <xm:f>'/Users/danielarodriguezm/Downloads/E:\UAEOS\TRABAJO EN CASA\MAPAS DE RIESGOS\RIESGOS 2022\[MAPA_RIESGOS_UAEOS_2022_V1.xlsx]Tabla probabiidad'!#REF!</xm:f>
            <x14:dxf>
              <fill>
                <patternFill>
                  <fgColor rgb="FF92D050"/>
                  <bgColor theme="6" tint="0.59996337778862885"/>
                </patternFill>
              </fill>
            </x14:dxf>
          </x14:cfRule>
          <xm:sqref>X32</xm:sqref>
        </x14:conditionalFormatting>
        <x14:conditionalFormatting xmlns:xm="http://schemas.microsoft.com/office/excel/2006/main">
          <x14:cfRule type="containsText" priority="774" operator="containsText" id="{BA0F8FD1-09A4-4F13-85A9-BD82AEA43562}">
            <xm:f>NOT(ISERROR(SEARCH($K$74,Z14)))</xm:f>
            <xm:f>$K$74</xm:f>
            <x14:dxf>
              <fill>
                <patternFill>
                  <bgColor rgb="FFFF0000"/>
                </patternFill>
              </fill>
            </x14:dxf>
          </x14:cfRule>
          <x14:cfRule type="containsText" priority="775" operator="containsText" id="{DDC9320B-7DFB-4E00-BCBB-3895BF48A312}">
            <xm:f>NOT(ISERROR(SEARCH($K$73,Z14)))</xm:f>
            <xm:f>$K$73</xm:f>
            <x14:dxf>
              <fill>
                <patternFill>
                  <bgColor rgb="FFFFC000"/>
                </patternFill>
              </fill>
            </x14:dxf>
          </x14:cfRule>
          <x14:cfRule type="containsText" priority="776" operator="containsText" id="{651A5E45-8B7B-4E5E-9964-34642219129E}">
            <xm:f>NOT(ISERROR(SEARCH($K$72,Z14)))</xm:f>
            <xm:f>$K$72</xm:f>
            <x14:dxf>
              <fill>
                <patternFill>
                  <bgColor rgb="FFFFFF00"/>
                </patternFill>
              </fill>
            </x14:dxf>
          </x14:cfRule>
          <x14:cfRule type="containsText" priority="777" operator="containsText" id="{AE236E67-B8C3-406C-8DCB-9EC520166E93}">
            <xm:f>NOT(ISERROR(SEARCH($K$71,Z14)))</xm:f>
            <xm:f>$K$71</xm:f>
            <x14:dxf>
              <fill>
                <patternFill>
                  <bgColor rgb="FF00B050"/>
                </patternFill>
              </fill>
            </x14:dxf>
          </x14:cfRule>
          <x14:cfRule type="containsText" priority="778" operator="containsText" id="{EE081CFF-D382-46A1-A754-18B67888BEC9}">
            <xm:f>NOT(ISERROR(SEARCH($K$70,Z14)))</xm:f>
            <xm:f>$K$70</xm:f>
            <x14:dxf>
              <fill>
                <patternFill>
                  <bgColor rgb="FF92D050"/>
                </patternFill>
              </fill>
            </x14:dxf>
          </x14:cfRule>
          <xm:sqref>Z14:Z15</xm:sqref>
        </x14:conditionalFormatting>
        <x14:conditionalFormatting xmlns:xm="http://schemas.microsoft.com/office/excel/2006/main">
          <x14:cfRule type="containsText" priority="769" operator="containsText" id="{0B179C01-97E2-41A2-8C4C-C017FE4DA6B4}">
            <xm:f>NOT(ISERROR(SEARCH($K$74,Z16)))</xm:f>
            <xm:f>$K$74</xm:f>
            <x14:dxf>
              <fill>
                <patternFill>
                  <bgColor rgb="FFFF0000"/>
                </patternFill>
              </fill>
            </x14:dxf>
          </x14:cfRule>
          <x14:cfRule type="containsText" priority="770" operator="containsText" id="{3C90F5F8-4931-445B-A3C6-7BC1607A512B}">
            <xm:f>NOT(ISERROR(SEARCH($K$73,Z16)))</xm:f>
            <xm:f>$K$73</xm:f>
            <x14:dxf>
              <fill>
                <patternFill>
                  <bgColor rgb="FFFFC000"/>
                </patternFill>
              </fill>
            </x14:dxf>
          </x14:cfRule>
          <x14:cfRule type="containsText" priority="771" operator="containsText" id="{2F1DE019-5C81-44AA-B6D3-F3E03D031950}">
            <xm:f>NOT(ISERROR(SEARCH($K$72,Z16)))</xm:f>
            <xm:f>$K$72</xm:f>
            <x14:dxf>
              <fill>
                <patternFill>
                  <bgColor rgb="FFFFFF00"/>
                </patternFill>
              </fill>
            </x14:dxf>
          </x14:cfRule>
          <x14:cfRule type="containsText" priority="772" operator="containsText" id="{3C570E09-3185-442A-A139-FAFDC145E1E2}">
            <xm:f>NOT(ISERROR(SEARCH($K$71,Z16)))</xm:f>
            <xm:f>$K$71</xm:f>
            <x14:dxf>
              <fill>
                <patternFill>
                  <bgColor rgb="FF00B050"/>
                </patternFill>
              </fill>
            </x14:dxf>
          </x14:cfRule>
          <x14:cfRule type="containsText" priority="773" operator="containsText" id="{87EA1AB1-0024-464A-BECA-AE32D0740D9D}">
            <xm:f>NOT(ISERROR(SEARCH($K$70,Z16)))</xm:f>
            <xm:f>$K$70</xm:f>
            <x14:dxf>
              <fill>
                <patternFill>
                  <bgColor rgb="FF92D050"/>
                </patternFill>
              </fill>
            </x14:dxf>
          </x14:cfRule>
          <xm:sqref>Z16</xm:sqref>
        </x14:conditionalFormatting>
        <x14:conditionalFormatting xmlns:xm="http://schemas.microsoft.com/office/excel/2006/main">
          <x14:cfRule type="containsText" priority="764" operator="containsText" id="{AB98BA42-0FD3-4D31-9D8B-4DC364E42F0C}">
            <xm:f>NOT(ISERROR(SEARCH($K$74,K17)))</xm:f>
            <xm:f>$K$74</xm:f>
            <x14:dxf>
              <fill>
                <patternFill>
                  <bgColor rgb="FFFF0000"/>
                </patternFill>
              </fill>
            </x14:dxf>
          </x14:cfRule>
          <x14:cfRule type="containsText" priority="765" operator="containsText" id="{EFA68E21-B82B-4EA7-A1B7-BD7F6B16DD42}">
            <xm:f>NOT(ISERROR(SEARCH($K$73,K17)))</xm:f>
            <xm:f>$K$73</xm:f>
            <x14:dxf>
              <fill>
                <patternFill>
                  <bgColor rgb="FFFFC000"/>
                </patternFill>
              </fill>
            </x14:dxf>
          </x14:cfRule>
          <x14:cfRule type="containsText" priority="766" operator="containsText" id="{22365985-BB53-4949-B9DB-F9C0C076306E}">
            <xm:f>NOT(ISERROR(SEARCH($K$72,K17)))</xm:f>
            <xm:f>$K$72</xm:f>
            <x14:dxf>
              <fill>
                <patternFill>
                  <bgColor rgb="FFFFFF00"/>
                </patternFill>
              </fill>
            </x14:dxf>
          </x14:cfRule>
          <x14:cfRule type="containsText" priority="767" operator="containsText" id="{A1708BE7-2E71-4F9E-9DDF-B9A8BE84AA61}">
            <xm:f>NOT(ISERROR(SEARCH($K$71,K17)))</xm:f>
            <xm:f>$K$71</xm:f>
            <x14:dxf>
              <fill>
                <patternFill>
                  <bgColor rgb="FF00B050"/>
                </patternFill>
              </fill>
            </x14:dxf>
          </x14:cfRule>
          <x14:cfRule type="containsText" priority="768" operator="containsText" id="{4DAFB46D-7155-4861-85B3-62F181B4FCB5}">
            <xm:f>NOT(ISERROR(SEARCH($K$70,K17)))</xm:f>
            <xm:f>$K$70</xm:f>
            <x14:dxf>
              <fill>
                <patternFill>
                  <bgColor rgb="FF92D050"/>
                </patternFill>
              </fill>
            </x14:dxf>
          </x14:cfRule>
          <xm:sqref>K17</xm:sqref>
        </x14:conditionalFormatting>
        <x14:conditionalFormatting xmlns:xm="http://schemas.microsoft.com/office/excel/2006/main">
          <x14:cfRule type="containsText" priority="759" operator="containsText" id="{CD97802A-8B75-4D95-BF73-87FDF243323E}">
            <xm:f>NOT(ISERROR(SEARCH($K$74,K19)))</xm:f>
            <xm:f>$K$74</xm:f>
            <x14:dxf>
              <fill>
                <patternFill>
                  <bgColor rgb="FFFF0000"/>
                </patternFill>
              </fill>
            </x14:dxf>
          </x14:cfRule>
          <x14:cfRule type="containsText" priority="760" operator="containsText" id="{479D8759-AF1A-4EAB-A23E-F4A0887A79E8}">
            <xm:f>NOT(ISERROR(SEARCH($K$73,K19)))</xm:f>
            <xm:f>$K$73</xm:f>
            <x14:dxf>
              <fill>
                <patternFill>
                  <bgColor rgb="FFFFC000"/>
                </patternFill>
              </fill>
            </x14:dxf>
          </x14:cfRule>
          <x14:cfRule type="containsText" priority="761" operator="containsText" id="{35D33BC4-449D-417C-8BD5-BB0C25B816A0}">
            <xm:f>NOT(ISERROR(SEARCH($K$72,K19)))</xm:f>
            <xm:f>$K$72</xm:f>
            <x14:dxf>
              <fill>
                <patternFill>
                  <bgColor rgb="FFFFFF00"/>
                </patternFill>
              </fill>
            </x14:dxf>
          </x14:cfRule>
          <x14:cfRule type="containsText" priority="762" operator="containsText" id="{DC014194-A765-468D-95F3-3118A7D0B7AD}">
            <xm:f>NOT(ISERROR(SEARCH($K$71,K19)))</xm:f>
            <xm:f>$K$71</xm:f>
            <x14:dxf>
              <fill>
                <patternFill>
                  <bgColor rgb="FF00B050"/>
                </patternFill>
              </fill>
            </x14:dxf>
          </x14:cfRule>
          <x14:cfRule type="containsText" priority="763" operator="containsText" id="{8F4D3056-62AE-4A7C-B6D5-952E86F898C3}">
            <xm:f>NOT(ISERROR(SEARCH($K$70,K19)))</xm:f>
            <xm:f>$K$70</xm:f>
            <x14:dxf>
              <fill>
                <patternFill>
                  <bgColor rgb="FF92D050"/>
                </patternFill>
              </fill>
            </x14:dxf>
          </x14:cfRule>
          <xm:sqref>K19</xm:sqref>
        </x14:conditionalFormatting>
        <x14:conditionalFormatting xmlns:xm="http://schemas.microsoft.com/office/excel/2006/main">
          <x14:cfRule type="containsText" priority="754" operator="containsText" id="{8A60F207-1FE6-4439-B0D1-CF5C123988B9}">
            <xm:f>NOT(ISERROR(SEARCH($K$74,K23)))</xm:f>
            <xm:f>$K$74</xm:f>
            <x14:dxf>
              <fill>
                <patternFill>
                  <bgColor rgb="FFFF0000"/>
                </patternFill>
              </fill>
            </x14:dxf>
          </x14:cfRule>
          <x14:cfRule type="containsText" priority="755" operator="containsText" id="{95E64458-CDE8-4CB8-86E0-44FBB80E7984}">
            <xm:f>NOT(ISERROR(SEARCH($K$73,K23)))</xm:f>
            <xm:f>$K$73</xm:f>
            <x14:dxf>
              <fill>
                <patternFill>
                  <bgColor rgb="FFFFC000"/>
                </patternFill>
              </fill>
            </x14:dxf>
          </x14:cfRule>
          <x14:cfRule type="containsText" priority="756" operator="containsText" id="{F1594D54-D52F-4BA4-B6BB-715B5C42282C}">
            <xm:f>NOT(ISERROR(SEARCH($K$72,K23)))</xm:f>
            <xm:f>$K$72</xm:f>
            <x14:dxf>
              <fill>
                <patternFill>
                  <bgColor rgb="FFFFFF00"/>
                </patternFill>
              </fill>
            </x14:dxf>
          </x14:cfRule>
          <x14:cfRule type="containsText" priority="757" operator="containsText" id="{C0616028-D0AB-4411-A6BA-20EB6165FEDF}">
            <xm:f>NOT(ISERROR(SEARCH($K$71,K23)))</xm:f>
            <xm:f>$K$71</xm:f>
            <x14:dxf>
              <fill>
                <patternFill>
                  <bgColor rgb="FF00B050"/>
                </patternFill>
              </fill>
            </x14:dxf>
          </x14:cfRule>
          <x14:cfRule type="containsText" priority="758" operator="containsText" id="{A30C9D1C-3504-4DCC-80AA-43B3BA1B2DD9}">
            <xm:f>NOT(ISERROR(SEARCH($K$70,K23)))</xm:f>
            <xm:f>$K$70</xm:f>
            <x14:dxf>
              <fill>
                <patternFill>
                  <bgColor rgb="FF92D050"/>
                </patternFill>
              </fill>
            </x14:dxf>
          </x14:cfRule>
          <xm:sqref>K23:K26</xm:sqref>
        </x14:conditionalFormatting>
        <x14:conditionalFormatting xmlns:xm="http://schemas.microsoft.com/office/excel/2006/main">
          <x14:cfRule type="containsText" priority="749" operator="containsText" id="{6A68630B-50A0-4FF2-8E7C-5D45E808997D}">
            <xm:f>NOT(ISERROR(SEARCH($K$74,K27)))</xm:f>
            <xm:f>$K$74</xm:f>
            <x14:dxf>
              <fill>
                <patternFill>
                  <bgColor rgb="FFFF0000"/>
                </patternFill>
              </fill>
            </x14:dxf>
          </x14:cfRule>
          <x14:cfRule type="containsText" priority="750" operator="containsText" id="{41EFF666-A800-4C96-BB47-C75783C892D8}">
            <xm:f>NOT(ISERROR(SEARCH($K$73,K27)))</xm:f>
            <xm:f>$K$73</xm:f>
            <x14:dxf>
              <fill>
                <patternFill>
                  <bgColor rgb="FFFFC000"/>
                </patternFill>
              </fill>
            </x14:dxf>
          </x14:cfRule>
          <x14:cfRule type="containsText" priority="751" operator="containsText" id="{28D75224-A453-4272-8346-11359977E4C3}">
            <xm:f>NOT(ISERROR(SEARCH($K$72,K27)))</xm:f>
            <xm:f>$K$72</xm:f>
            <x14:dxf>
              <fill>
                <patternFill>
                  <bgColor rgb="FFFFFF00"/>
                </patternFill>
              </fill>
            </x14:dxf>
          </x14:cfRule>
          <x14:cfRule type="containsText" priority="752" operator="containsText" id="{280E8522-B3C5-4B8A-BE2C-CC154F4D8168}">
            <xm:f>NOT(ISERROR(SEARCH($K$71,K27)))</xm:f>
            <xm:f>$K$71</xm:f>
            <x14:dxf>
              <fill>
                <patternFill>
                  <bgColor rgb="FF00B050"/>
                </patternFill>
              </fill>
            </x14:dxf>
          </x14:cfRule>
          <x14:cfRule type="containsText" priority="753" operator="containsText" id="{DB672BBE-1F43-47BF-9678-901ACCD8C048}">
            <xm:f>NOT(ISERROR(SEARCH($K$70,K27)))</xm:f>
            <xm:f>$K$70</xm:f>
            <x14:dxf>
              <fill>
                <patternFill>
                  <bgColor rgb="FF92D050"/>
                </patternFill>
              </fill>
            </x14:dxf>
          </x14:cfRule>
          <xm:sqref>K27</xm:sqref>
        </x14:conditionalFormatting>
        <x14:conditionalFormatting xmlns:xm="http://schemas.microsoft.com/office/excel/2006/main">
          <x14:cfRule type="containsText" priority="744" operator="containsText" id="{E5B43E71-1C23-4BE7-85EE-321374D0D2CF}">
            <xm:f>NOT(ISERROR(SEARCH($K$74,K28)))</xm:f>
            <xm:f>$K$74</xm:f>
            <x14:dxf>
              <fill>
                <patternFill>
                  <bgColor rgb="FFFF0000"/>
                </patternFill>
              </fill>
            </x14:dxf>
          </x14:cfRule>
          <x14:cfRule type="containsText" priority="745" operator="containsText" id="{7E357143-540C-4D6D-8F23-7F8E266AF2DF}">
            <xm:f>NOT(ISERROR(SEARCH($K$73,K28)))</xm:f>
            <xm:f>$K$73</xm:f>
            <x14:dxf>
              <fill>
                <patternFill>
                  <bgColor rgb="FFFFC000"/>
                </patternFill>
              </fill>
            </x14:dxf>
          </x14:cfRule>
          <x14:cfRule type="containsText" priority="746" operator="containsText" id="{51022298-BE64-49FB-8CF1-16D0056E4E97}">
            <xm:f>NOT(ISERROR(SEARCH($K$72,K28)))</xm:f>
            <xm:f>$K$72</xm:f>
            <x14:dxf>
              <fill>
                <patternFill>
                  <bgColor rgb="FFFFFF00"/>
                </patternFill>
              </fill>
            </x14:dxf>
          </x14:cfRule>
          <x14:cfRule type="containsText" priority="747" operator="containsText" id="{F5A9191A-F4F4-403D-B73D-5470B8410D8C}">
            <xm:f>NOT(ISERROR(SEARCH($K$71,K28)))</xm:f>
            <xm:f>$K$71</xm:f>
            <x14:dxf>
              <fill>
                <patternFill>
                  <bgColor rgb="FF00B050"/>
                </patternFill>
              </fill>
            </x14:dxf>
          </x14:cfRule>
          <x14:cfRule type="containsText" priority="748" operator="containsText" id="{C0285B51-6197-4113-8810-BEC5347B7E86}">
            <xm:f>NOT(ISERROR(SEARCH($K$70,K28)))</xm:f>
            <xm:f>$K$70</xm:f>
            <x14:dxf>
              <fill>
                <patternFill>
                  <bgColor rgb="FF92D050"/>
                </patternFill>
              </fill>
            </x14:dxf>
          </x14:cfRule>
          <xm:sqref>K28</xm:sqref>
        </x14:conditionalFormatting>
        <x14:conditionalFormatting xmlns:xm="http://schemas.microsoft.com/office/excel/2006/main">
          <x14:cfRule type="containsText" priority="739" operator="containsText" id="{12A02E90-353A-47BB-A956-65F951C21358}">
            <xm:f>NOT(ISERROR(SEARCH($K$74,K29)))</xm:f>
            <xm:f>$K$74</xm:f>
            <x14:dxf>
              <fill>
                <patternFill>
                  <bgColor rgb="FFFF0000"/>
                </patternFill>
              </fill>
            </x14:dxf>
          </x14:cfRule>
          <x14:cfRule type="containsText" priority="740" operator="containsText" id="{DEE03509-6E88-410A-B9AF-3A5EB9515A62}">
            <xm:f>NOT(ISERROR(SEARCH($K$73,K29)))</xm:f>
            <xm:f>$K$73</xm:f>
            <x14:dxf>
              <fill>
                <patternFill>
                  <bgColor rgb="FFFFC000"/>
                </patternFill>
              </fill>
            </x14:dxf>
          </x14:cfRule>
          <x14:cfRule type="containsText" priority="741" operator="containsText" id="{FFF7D13F-9F16-4426-9D4E-4E94011114D8}">
            <xm:f>NOT(ISERROR(SEARCH($K$72,K29)))</xm:f>
            <xm:f>$K$72</xm:f>
            <x14:dxf>
              <fill>
                <patternFill>
                  <bgColor rgb="FFFFFF00"/>
                </patternFill>
              </fill>
            </x14:dxf>
          </x14:cfRule>
          <x14:cfRule type="containsText" priority="742" operator="containsText" id="{1EA3DE90-5403-4FEB-B673-0292F5668C87}">
            <xm:f>NOT(ISERROR(SEARCH($K$71,K29)))</xm:f>
            <xm:f>$K$71</xm:f>
            <x14:dxf>
              <fill>
                <patternFill>
                  <bgColor rgb="FF00B050"/>
                </patternFill>
              </fill>
            </x14:dxf>
          </x14:cfRule>
          <x14:cfRule type="containsText" priority="743" operator="containsText" id="{23C00602-0C25-4695-AE92-F4FA4B8E4D29}">
            <xm:f>NOT(ISERROR(SEARCH($K$70,K29)))</xm:f>
            <xm:f>$K$70</xm:f>
            <x14:dxf>
              <fill>
                <patternFill>
                  <bgColor rgb="FF92D050"/>
                </patternFill>
              </fill>
            </x14:dxf>
          </x14:cfRule>
          <xm:sqref>K29</xm:sqref>
        </x14:conditionalFormatting>
        <x14:conditionalFormatting xmlns:xm="http://schemas.microsoft.com/office/excel/2006/main">
          <x14:cfRule type="containsText" priority="734" operator="containsText" id="{DB576662-BD01-4BA3-ADB1-9B45EB6059D4}">
            <xm:f>NOT(ISERROR(SEARCH($K$74,K30)))</xm:f>
            <xm:f>$K$74</xm:f>
            <x14:dxf>
              <fill>
                <patternFill>
                  <bgColor rgb="FFFF0000"/>
                </patternFill>
              </fill>
            </x14:dxf>
          </x14:cfRule>
          <x14:cfRule type="containsText" priority="735" operator="containsText" id="{2F84E647-E45B-4775-B611-A25F707EBDDF}">
            <xm:f>NOT(ISERROR(SEARCH($K$73,K30)))</xm:f>
            <xm:f>$K$73</xm:f>
            <x14:dxf>
              <fill>
                <patternFill>
                  <bgColor rgb="FFFFC000"/>
                </patternFill>
              </fill>
            </x14:dxf>
          </x14:cfRule>
          <x14:cfRule type="containsText" priority="736" operator="containsText" id="{3EA8B246-4154-4B68-B83F-0B4B8F9C3B45}">
            <xm:f>NOT(ISERROR(SEARCH($K$72,K30)))</xm:f>
            <xm:f>$K$72</xm:f>
            <x14:dxf>
              <fill>
                <patternFill>
                  <bgColor rgb="FFFFFF00"/>
                </patternFill>
              </fill>
            </x14:dxf>
          </x14:cfRule>
          <x14:cfRule type="containsText" priority="737" operator="containsText" id="{57B58067-0E49-4C7F-B51A-E8BE3CAA4DE9}">
            <xm:f>NOT(ISERROR(SEARCH($K$71,K30)))</xm:f>
            <xm:f>$K$71</xm:f>
            <x14:dxf>
              <fill>
                <patternFill>
                  <bgColor rgb="FF00B050"/>
                </patternFill>
              </fill>
            </x14:dxf>
          </x14:cfRule>
          <x14:cfRule type="containsText" priority="738" operator="containsText" id="{9A94BD05-F44A-481F-B349-B77CDBA71775}">
            <xm:f>NOT(ISERROR(SEARCH($K$70,K30)))</xm:f>
            <xm:f>$K$70</xm:f>
            <x14:dxf>
              <fill>
                <patternFill>
                  <bgColor rgb="FF92D050"/>
                </patternFill>
              </fill>
            </x14:dxf>
          </x14:cfRule>
          <xm:sqref>K30</xm:sqref>
        </x14:conditionalFormatting>
        <x14:conditionalFormatting xmlns:xm="http://schemas.microsoft.com/office/excel/2006/main">
          <x14:cfRule type="containsText" priority="729" operator="containsText" id="{90D329F9-86A4-4EF3-A091-FC876276CC4A}">
            <xm:f>NOT(ISERROR(SEARCH($K$74,K31)))</xm:f>
            <xm:f>$K$74</xm:f>
            <x14:dxf>
              <fill>
                <patternFill>
                  <bgColor rgb="FFFF0000"/>
                </patternFill>
              </fill>
            </x14:dxf>
          </x14:cfRule>
          <x14:cfRule type="containsText" priority="730" operator="containsText" id="{C0B6D559-2F4A-4B9F-8DC7-13667BA66032}">
            <xm:f>NOT(ISERROR(SEARCH($K$73,K31)))</xm:f>
            <xm:f>$K$73</xm:f>
            <x14:dxf>
              <fill>
                <patternFill>
                  <bgColor rgb="FFFFC000"/>
                </patternFill>
              </fill>
            </x14:dxf>
          </x14:cfRule>
          <x14:cfRule type="containsText" priority="731" operator="containsText" id="{BA06A7B1-D1F3-4F49-8698-4BFAE62971A0}">
            <xm:f>NOT(ISERROR(SEARCH($K$72,K31)))</xm:f>
            <xm:f>$K$72</xm:f>
            <x14:dxf>
              <fill>
                <patternFill>
                  <bgColor rgb="FFFFFF00"/>
                </patternFill>
              </fill>
            </x14:dxf>
          </x14:cfRule>
          <x14:cfRule type="containsText" priority="732" operator="containsText" id="{1DA55F3B-F06B-438E-9FDA-7EA65810D972}">
            <xm:f>NOT(ISERROR(SEARCH($K$71,K31)))</xm:f>
            <xm:f>$K$71</xm:f>
            <x14:dxf>
              <fill>
                <patternFill>
                  <bgColor rgb="FF00B050"/>
                </patternFill>
              </fill>
            </x14:dxf>
          </x14:cfRule>
          <x14:cfRule type="containsText" priority="733" operator="containsText" id="{0FD43298-3B43-4EC1-AA34-ACE2D5EE973E}">
            <xm:f>NOT(ISERROR(SEARCH($K$70,K31)))</xm:f>
            <xm:f>$K$70</xm:f>
            <x14:dxf>
              <fill>
                <patternFill>
                  <bgColor rgb="FF92D050"/>
                </patternFill>
              </fill>
            </x14:dxf>
          </x14:cfRule>
          <xm:sqref>K31</xm:sqref>
        </x14:conditionalFormatting>
        <x14:conditionalFormatting xmlns:xm="http://schemas.microsoft.com/office/excel/2006/main">
          <x14:cfRule type="containsText" priority="724" operator="containsText" id="{BFB93CF6-721A-42AE-AEDB-F4F0AE9C0C5F}">
            <xm:f>NOT(ISERROR(SEARCH($K$74,K32)))</xm:f>
            <xm:f>$K$74</xm:f>
            <x14:dxf>
              <fill>
                <patternFill>
                  <bgColor rgb="FFFF0000"/>
                </patternFill>
              </fill>
            </x14:dxf>
          </x14:cfRule>
          <x14:cfRule type="containsText" priority="725" operator="containsText" id="{6CACC3DD-DDFB-439F-8CC8-70F495442D29}">
            <xm:f>NOT(ISERROR(SEARCH($K$73,K32)))</xm:f>
            <xm:f>$K$73</xm:f>
            <x14:dxf>
              <fill>
                <patternFill>
                  <bgColor rgb="FFFFC000"/>
                </patternFill>
              </fill>
            </x14:dxf>
          </x14:cfRule>
          <x14:cfRule type="containsText" priority="726" operator="containsText" id="{B38F3D25-F9CD-4C2A-9320-A83380EA5DFF}">
            <xm:f>NOT(ISERROR(SEARCH($K$72,K32)))</xm:f>
            <xm:f>$K$72</xm:f>
            <x14:dxf>
              <fill>
                <patternFill>
                  <bgColor rgb="FFFFFF00"/>
                </patternFill>
              </fill>
            </x14:dxf>
          </x14:cfRule>
          <x14:cfRule type="containsText" priority="727" operator="containsText" id="{F613808E-E6B9-4216-A1B3-C7D919C5F90B}">
            <xm:f>NOT(ISERROR(SEARCH($K$71,K32)))</xm:f>
            <xm:f>$K$71</xm:f>
            <x14:dxf>
              <fill>
                <patternFill>
                  <bgColor rgb="FF00B050"/>
                </patternFill>
              </fill>
            </x14:dxf>
          </x14:cfRule>
          <x14:cfRule type="containsText" priority="728" operator="containsText" id="{05E1B111-F05F-4812-9EA7-4AE3396BC1E8}">
            <xm:f>NOT(ISERROR(SEARCH($K$70,K32)))</xm:f>
            <xm:f>$K$70</xm:f>
            <x14:dxf>
              <fill>
                <patternFill>
                  <bgColor rgb="FF92D050"/>
                </patternFill>
              </fill>
            </x14:dxf>
          </x14:cfRule>
          <xm:sqref>K32:K34</xm:sqref>
        </x14:conditionalFormatting>
        <x14:conditionalFormatting xmlns:xm="http://schemas.microsoft.com/office/excel/2006/main">
          <x14:cfRule type="containsText" priority="719" operator="containsText" id="{888A14CE-54E6-4049-BA38-07E5B70CEE22}">
            <xm:f>NOT(ISERROR(SEARCH($K$74,K35)))</xm:f>
            <xm:f>$K$74</xm:f>
            <x14:dxf>
              <fill>
                <patternFill>
                  <bgColor rgb="FFFF0000"/>
                </patternFill>
              </fill>
            </x14:dxf>
          </x14:cfRule>
          <x14:cfRule type="containsText" priority="720" operator="containsText" id="{927433CE-0326-4C6C-B535-6A9272263A5D}">
            <xm:f>NOT(ISERROR(SEARCH($K$73,K35)))</xm:f>
            <xm:f>$K$73</xm:f>
            <x14:dxf>
              <fill>
                <patternFill>
                  <bgColor rgb="FFFFC000"/>
                </patternFill>
              </fill>
            </x14:dxf>
          </x14:cfRule>
          <x14:cfRule type="containsText" priority="721" operator="containsText" id="{BA98A3DD-13A9-4844-86C7-768133D73E4D}">
            <xm:f>NOT(ISERROR(SEARCH($K$72,K35)))</xm:f>
            <xm:f>$K$72</xm:f>
            <x14:dxf>
              <fill>
                <patternFill>
                  <bgColor rgb="FFFFFF00"/>
                </patternFill>
              </fill>
            </x14:dxf>
          </x14:cfRule>
          <x14:cfRule type="containsText" priority="722" operator="containsText" id="{EE0DF897-81D0-4E7A-9BC4-2B9CCD4A5754}">
            <xm:f>NOT(ISERROR(SEARCH($K$71,K35)))</xm:f>
            <xm:f>$K$71</xm:f>
            <x14:dxf>
              <fill>
                <patternFill>
                  <bgColor rgb="FF00B050"/>
                </patternFill>
              </fill>
            </x14:dxf>
          </x14:cfRule>
          <x14:cfRule type="containsText" priority="723" operator="containsText" id="{D99A9D81-6613-4899-9E68-CB879C81852F}">
            <xm:f>NOT(ISERROR(SEARCH($K$70,K35)))</xm:f>
            <xm:f>$K$70</xm:f>
            <x14:dxf>
              <fill>
                <patternFill>
                  <bgColor rgb="FF92D050"/>
                </patternFill>
              </fill>
            </x14:dxf>
          </x14:cfRule>
          <xm:sqref>K35</xm:sqref>
        </x14:conditionalFormatting>
        <x14:conditionalFormatting xmlns:xm="http://schemas.microsoft.com/office/excel/2006/main">
          <x14:cfRule type="containsText" priority="714" operator="containsText" id="{09CB36C3-0433-4294-867A-7254B569A603}">
            <xm:f>NOT(ISERROR(SEARCH($K$74,K36)))</xm:f>
            <xm:f>$K$74</xm:f>
            <x14:dxf>
              <fill>
                <patternFill>
                  <bgColor rgb="FFFF0000"/>
                </patternFill>
              </fill>
            </x14:dxf>
          </x14:cfRule>
          <x14:cfRule type="containsText" priority="715" operator="containsText" id="{97913A0A-EEF4-4CAC-B260-5E1FDB5FC43C}">
            <xm:f>NOT(ISERROR(SEARCH($K$73,K36)))</xm:f>
            <xm:f>$K$73</xm:f>
            <x14:dxf>
              <fill>
                <patternFill>
                  <bgColor rgb="FFFFC000"/>
                </patternFill>
              </fill>
            </x14:dxf>
          </x14:cfRule>
          <x14:cfRule type="containsText" priority="716" operator="containsText" id="{A29889F4-80D7-4A3A-8E8B-D4E199A20300}">
            <xm:f>NOT(ISERROR(SEARCH($K$72,K36)))</xm:f>
            <xm:f>$K$72</xm:f>
            <x14:dxf>
              <fill>
                <patternFill>
                  <bgColor rgb="FFFFFF00"/>
                </patternFill>
              </fill>
            </x14:dxf>
          </x14:cfRule>
          <x14:cfRule type="containsText" priority="717" operator="containsText" id="{CD9EF6A3-55F9-4F10-B380-5D34C0D43028}">
            <xm:f>NOT(ISERROR(SEARCH($K$71,K36)))</xm:f>
            <xm:f>$K$71</xm:f>
            <x14:dxf>
              <fill>
                <patternFill>
                  <bgColor rgb="FF00B050"/>
                </patternFill>
              </fill>
            </x14:dxf>
          </x14:cfRule>
          <x14:cfRule type="containsText" priority="718" operator="containsText" id="{C3AAA18A-BF2A-42FD-B5B2-1C6991FB4F3F}">
            <xm:f>NOT(ISERROR(SEARCH($K$70,K36)))</xm:f>
            <xm:f>$K$70</xm:f>
            <x14:dxf>
              <fill>
                <patternFill>
                  <bgColor rgb="FF92D050"/>
                </patternFill>
              </fill>
            </x14:dxf>
          </x14:cfRule>
          <xm:sqref>K36:K37</xm:sqref>
        </x14:conditionalFormatting>
        <x14:conditionalFormatting xmlns:xm="http://schemas.microsoft.com/office/excel/2006/main">
          <x14:cfRule type="containsText" priority="709" operator="containsText" id="{464B9B20-26A1-4D08-A7BD-287DA63E7D20}">
            <xm:f>NOT(ISERROR(SEARCH($K$74,K38)))</xm:f>
            <xm:f>$K$74</xm:f>
            <x14:dxf>
              <fill>
                <patternFill>
                  <bgColor rgb="FFFF0000"/>
                </patternFill>
              </fill>
            </x14:dxf>
          </x14:cfRule>
          <x14:cfRule type="containsText" priority="710" operator="containsText" id="{3FAEFE4C-F4C5-4D65-B0F6-81050D33F08D}">
            <xm:f>NOT(ISERROR(SEARCH($K$73,K38)))</xm:f>
            <xm:f>$K$73</xm:f>
            <x14:dxf>
              <fill>
                <patternFill>
                  <bgColor rgb="FFFFC000"/>
                </patternFill>
              </fill>
            </x14:dxf>
          </x14:cfRule>
          <x14:cfRule type="containsText" priority="711" operator="containsText" id="{FEF9F6A5-DE73-4186-B8A2-61F7CE18C5EC}">
            <xm:f>NOT(ISERROR(SEARCH($K$72,K38)))</xm:f>
            <xm:f>$K$72</xm:f>
            <x14:dxf>
              <fill>
                <patternFill>
                  <bgColor rgb="FFFFFF00"/>
                </patternFill>
              </fill>
            </x14:dxf>
          </x14:cfRule>
          <x14:cfRule type="containsText" priority="712" operator="containsText" id="{1859AD3F-8B03-4BC2-9E85-0609D0773A93}">
            <xm:f>NOT(ISERROR(SEARCH($K$71,K38)))</xm:f>
            <xm:f>$K$71</xm:f>
            <x14:dxf>
              <fill>
                <patternFill>
                  <bgColor rgb="FF00B050"/>
                </patternFill>
              </fill>
            </x14:dxf>
          </x14:cfRule>
          <x14:cfRule type="containsText" priority="713" operator="containsText" id="{D29F2853-20A0-4B9A-B634-31B54EC2FC96}">
            <xm:f>NOT(ISERROR(SEARCH($K$70,K38)))</xm:f>
            <xm:f>$K$70</xm:f>
            <x14:dxf>
              <fill>
                <patternFill>
                  <bgColor rgb="FF92D050"/>
                </patternFill>
              </fill>
            </x14:dxf>
          </x14:cfRule>
          <xm:sqref>K38</xm:sqref>
        </x14:conditionalFormatting>
        <x14:conditionalFormatting xmlns:xm="http://schemas.microsoft.com/office/excel/2006/main">
          <x14:cfRule type="containsText" priority="704" operator="containsText" id="{3E69BD4D-940D-4182-BA47-5D14C872462A}">
            <xm:f>NOT(ISERROR(SEARCH($K$74,K39)))</xm:f>
            <xm:f>$K$74</xm:f>
            <x14:dxf>
              <fill>
                <patternFill>
                  <bgColor rgb="FFFF0000"/>
                </patternFill>
              </fill>
            </x14:dxf>
          </x14:cfRule>
          <x14:cfRule type="containsText" priority="705" operator="containsText" id="{872D1576-DBE3-4A7A-8132-248B92FC9290}">
            <xm:f>NOT(ISERROR(SEARCH($K$73,K39)))</xm:f>
            <xm:f>$K$73</xm:f>
            <x14:dxf>
              <fill>
                <patternFill>
                  <bgColor rgb="FFFFC000"/>
                </patternFill>
              </fill>
            </x14:dxf>
          </x14:cfRule>
          <x14:cfRule type="containsText" priority="706" operator="containsText" id="{2A953B89-3CF5-475D-916F-6AD2825B5715}">
            <xm:f>NOT(ISERROR(SEARCH($K$72,K39)))</xm:f>
            <xm:f>$K$72</xm:f>
            <x14:dxf>
              <fill>
                <patternFill>
                  <bgColor rgb="FFFFFF00"/>
                </patternFill>
              </fill>
            </x14:dxf>
          </x14:cfRule>
          <x14:cfRule type="containsText" priority="707" operator="containsText" id="{2D2A7DD0-459C-4D9A-9BC4-0E3B1104B588}">
            <xm:f>NOT(ISERROR(SEARCH($K$71,K39)))</xm:f>
            <xm:f>$K$71</xm:f>
            <x14:dxf>
              <fill>
                <patternFill>
                  <bgColor rgb="FF00B050"/>
                </patternFill>
              </fill>
            </x14:dxf>
          </x14:cfRule>
          <x14:cfRule type="containsText" priority="708" operator="containsText" id="{98814713-C74F-4691-B4D4-31C3AC45A717}">
            <xm:f>NOT(ISERROR(SEARCH($K$70,K39)))</xm:f>
            <xm:f>$K$70</xm:f>
            <x14:dxf>
              <fill>
                <patternFill>
                  <bgColor rgb="FF92D050"/>
                </patternFill>
              </fill>
            </x14:dxf>
          </x14:cfRule>
          <xm:sqref>K39</xm:sqref>
        </x14:conditionalFormatting>
        <x14:conditionalFormatting xmlns:xm="http://schemas.microsoft.com/office/excel/2006/main">
          <x14:cfRule type="containsText" priority="700" operator="containsText" id="{70E27104-221A-45E7-8B52-45E265BE76F9}">
            <xm:f>NOT(ISERROR(SEARCH($M$73,M39)))</xm:f>
            <xm:f>$M$73</xm:f>
            <x14:dxf>
              <fill>
                <patternFill>
                  <bgColor rgb="FFFF0000"/>
                </patternFill>
              </fill>
            </x14:dxf>
          </x14:cfRule>
          <x14:cfRule type="containsText" priority="701" operator="containsText" id="{E623FCFF-FB05-4F2E-8550-C5AFE47EAC99}">
            <xm:f>NOT(ISERROR(SEARCH($M$72,M39)))</xm:f>
            <xm:f>$M$72</xm:f>
            <x14:dxf>
              <fill>
                <patternFill>
                  <bgColor rgb="FFFFC000"/>
                </patternFill>
              </fill>
            </x14:dxf>
          </x14:cfRule>
          <x14:cfRule type="containsText" priority="702" operator="containsText" id="{514D99C5-ED8C-4997-89D4-EE7B4A514139}">
            <xm:f>NOT(ISERROR(SEARCH($M$71,M39)))</xm:f>
            <xm:f>$M$71</xm:f>
            <x14:dxf>
              <fill>
                <patternFill>
                  <bgColor rgb="FFFFFF00"/>
                </patternFill>
              </fill>
            </x14:dxf>
          </x14:cfRule>
          <x14:cfRule type="containsText" priority="703" operator="containsText" id="{B3983583-3158-4B2B-80ED-6A6C4FEE4AD1}">
            <xm:f>NOT(ISERROR(SEARCH($M$70,M39)))</xm:f>
            <xm:f>$M$70</xm:f>
            <x14:dxf>
              <fill>
                <patternFill>
                  <bgColor rgb="FF92D050"/>
                </patternFill>
              </fill>
            </x14:dxf>
          </x14:cfRule>
          <xm:sqref>M39</xm:sqref>
        </x14:conditionalFormatting>
        <x14:conditionalFormatting xmlns:xm="http://schemas.microsoft.com/office/excel/2006/main">
          <x14:cfRule type="containsText" priority="696" operator="containsText" id="{7AB7E72F-7008-4C96-B275-5D0CBB17F09E}">
            <xm:f>NOT(ISERROR(SEARCH($M$73,M38)))</xm:f>
            <xm:f>$M$73</xm:f>
            <x14:dxf>
              <fill>
                <patternFill>
                  <bgColor rgb="FFFF0000"/>
                </patternFill>
              </fill>
            </x14:dxf>
          </x14:cfRule>
          <x14:cfRule type="containsText" priority="697" operator="containsText" id="{AA5F1A9E-39DB-423C-B49F-E3A84F75B870}">
            <xm:f>NOT(ISERROR(SEARCH($M$72,M38)))</xm:f>
            <xm:f>$M$72</xm:f>
            <x14:dxf>
              <fill>
                <patternFill>
                  <bgColor rgb="FFFFC000"/>
                </patternFill>
              </fill>
            </x14:dxf>
          </x14:cfRule>
          <x14:cfRule type="containsText" priority="698" operator="containsText" id="{4B27F61D-8FE3-4C62-93ED-73C774736AEE}">
            <xm:f>NOT(ISERROR(SEARCH($M$71,M38)))</xm:f>
            <xm:f>$M$71</xm:f>
            <x14:dxf>
              <fill>
                <patternFill>
                  <bgColor rgb="FFFFFF00"/>
                </patternFill>
              </fill>
            </x14:dxf>
          </x14:cfRule>
          <x14:cfRule type="containsText" priority="699" operator="containsText" id="{B4DDBFA1-A881-4905-9ADD-3F18A253137F}">
            <xm:f>NOT(ISERROR(SEARCH($M$70,M38)))</xm:f>
            <xm:f>$M$70</xm:f>
            <x14:dxf>
              <fill>
                <patternFill>
                  <bgColor rgb="FF92D050"/>
                </patternFill>
              </fill>
            </x14:dxf>
          </x14:cfRule>
          <xm:sqref>M38</xm:sqref>
        </x14:conditionalFormatting>
        <x14:conditionalFormatting xmlns:xm="http://schemas.microsoft.com/office/excel/2006/main">
          <x14:cfRule type="containsText" priority="688" operator="containsText" id="{C58DCBB0-6703-46A2-B842-B885E54DBB56}">
            <xm:f>NOT(ISERROR(SEARCH($I$70,X40)))</xm:f>
            <xm:f>$I$70</xm:f>
            <x14:dxf>
              <fill>
                <patternFill>
                  <fgColor rgb="FF92D050"/>
                  <bgColor rgb="FF92D050"/>
                </patternFill>
              </fill>
            </x14:dxf>
          </x14:cfRule>
          <x14:cfRule type="containsText" priority="689" operator="containsText" id="{1F3C8746-4386-453B-B869-92DCB285067E}">
            <xm:f>NOT(ISERROR(SEARCH($I$71,X40)))</xm:f>
            <xm:f>$I$71</xm:f>
            <x14:dxf>
              <fill>
                <patternFill>
                  <bgColor rgb="FF00B050"/>
                </patternFill>
              </fill>
            </x14:dxf>
          </x14:cfRule>
          <x14:cfRule type="containsText" priority="690" operator="containsText" id="{DC202499-2CDB-49A5-B200-C60154279A9D}">
            <xm:f>NOT(ISERROR(SEARCH($I$74,X40)))</xm:f>
            <xm:f>$I$74</xm:f>
            <x14:dxf>
              <fill>
                <patternFill>
                  <bgColor rgb="FFFF0000"/>
                </patternFill>
              </fill>
            </x14:dxf>
          </x14:cfRule>
          <x14:cfRule type="containsText" priority="691" operator="containsText" id="{DB2FE768-E548-461A-8574-5F7AAAB7D374}">
            <xm:f>NOT(ISERROR(SEARCH($I$73,X40)))</xm:f>
            <xm:f>$I$73</xm:f>
            <x14:dxf>
              <fill>
                <patternFill>
                  <fgColor rgb="FFFFC000"/>
                  <bgColor rgb="FFFFC000"/>
                </patternFill>
              </fill>
            </x14:dxf>
          </x14:cfRule>
          <x14:cfRule type="containsText" priority="692" operator="containsText" id="{ACB9694C-1A9B-4BA1-B700-51945301489C}">
            <xm:f>NOT(ISERROR(SEARCH($I$72,X40)))</xm:f>
            <xm:f>$I$72</xm:f>
            <x14:dxf>
              <fill>
                <patternFill>
                  <fgColor rgb="FFFFFF00"/>
                  <bgColor rgb="FFFFFF00"/>
                </patternFill>
              </fill>
            </x14:dxf>
          </x14:cfRule>
          <x14:cfRule type="containsText" priority="693" operator="containsText" id="{53254925-D5FB-416C-8039-3C53366DC91E}">
            <xm:f>NOT(ISERROR(SEARCH($I$71,X40)))</xm:f>
            <xm:f>$I$71</xm:f>
            <x14:dxf>
              <fill>
                <patternFill>
                  <bgColor theme="0" tint="-0.14996795556505021"/>
                </patternFill>
              </fill>
            </x14:dxf>
          </x14:cfRule>
          <x14:cfRule type="cellIs" priority="694" operator="equal" id="{B6F8A6D0-F0F3-468C-B1EF-D847C1CCB0E6}">
            <xm:f>'/Users/danielarodriguezm/Downloads/E:\UAEOS\TRABAJO EN CASA\MAPAS DE RIESGOS\RIESGOS 2022\[MAPA_RIESGOS_UAEOS_2022_V1.xlsx]Tabla probabiidad'!#REF!</xm:f>
            <x14:dxf>
              <fill>
                <patternFill>
                  <fgColor theme="6"/>
                </patternFill>
              </fill>
            </x14:dxf>
          </x14:cfRule>
          <x14:cfRule type="cellIs" priority="695" operator="equal" id="{15FF6F99-683E-4FF3-A58D-8864D04FDEB5}">
            <xm:f>'/Users/danielarodriguezm/Downloads/E:\UAEOS\TRABAJO EN CASA\MAPAS DE RIESGOS\RIESGOS 2022\[MAPA_RIESGOS_UAEOS_2022_V1.xlsx]Tabla probabiidad'!#REF!</xm:f>
            <x14:dxf>
              <fill>
                <patternFill>
                  <fgColor rgb="FF92D050"/>
                  <bgColor theme="6" tint="0.59996337778862885"/>
                </patternFill>
              </fill>
            </x14:dxf>
          </x14:cfRule>
          <xm:sqref>X40</xm:sqref>
        </x14:conditionalFormatting>
        <x14:conditionalFormatting xmlns:xm="http://schemas.microsoft.com/office/excel/2006/main">
          <x14:cfRule type="containsText" priority="680" operator="containsText" id="{6604B367-23CB-423C-B61F-6960DE7353D3}">
            <xm:f>NOT(ISERROR(SEARCH($I$70,I38)))</xm:f>
            <xm:f>$I$70</xm:f>
            <x14:dxf>
              <fill>
                <patternFill>
                  <fgColor rgb="FF92D050"/>
                  <bgColor rgb="FF92D050"/>
                </patternFill>
              </fill>
            </x14:dxf>
          </x14:cfRule>
          <x14:cfRule type="containsText" priority="681" operator="containsText" id="{755C6B15-6BCF-48A5-A290-2D8802422C75}">
            <xm:f>NOT(ISERROR(SEARCH($I$71,I38)))</xm:f>
            <xm:f>$I$71</xm:f>
            <x14:dxf>
              <fill>
                <patternFill>
                  <bgColor rgb="FF00B050"/>
                </patternFill>
              </fill>
            </x14:dxf>
          </x14:cfRule>
          <x14:cfRule type="containsText" priority="682" operator="containsText" id="{8D91444A-D7C3-4F64-A6CE-464F7739022A}">
            <xm:f>NOT(ISERROR(SEARCH($I$74,I38)))</xm:f>
            <xm:f>$I$74</xm:f>
            <x14:dxf>
              <fill>
                <patternFill>
                  <bgColor rgb="FFFF0000"/>
                </patternFill>
              </fill>
            </x14:dxf>
          </x14:cfRule>
          <x14:cfRule type="containsText" priority="683" operator="containsText" id="{F731459C-4A7E-429D-A97F-4BD195F2903C}">
            <xm:f>NOT(ISERROR(SEARCH($I$73,I38)))</xm:f>
            <xm:f>$I$73</xm:f>
            <x14:dxf>
              <fill>
                <patternFill>
                  <fgColor rgb="FFFFC000"/>
                  <bgColor rgb="FFFFC000"/>
                </patternFill>
              </fill>
            </x14:dxf>
          </x14:cfRule>
          <x14:cfRule type="containsText" priority="684" operator="containsText" id="{F35A7FAE-90CE-4B61-A1A8-0F597B082B8E}">
            <xm:f>NOT(ISERROR(SEARCH($I$72,I38)))</xm:f>
            <xm:f>$I$72</xm:f>
            <x14:dxf>
              <fill>
                <patternFill>
                  <fgColor rgb="FFFFFF00"/>
                  <bgColor rgb="FFFFFF00"/>
                </patternFill>
              </fill>
            </x14:dxf>
          </x14:cfRule>
          <x14:cfRule type="containsText" priority="685" operator="containsText" id="{6A910CF1-3105-449D-B02B-332FF0B88F68}">
            <xm:f>NOT(ISERROR(SEARCH($I$71,I38)))</xm:f>
            <xm:f>$I$71</xm:f>
            <x14:dxf>
              <fill>
                <patternFill>
                  <bgColor theme="0" tint="-0.14996795556505021"/>
                </patternFill>
              </fill>
            </x14:dxf>
          </x14:cfRule>
          <x14:cfRule type="cellIs" priority="686" operator="equal" id="{29D30468-2E78-41F6-A91C-38567AE3494C}">
            <xm:f>'/Users/danielarodriguezm/Downloads/E:\UAEOS\TRABAJO EN CASA\MAPAS DE RIESGOS\RIESGOS 2022\[MAPA_RIESGOS_UAEOS_2022_V1.xlsx]Tabla probabiidad'!#REF!</xm:f>
            <x14:dxf>
              <fill>
                <patternFill>
                  <fgColor theme="6"/>
                </patternFill>
              </fill>
            </x14:dxf>
          </x14:cfRule>
          <x14:cfRule type="cellIs" priority="687" operator="equal" id="{47E93868-E5AB-4F77-B803-AF4508DDCFDE}">
            <xm:f>'/Users/danielarodriguezm/Downloads/E:\UAEOS\TRABAJO EN CASA\MAPAS DE RIESGOS\RIESGOS 2022\[MAPA_RIESGOS_UAEOS_2022_V1.xlsx]Tabla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72" operator="containsText" id="{89552C8B-43AD-4AA8-9E2A-349EEC0D8316}">
            <xm:f>NOT(ISERROR(SEARCH($I$70,I39)))</xm:f>
            <xm:f>$I$70</xm:f>
            <x14:dxf>
              <fill>
                <patternFill>
                  <fgColor rgb="FF92D050"/>
                  <bgColor rgb="FF92D050"/>
                </patternFill>
              </fill>
            </x14:dxf>
          </x14:cfRule>
          <x14:cfRule type="containsText" priority="673" operator="containsText" id="{18562503-7D1D-4381-A9A6-BD4CDD2E55D9}">
            <xm:f>NOT(ISERROR(SEARCH($I$71,I39)))</xm:f>
            <xm:f>$I$71</xm:f>
            <x14:dxf>
              <fill>
                <patternFill>
                  <bgColor rgb="FF00B050"/>
                </patternFill>
              </fill>
            </x14:dxf>
          </x14:cfRule>
          <x14:cfRule type="containsText" priority="674" operator="containsText" id="{C0DAD98E-D549-49A1-B61E-18860A3C1D25}">
            <xm:f>NOT(ISERROR(SEARCH($I$74,I39)))</xm:f>
            <xm:f>$I$74</xm:f>
            <x14:dxf>
              <fill>
                <patternFill>
                  <bgColor rgb="FFFF0000"/>
                </patternFill>
              </fill>
            </x14:dxf>
          </x14:cfRule>
          <x14:cfRule type="containsText" priority="675" operator="containsText" id="{001AC661-8E58-4BE8-828F-34445AD769A4}">
            <xm:f>NOT(ISERROR(SEARCH($I$73,I39)))</xm:f>
            <xm:f>$I$73</xm:f>
            <x14:dxf>
              <fill>
                <patternFill>
                  <fgColor rgb="FFFFC000"/>
                  <bgColor rgb="FFFFC000"/>
                </patternFill>
              </fill>
            </x14:dxf>
          </x14:cfRule>
          <x14:cfRule type="containsText" priority="676" operator="containsText" id="{ED0E33B3-6B28-4051-A44D-7321F0D5F643}">
            <xm:f>NOT(ISERROR(SEARCH($I$72,I39)))</xm:f>
            <xm:f>$I$72</xm:f>
            <x14:dxf>
              <fill>
                <patternFill>
                  <fgColor rgb="FFFFFF00"/>
                  <bgColor rgb="FFFFFF00"/>
                </patternFill>
              </fill>
            </x14:dxf>
          </x14:cfRule>
          <x14:cfRule type="containsText" priority="677" operator="containsText" id="{BC1765C3-37B7-40AB-B539-E1F304B7F356}">
            <xm:f>NOT(ISERROR(SEARCH($I$71,I39)))</xm:f>
            <xm:f>$I$71</xm:f>
            <x14:dxf>
              <fill>
                <patternFill>
                  <bgColor theme="0" tint="-0.14996795556505021"/>
                </patternFill>
              </fill>
            </x14:dxf>
          </x14:cfRule>
          <x14:cfRule type="cellIs" priority="678" operator="equal" id="{55B149E8-5C34-4731-9F8C-5DCBD2E59BAF}">
            <xm:f>'/Users/danielarodriguezm/Downloads/E:\UAEOS\TRABAJO EN CASA\MAPAS DE RIESGOS\RIESGOS 2022\[MAPA_RIESGOS_UAEOS_2022_V1.xlsx]Tabla probabiidad'!#REF!</xm:f>
            <x14:dxf>
              <fill>
                <patternFill>
                  <fgColor theme="6"/>
                </patternFill>
              </fill>
            </x14:dxf>
          </x14:cfRule>
          <x14:cfRule type="cellIs" priority="679" operator="equal" id="{4CC6CB86-133F-4276-B749-28D0D3B14D26}">
            <xm:f>'/Users/danielarodriguezm/Downloads/E:\UAEOS\TRABAJO EN CASA\MAPAS DE RIESGOS\RIESGOS 2022\[MAPA_RIESGOS_UAEOS_2022_V1.xlsx]Tabla probabiidad'!#REF!</xm:f>
            <x14:dxf>
              <fill>
                <patternFill>
                  <fgColor rgb="FF92D050"/>
                  <bgColor theme="6" tint="0.59996337778862885"/>
                </patternFill>
              </fill>
            </x14:dxf>
          </x14:cfRule>
          <xm:sqref>I39</xm:sqref>
        </x14:conditionalFormatting>
        <x14:conditionalFormatting xmlns:xm="http://schemas.microsoft.com/office/excel/2006/main">
          <x14:cfRule type="containsText" priority="664" operator="containsText" id="{270FA917-7004-4B4A-A35D-496AB6B3AA3B}">
            <xm:f>NOT(ISERROR(SEARCH($I$70,I40)))</xm:f>
            <xm:f>$I$70</xm:f>
            <x14:dxf>
              <fill>
                <patternFill>
                  <fgColor rgb="FF92D050"/>
                  <bgColor rgb="FF92D050"/>
                </patternFill>
              </fill>
            </x14:dxf>
          </x14:cfRule>
          <x14:cfRule type="containsText" priority="665" operator="containsText" id="{6AD22AAF-8807-4099-AB8B-8275812D6B61}">
            <xm:f>NOT(ISERROR(SEARCH($I$71,I40)))</xm:f>
            <xm:f>$I$71</xm:f>
            <x14:dxf>
              <fill>
                <patternFill>
                  <bgColor rgb="FF00B050"/>
                </patternFill>
              </fill>
            </x14:dxf>
          </x14:cfRule>
          <x14:cfRule type="containsText" priority="666" operator="containsText" id="{A2061607-8761-425C-9C96-7DCBDE8EBF1D}">
            <xm:f>NOT(ISERROR(SEARCH($I$74,I40)))</xm:f>
            <xm:f>$I$74</xm:f>
            <x14:dxf>
              <fill>
                <patternFill>
                  <bgColor rgb="FFFF0000"/>
                </patternFill>
              </fill>
            </x14:dxf>
          </x14:cfRule>
          <x14:cfRule type="containsText" priority="667" operator="containsText" id="{0F1DB7F5-9B73-422A-8880-8AB4609E02E6}">
            <xm:f>NOT(ISERROR(SEARCH($I$73,I40)))</xm:f>
            <xm:f>$I$73</xm:f>
            <x14:dxf>
              <fill>
                <patternFill>
                  <fgColor rgb="FFFFC000"/>
                  <bgColor rgb="FFFFC000"/>
                </patternFill>
              </fill>
            </x14:dxf>
          </x14:cfRule>
          <x14:cfRule type="containsText" priority="668" operator="containsText" id="{A5B38AFD-F382-4FAF-869B-0386D1645EE8}">
            <xm:f>NOT(ISERROR(SEARCH($I$72,I40)))</xm:f>
            <xm:f>$I$72</xm:f>
            <x14:dxf>
              <fill>
                <patternFill>
                  <fgColor rgb="FFFFFF00"/>
                  <bgColor rgb="FFFFFF00"/>
                </patternFill>
              </fill>
            </x14:dxf>
          </x14:cfRule>
          <x14:cfRule type="containsText" priority="669" operator="containsText" id="{02BCB28C-0122-4DE6-BC13-F4A9AD14CBB6}">
            <xm:f>NOT(ISERROR(SEARCH($I$71,I40)))</xm:f>
            <xm:f>$I$71</xm:f>
            <x14:dxf>
              <fill>
                <patternFill>
                  <bgColor theme="0" tint="-0.14996795556505021"/>
                </patternFill>
              </fill>
            </x14:dxf>
          </x14:cfRule>
          <x14:cfRule type="cellIs" priority="670" operator="equal" id="{7BF1DE42-26A4-410C-9E43-805D4ADD2FAF}">
            <xm:f>'/Users/danielarodriguezm/Downloads/E:\UAEOS\TRABAJO EN CASA\MAPAS DE RIESGOS\RIESGOS 2022\[MAPA_RIESGOS_UAEOS_2022_V1.xlsx]Tabla probabiidad'!#REF!</xm:f>
            <x14:dxf>
              <fill>
                <patternFill>
                  <fgColor theme="6"/>
                </patternFill>
              </fill>
            </x14:dxf>
          </x14:cfRule>
          <x14:cfRule type="cellIs" priority="671" operator="equal" id="{2518B133-8ADD-40AC-9E22-A1F5A648D7DD}">
            <xm:f>'/Users/danielarodriguezm/Downloads/E:\UAEOS\TRABAJO EN CASA\MAPAS DE RIESGOS\RIESGOS 2022\[MAPA_RIESGOS_UAEOS_2022_V1.xlsx]Tabla probabiidad'!#REF!</xm:f>
            <x14:dxf>
              <fill>
                <patternFill>
                  <fgColor rgb="FF92D050"/>
                  <bgColor theme="6" tint="0.59996337778862885"/>
                </patternFill>
              </fill>
            </x14:dxf>
          </x14:cfRule>
          <xm:sqref>I40</xm:sqref>
        </x14:conditionalFormatting>
        <x14:conditionalFormatting xmlns:xm="http://schemas.microsoft.com/office/excel/2006/main">
          <x14:cfRule type="containsText" priority="659" operator="containsText" id="{C9A50242-CAB6-4BA9-8952-4536ACB1B25B}">
            <xm:f>NOT(ISERROR(SEARCH($K$74,K40)))</xm:f>
            <xm:f>$K$74</xm:f>
            <x14:dxf>
              <fill>
                <patternFill>
                  <bgColor rgb="FFFF0000"/>
                </patternFill>
              </fill>
            </x14:dxf>
          </x14:cfRule>
          <x14:cfRule type="containsText" priority="660" operator="containsText" id="{AC1EBCB5-EECE-4FDF-9663-2C47AE12D99A}">
            <xm:f>NOT(ISERROR(SEARCH($K$73,K40)))</xm:f>
            <xm:f>$K$73</xm:f>
            <x14:dxf>
              <fill>
                <patternFill>
                  <bgColor rgb="FFFFC000"/>
                </patternFill>
              </fill>
            </x14:dxf>
          </x14:cfRule>
          <x14:cfRule type="containsText" priority="661" operator="containsText" id="{44E1B8A1-382F-40AA-BB9A-767A046C1572}">
            <xm:f>NOT(ISERROR(SEARCH($K$72,K40)))</xm:f>
            <xm:f>$K$72</xm:f>
            <x14:dxf>
              <fill>
                <patternFill>
                  <bgColor rgb="FFFFFF00"/>
                </patternFill>
              </fill>
            </x14:dxf>
          </x14:cfRule>
          <x14:cfRule type="containsText" priority="662" operator="containsText" id="{B3C65066-DC3A-4F86-A89B-811ACAD39D03}">
            <xm:f>NOT(ISERROR(SEARCH($K$71,K40)))</xm:f>
            <xm:f>$K$71</xm:f>
            <x14:dxf>
              <fill>
                <patternFill>
                  <bgColor rgb="FF00B050"/>
                </patternFill>
              </fill>
            </x14:dxf>
          </x14:cfRule>
          <x14:cfRule type="containsText" priority="663" operator="containsText" id="{DD062311-12BC-4761-B36B-7D619F5C8BBE}">
            <xm:f>NOT(ISERROR(SEARCH($K$70,K40)))</xm:f>
            <xm:f>$K$70</xm:f>
            <x14:dxf>
              <fill>
                <patternFill>
                  <bgColor rgb="FF92D050"/>
                </patternFill>
              </fill>
            </x14:dxf>
          </x14:cfRule>
          <xm:sqref>K40</xm:sqref>
        </x14:conditionalFormatting>
        <x14:conditionalFormatting xmlns:xm="http://schemas.microsoft.com/office/excel/2006/main">
          <x14:cfRule type="containsText" priority="655" operator="containsText" id="{DE42A4E9-16BD-481B-B6F2-F24BAA38E091}">
            <xm:f>NOT(ISERROR(SEARCH($M$73,M40)))</xm:f>
            <xm:f>$M$73</xm:f>
            <x14:dxf>
              <fill>
                <patternFill>
                  <bgColor rgb="FFFF0000"/>
                </patternFill>
              </fill>
            </x14:dxf>
          </x14:cfRule>
          <x14:cfRule type="containsText" priority="656" operator="containsText" id="{52C346BE-678B-4D4E-86BA-3BFC15A0F81C}">
            <xm:f>NOT(ISERROR(SEARCH($M$72,M40)))</xm:f>
            <xm:f>$M$72</xm:f>
            <x14:dxf>
              <fill>
                <patternFill>
                  <bgColor rgb="FFFFC000"/>
                </patternFill>
              </fill>
            </x14:dxf>
          </x14:cfRule>
          <x14:cfRule type="containsText" priority="657" operator="containsText" id="{3B54128C-A541-4B7C-BAAF-5B55CD6F24C6}">
            <xm:f>NOT(ISERROR(SEARCH($M$71,M40)))</xm:f>
            <xm:f>$M$71</xm:f>
            <x14:dxf>
              <fill>
                <patternFill>
                  <bgColor rgb="FFFFFF00"/>
                </patternFill>
              </fill>
            </x14:dxf>
          </x14:cfRule>
          <x14:cfRule type="containsText" priority="658" operator="containsText" id="{DC26FC4A-D249-4B26-B254-7C281E64729E}">
            <xm:f>NOT(ISERROR(SEARCH($M$70,M40)))</xm:f>
            <xm:f>$M$70</xm:f>
            <x14:dxf>
              <fill>
                <patternFill>
                  <bgColor rgb="FF92D050"/>
                </patternFill>
              </fill>
            </x14:dxf>
          </x14:cfRule>
          <xm:sqref>M40</xm:sqref>
        </x14:conditionalFormatting>
        <x14:conditionalFormatting xmlns:xm="http://schemas.microsoft.com/office/excel/2006/main">
          <x14:cfRule type="containsText" priority="650" operator="containsText" id="{6C1D2F69-484F-4229-94E4-26B1E73D9319}">
            <xm:f>NOT(ISERROR(SEARCH($K$74,Z17)))</xm:f>
            <xm:f>$K$74</xm:f>
            <x14:dxf>
              <fill>
                <patternFill>
                  <bgColor rgb="FFFF0000"/>
                </patternFill>
              </fill>
            </x14:dxf>
          </x14:cfRule>
          <x14:cfRule type="containsText" priority="651" operator="containsText" id="{29C46212-3DED-4AF7-9B13-8471E171ED68}">
            <xm:f>NOT(ISERROR(SEARCH($K$73,Z17)))</xm:f>
            <xm:f>$K$73</xm:f>
            <x14:dxf>
              <fill>
                <patternFill>
                  <bgColor rgb="FFFFC000"/>
                </patternFill>
              </fill>
            </x14:dxf>
          </x14:cfRule>
          <x14:cfRule type="containsText" priority="652" operator="containsText" id="{7536D6B5-DF89-47D5-AA4A-F4453F50C1F3}">
            <xm:f>NOT(ISERROR(SEARCH($K$72,Z17)))</xm:f>
            <xm:f>$K$72</xm:f>
            <x14:dxf>
              <fill>
                <patternFill>
                  <bgColor rgb="FFFFFF00"/>
                </patternFill>
              </fill>
            </x14:dxf>
          </x14:cfRule>
          <x14:cfRule type="containsText" priority="653" operator="containsText" id="{3D48F1B0-263F-4DCD-8D42-FE37943E5612}">
            <xm:f>NOT(ISERROR(SEARCH($K$71,Z17)))</xm:f>
            <xm:f>$K$71</xm:f>
            <x14:dxf>
              <fill>
                <patternFill>
                  <bgColor rgb="FF00B050"/>
                </patternFill>
              </fill>
            </x14:dxf>
          </x14:cfRule>
          <x14:cfRule type="containsText" priority="654" operator="containsText" id="{16544CE6-7F60-4B57-9B4A-103F225861AF}">
            <xm:f>NOT(ISERROR(SEARCH($K$70,Z17)))</xm:f>
            <xm:f>$K$70</xm:f>
            <x14:dxf>
              <fill>
                <patternFill>
                  <bgColor rgb="FF92D050"/>
                </patternFill>
              </fill>
            </x14:dxf>
          </x14:cfRule>
          <xm:sqref>Z17</xm:sqref>
        </x14:conditionalFormatting>
        <x14:conditionalFormatting xmlns:xm="http://schemas.microsoft.com/office/excel/2006/main">
          <x14:cfRule type="containsText" priority="645" operator="containsText" id="{94DB27AD-5254-40F1-A422-53F15E0F168C}">
            <xm:f>NOT(ISERROR(SEARCH($K$74,Z18)))</xm:f>
            <xm:f>$K$74</xm:f>
            <x14:dxf>
              <fill>
                <patternFill>
                  <bgColor rgb="FFFF0000"/>
                </patternFill>
              </fill>
            </x14:dxf>
          </x14:cfRule>
          <x14:cfRule type="containsText" priority="646" operator="containsText" id="{7F969896-7ECE-4EA7-AEBE-AA926F2A98BD}">
            <xm:f>NOT(ISERROR(SEARCH($K$73,Z18)))</xm:f>
            <xm:f>$K$73</xm:f>
            <x14:dxf>
              <fill>
                <patternFill>
                  <bgColor rgb="FFFFC000"/>
                </patternFill>
              </fill>
            </x14:dxf>
          </x14:cfRule>
          <x14:cfRule type="containsText" priority="647" operator="containsText" id="{C178678A-95F6-455D-8661-768BC961B58F}">
            <xm:f>NOT(ISERROR(SEARCH($K$72,Z18)))</xm:f>
            <xm:f>$K$72</xm:f>
            <x14:dxf>
              <fill>
                <patternFill>
                  <bgColor rgb="FFFFFF00"/>
                </patternFill>
              </fill>
            </x14:dxf>
          </x14:cfRule>
          <x14:cfRule type="containsText" priority="648" operator="containsText" id="{F71A8976-D140-4010-AFF5-B6177C08401E}">
            <xm:f>NOT(ISERROR(SEARCH($K$71,Z18)))</xm:f>
            <xm:f>$K$71</xm:f>
            <x14:dxf>
              <fill>
                <patternFill>
                  <bgColor rgb="FF00B050"/>
                </patternFill>
              </fill>
            </x14:dxf>
          </x14:cfRule>
          <x14:cfRule type="containsText" priority="649" operator="containsText" id="{CC10210A-1EBA-4A70-9F98-5A8419E137E6}">
            <xm:f>NOT(ISERROR(SEARCH($K$70,Z18)))</xm:f>
            <xm:f>$K$70</xm:f>
            <x14:dxf>
              <fill>
                <patternFill>
                  <bgColor rgb="FF92D050"/>
                </patternFill>
              </fill>
            </x14:dxf>
          </x14:cfRule>
          <xm:sqref>Z18</xm:sqref>
        </x14:conditionalFormatting>
        <x14:conditionalFormatting xmlns:xm="http://schemas.microsoft.com/office/excel/2006/main">
          <x14:cfRule type="containsText" priority="640" operator="containsText" id="{16E43BAA-715D-4990-A43B-CEAE3FEFCC6F}">
            <xm:f>NOT(ISERROR(SEARCH($K$74,Z19)))</xm:f>
            <xm:f>$K$74</xm:f>
            <x14:dxf>
              <fill>
                <patternFill>
                  <bgColor rgb="FFFF0000"/>
                </patternFill>
              </fill>
            </x14:dxf>
          </x14:cfRule>
          <x14:cfRule type="containsText" priority="641" operator="containsText" id="{77D39E61-20AD-4230-B6CE-D198A74376B5}">
            <xm:f>NOT(ISERROR(SEARCH($K$73,Z19)))</xm:f>
            <xm:f>$K$73</xm:f>
            <x14:dxf>
              <fill>
                <patternFill>
                  <bgColor rgb="FFFFC000"/>
                </patternFill>
              </fill>
            </x14:dxf>
          </x14:cfRule>
          <x14:cfRule type="containsText" priority="642" operator="containsText" id="{91A3EFDA-6CC0-471A-B25B-3F6A5D658F9C}">
            <xm:f>NOT(ISERROR(SEARCH($K$72,Z19)))</xm:f>
            <xm:f>$K$72</xm:f>
            <x14:dxf>
              <fill>
                <patternFill>
                  <bgColor rgb="FFFFFF00"/>
                </patternFill>
              </fill>
            </x14:dxf>
          </x14:cfRule>
          <x14:cfRule type="containsText" priority="643" operator="containsText" id="{32422BBF-051A-4DFC-AC38-A3880942EB54}">
            <xm:f>NOT(ISERROR(SEARCH($K$71,Z19)))</xm:f>
            <xm:f>$K$71</xm:f>
            <x14:dxf>
              <fill>
                <patternFill>
                  <bgColor rgb="FF00B050"/>
                </patternFill>
              </fill>
            </x14:dxf>
          </x14:cfRule>
          <x14:cfRule type="containsText" priority="644" operator="containsText" id="{F9F62537-6BBF-44F3-99C2-B33BC32E0EC5}">
            <xm:f>NOT(ISERROR(SEARCH($K$70,Z19)))</xm:f>
            <xm:f>$K$70</xm:f>
            <x14:dxf>
              <fill>
                <patternFill>
                  <bgColor rgb="FF92D050"/>
                </patternFill>
              </fill>
            </x14:dxf>
          </x14:cfRule>
          <xm:sqref>Z19</xm:sqref>
        </x14:conditionalFormatting>
        <x14:conditionalFormatting xmlns:xm="http://schemas.microsoft.com/office/excel/2006/main">
          <x14:cfRule type="containsText" priority="635" operator="containsText" id="{0C5B4358-DC4F-46FE-BC93-D49FD5EE0BD7}">
            <xm:f>NOT(ISERROR(SEARCH($K$74,Z20)))</xm:f>
            <xm:f>$K$74</xm:f>
            <x14:dxf>
              <fill>
                <patternFill>
                  <bgColor rgb="FFFF0000"/>
                </patternFill>
              </fill>
            </x14:dxf>
          </x14:cfRule>
          <x14:cfRule type="containsText" priority="636" operator="containsText" id="{07D8BA6E-FB6B-4AE9-94FE-B0C980E5E5E0}">
            <xm:f>NOT(ISERROR(SEARCH($K$73,Z20)))</xm:f>
            <xm:f>$K$73</xm:f>
            <x14:dxf>
              <fill>
                <patternFill>
                  <bgColor rgb="FFFFC000"/>
                </patternFill>
              </fill>
            </x14:dxf>
          </x14:cfRule>
          <x14:cfRule type="containsText" priority="637" operator="containsText" id="{2C8EFFFA-77F7-44A8-9830-85FECDA60565}">
            <xm:f>NOT(ISERROR(SEARCH($K$72,Z20)))</xm:f>
            <xm:f>$K$72</xm:f>
            <x14:dxf>
              <fill>
                <patternFill>
                  <bgColor rgb="FFFFFF00"/>
                </patternFill>
              </fill>
            </x14:dxf>
          </x14:cfRule>
          <x14:cfRule type="containsText" priority="638" operator="containsText" id="{8CAC102E-1AC9-4CBE-B9FB-D025B7DAD891}">
            <xm:f>NOT(ISERROR(SEARCH($K$71,Z20)))</xm:f>
            <xm:f>$K$71</xm:f>
            <x14:dxf>
              <fill>
                <patternFill>
                  <bgColor rgb="FF00B050"/>
                </patternFill>
              </fill>
            </x14:dxf>
          </x14:cfRule>
          <x14:cfRule type="containsText" priority="639" operator="containsText" id="{18C96CD1-696E-40E1-9DF4-5881F1B9C768}">
            <xm:f>NOT(ISERROR(SEARCH($K$70,Z20)))</xm:f>
            <xm:f>$K$70</xm:f>
            <x14:dxf>
              <fill>
                <patternFill>
                  <bgColor rgb="FF92D050"/>
                </patternFill>
              </fill>
            </x14:dxf>
          </x14:cfRule>
          <xm:sqref>Z20</xm:sqref>
        </x14:conditionalFormatting>
        <x14:conditionalFormatting xmlns:xm="http://schemas.microsoft.com/office/excel/2006/main">
          <x14:cfRule type="containsText" priority="630" operator="containsText" id="{8F9938E2-989C-4CDD-9066-0BD95BBFB410}">
            <xm:f>NOT(ISERROR(SEARCH($K$74,Z21)))</xm:f>
            <xm:f>$K$74</xm:f>
            <x14:dxf>
              <fill>
                <patternFill>
                  <bgColor rgb="FFFF0000"/>
                </patternFill>
              </fill>
            </x14:dxf>
          </x14:cfRule>
          <x14:cfRule type="containsText" priority="631" operator="containsText" id="{55729889-7482-44E2-8A9E-399BD7F508A1}">
            <xm:f>NOT(ISERROR(SEARCH($K$73,Z21)))</xm:f>
            <xm:f>$K$73</xm:f>
            <x14:dxf>
              <fill>
                <patternFill>
                  <bgColor rgb="FFFFC000"/>
                </patternFill>
              </fill>
            </x14:dxf>
          </x14:cfRule>
          <x14:cfRule type="containsText" priority="632" operator="containsText" id="{8FADA875-2274-4775-AE5C-5FC89ADC6E08}">
            <xm:f>NOT(ISERROR(SEARCH($K$72,Z21)))</xm:f>
            <xm:f>$K$72</xm:f>
            <x14:dxf>
              <fill>
                <patternFill>
                  <bgColor rgb="FFFFFF00"/>
                </patternFill>
              </fill>
            </x14:dxf>
          </x14:cfRule>
          <x14:cfRule type="containsText" priority="633" operator="containsText" id="{9F0208E1-D906-409C-A76B-8268546A6540}">
            <xm:f>NOT(ISERROR(SEARCH($K$71,Z21)))</xm:f>
            <xm:f>$K$71</xm:f>
            <x14:dxf>
              <fill>
                <patternFill>
                  <bgColor rgb="FF00B050"/>
                </patternFill>
              </fill>
            </x14:dxf>
          </x14:cfRule>
          <x14:cfRule type="containsText" priority="634" operator="containsText" id="{2338625E-51F7-4D4A-9F06-4090AD0B2BB4}">
            <xm:f>NOT(ISERROR(SEARCH($K$70,Z21)))</xm:f>
            <xm:f>$K$70</xm:f>
            <x14:dxf>
              <fill>
                <patternFill>
                  <bgColor rgb="FF92D050"/>
                </patternFill>
              </fill>
            </x14:dxf>
          </x14:cfRule>
          <xm:sqref>Z21</xm:sqref>
        </x14:conditionalFormatting>
        <x14:conditionalFormatting xmlns:xm="http://schemas.microsoft.com/office/excel/2006/main">
          <x14:cfRule type="containsText" priority="625" operator="containsText" id="{06548022-0A61-4287-892D-35F0CE8C7DF4}">
            <xm:f>NOT(ISERROR(SEARCH($K$74,Z22)))</xm:f>
            <xm:f>$K$74</xm:f>
            <x14:dxf>
              <fill>
                <patternFill>
                  <bgColor rgb="FFFF0000"/>
                </patternFill>
              </fill>
            </x14:dxf>
          </x14:cfRule>
          <x14:cfRule type="containsText" priority="626" operator="containsText" id="{F0BD9604-146E-484B-BA6E-D3F05BAD18A8}">
            <xm:f>NOT(ISERROR(SEARCH($K$73,Z22)))</xm:f>
            <xm:f>$K$73</xm:f>
            <x14:dxf>
              <fill>
                <patternFill>
                  <bgColor rgb="FFFFC000"/>
                </patternFill>
              </fill>
            </x14:dxf>
          </x14:cfRule>
          <x14:cfRule type="containsText" priority="627" operator="containsText" id="{C9446B5F-AD64-4A2B-A3CA-DD07AC2558B8}">
            <xm:f>NOT(ISERROR(SEARCH($K$72,Z22)))</xm:f>
            <xm:f>$K$72</xm:f>
            <x14:dxf>
              <fill>
                <patternFill>
                  <bgColor rgb="FFFFFF00"/>
                </patternFill>
              </fill>
            </x14:dxf>
          </x14:cfRule>
          <x14:cfRule type="containsText" priority="628" operator="containsText" id="{5171F19B-7E1D-45FC-BD98-398AFC596E6A}">
            <xm:f>NOT(ISERROR(SEARCH($K$71,Z22)))</xm:f>
            <xm:f>$K$71</xm:f>
            <x14:dxf>
              <fill>
                <patternFill>
                  <bgColor rgb="FF00B050"/>
                </patternFill>
              </fill>
            </x14:dxf>
          </x14:cfRule>
          <x14:cfRule type="containsText" priority="629" operator="containsText" id="{BC9C6A5E-A75A-4E7D-AE5A-A3587F684F3A}">
            <xm:f>NOT(ISERROR(SEARCH($K$70,Z22)))</xm:f>
            <xm:f>$K$70</xm:f>
            <x14:dxf>
              <fill>
                <patternFill>
                  <bgColor rgb="FF92D050"/>
                </patternFill>
              </fill>
            </x14:dxf>
          </x14:cfRule>
          <xm:sqref>Z22</xm:sqref>
        </x14:conditionalFormatting>
        <x14:conditionalFormatting xmlns:xm="http://schemas.microsoft.com/office/excel/2006/main">
          <x14:cfRule type="containsText" priority="620" operator="containsText" id="{1C05C423-1302-4B1E-B10E-FB2C58CE824E}">
            <xm:f>NOT(ISERROR(SEARCH($K$74,Z23)))</xm:f>
            <xm:f>$K$74</xm:f>
            <x14:dxf>
              <fill>
                <patternFill>
                  <bgColor rgb="FFFF0000"/>
                </patternFill>
              </fill>
            </x14:dxf>
          </x14:cfRule>
          <x14:cfRule type="containsText" priority="621" operator="containsText" id="{584EDB8F-E10F-4EF2-90D2-C17980CF8B1A}">
            <xm:f>NOT(ISERROR(SEARCH($K$73,Z23)))</xm:f>
            <xm:f>$K$73</xm:f>
            <x14:dxf>
              <fill>
                <patternFill>
                  <bgColor rgb="FFFFC000"/>
                </patternFill>
              </fill>
            </x14:dxf>
          </x14:cfRule>
          <x14:cfRule type="containsText" priority="622" operator="containsText" id="{3461EFA1-9D02-47AF-894E-6CAF779A16D3}">
            <xm:f>NOT(ISERROR(SEARCH($K$72,Z23)))</xm:f>
            <xm:f>$K$72</xm:f>
            <x14:dxf>
              <fill>
                <patternFill>
                  <bgColor rgb="FFFFFF00"/>
                </patternFill>
              </fill>
            </x14:dxf>
          </x14:cfRule>
          <x14:cfRule type="containsText" priority="623" operator="containsText" id="{1FCB20F1-459E-40F9-8EDD-2A281464A6F2}">
            <xm:f>NOT(ISERROR(SEARCH($K$71,Z23)))</xm:f>
            <xm:f>$K$71</xm:f>
            <x14:dxf>
              <fill>
                <patternFill>
                  <bgColor rgb="FF00B050"/>
                </patternFill>
              </fill>
            </x14:dxf>
          </x14:cfRule>
          <x14:cfRule type="containsText" priority="624" operator="containsText" id="{9E998590-F95F-4F95-9A5B-56B49E382D16}">
            <xm:f>NOT(ISERROR(SEARCH($K$70,Z23)))</xm:f>
            <xm:f>$K$70</xm:f>
            <x14:dxf>
              <fill>
                <patternFill>
                  <bgColor rgb="FF92D050"/>
                </patternFill>
              </fill>
            </x14:dxf>
          </x14:cfRule>
          <xm:sqref>Z23:Z24</xm:sqref>
        </x14:conditionalFormatting>
        <x14:conditionalFormatting xmlns:xm="http://schemas.microsoft.com/office/excel/2006/main">
          <x14:cfRule type="containsText" priority="615" operator="containsText" id="{0C7C24F0-2336-4391-91C6-2EA8363F5FEB}">
            <xm:f>NOT(ISERROR(SEARCH($K$74,Z26)))</xm:f>
            <xm:f>$K$74</xm:f>
            <x14:dxf>
              <fill>
                <patternFill>
                  <bgColor rgb="FFFF0000"/>
                </patternFill>
              </fill>
            </x14:dxf>
          </x14:cfRule>
          <x14:cfRule type="containsText" priority="616" operator="containsText" id="{DC81263E-BB4A-40E9-B384-1E2BF05BAAE1}">
            <xm:f>NOT(ISERROR(SEARCH($K$73,Z26)))</xm:f>
            <xm:f>$K$73</xm:f>
            <x14:dxf>
              <fill>
                <patternFill>
                  <bgColor rgb="FFFFC000"/>
                </patternFill>
              </fill>
            </x14:dxf>
          </x14:cfRule>
          <x14:cfRule type="containsText" priority="617" operator="containsText" id="{7FFDEED3-2254-4623-A95D-FD0FA6C156F6}">
            <xm:f>NOT(ISERROR(SEARCH($K$72,Z26)))</xm:f>
            <xm:f>$K$72</xm:f>
            <x14:dxf>
              <fill>
                <patternFill>
                  <bgColor rgb="FFFFFF00"/>
                </patternFill>
              </fill>
            </x14:dxf>
          </x14:cfRule>
          <x14:cfRule type="containsText" priority="618" operator="containsText" id="{5F34FEBD-A93F-4859-9BD8-66659FE79899}">
            <xm:f>NOT(ISERROR(SEARCH($K$71,Z26)))</xm:f>
            <xm:f>$K$71</xm:f>
            <x14:dxf>
              <fill>
                <patternFill>
                  <bgColor rgb="FF00B050"/>
                </patternFill>
              </fill>
            </x14:dxf>
          </x14:cfRule>
          <x14:cfRule type="containsText" priority="619" operator="containsText" id="{9C811E68-F40D-4F98-BA6B-AC2A4A51C75F}">
            <xm:f>NOT(ISERROR(SEARCH($K$70,Z26)))</xm:f>
            <xm:f>$K$70</xm:f>
            <x14:dxf>
              <fill>
                <patternFill>
                  <bgColor rgb="FF92D050"/>
                </patternFill>
              </fill>
            </x14:dxf>
          </x14:cfRule>
          <xm:sqref>Z26</xm:sqref>
        </x14:conditionalFormatting>
        <x14:conditionalFormatting xmlns:xm="http://schemas.microsoft.com/office/excel/2006/main">
          <x14:cfRule type="containsText" priority="610" operator="containsText" id="{72C32B4E-6D25-40AC-BB34-EF1BDFCE7A96}">
            <xm:f>NOT(ISERROR(SEARCH($K$74,Z25)))</xm:f>
            <xm:f>$K$74</xm:f>
            <x14:dxf>
              <fill>
                <patternFill>
                  <bgColor rgb="FFFF0000"/>
                </patternFill>
              </fill>
            </x14:dxf>
          </x14:cfRule>
          <x14:cfRule type="containsText" priority="611" operator="containsText" id="{89754D26-B153-4F19-8533-817A6573EC25}">
            <xm:f>NOT(ISERROR(SEARCH($K$73,Z25)))</xm:f>
            <xm:f>$K$73</xm:f>
            <x14:dxf>
              <fill>
                <patternFill>
                  <bgColor rgb="FFFFC000"/>
                </patternFill>
              </fill>
            </x14:dxf>
          </x14:cfRule>
          <x14:cfRule type="containsText" priority="612" operator="containsText" id="{C7B84E5E-E75D-443A-9120-84FB1E10F439}">
            <xm:f>NOT(ISERROR(SEARCH($K$72,Z25)))</xm:f>
            <xm:f>$K$72</xm:f>
            <x14:dxf>
              <fill>
                <patternFill>
                  <bgColor rgb="FFFFFF00"/>
                </patternFill>
              </fill>
            </x14:dxf>
          </x14:cfRule>
          <x14:cfRule type="containsText" priority="613" operator="containsText" id="{4252ED0B-7604-4348-828C-37F8FDB71BDE}">
            <xm:f>NOT(ISERROR(SEARCH($K$71,Z25)))</xm:f>
            <xm:f>$K$71</xm:f>
            <x14:dxf>
              <fill>
                <patternFill>
                  <bgColor rgb="FF00B050"/>
                </patternFill>
              </fill>
            </x14:dxf>
          </x14:cfRule>
          <x14:cfRule type="containsText" priority="614" operator="containsText" id="{D9F83DE7-2F2D-4FEA-B638-059DC72BB12A}">
            <xm:f>NOT(ISERROR(SEARCH($K$70,Z25)))</xm:f>
            <xm:f>$K$70</xm:f>
            <x14:dxf>
              <fill>
                <patternFill>
                  <bgColor rgb="FF92D050"/>
                </patternFill>
              </fill>
            </x14:dxf>
          </x14:cfRule>
          <xm:sqref>Z25</xm:sqref>
        </x14:conditionalFormatting>
        <x14:conditionalFormatting xmlns:xm="http://schemas.microsoft.com/office/excel/2006/main">
          <x14:cfRule type="containsText" priority="605" operator="containsText" id="{2DE3D1F0-A7F8-437F-9144-AB31D4F83C7D}">
            <xm:f>NOT(ISERROR(SEARCH($K$74,Z27)))</xm:f>
            <xm:f>$K$74</xm:f>
            <x14:dxf>
              <fill>
                <patternFill>
                  <bgColor rgb="FFFF0000"/>
                </patternFill>
              </fill>
            </x14:dxf>
          </x14:cfRule>
          <x14:cfRule type="containsText" priority="606" operator="containsText" id="{16CC1073-C1B6-4E3A-A52D-3D628E5552A2}">
            <xm:f>NOT(ISERROR(SEARCH($K$73,Z27)))</xm:f>
            <xm:f>$K$73</xm:f>
            <x14:dxf>
              <fill>
                <patternFill>
                  <bgColor rgb="FFFFC000"/>
                </patternFill>
              </fill>
            </x14:dxf>
          </x14:cfRule>
          <x14:cfRule type="containsText" priority="607" operator="containsText" id="{ECD750D3-992C-4F6A-839C-4DC8B5283B87}">
            <xm:f>NOT(ISERROR(SEARCH($K$72,Z27)))</xm:f>
            <xm:f>$K$72</xm:f>
            <x14:dxf>
              <fill>
                <patternFill>
                  <bgColor rgb="FFFFFF00"/>
                </patternFill>
              </fill>
            </x14:dxf>
          </x14:cfRule>
          <x14:cfRule type="containsText" priority="608" operator="containsText" id="{35482818-74AA-4184-9B70-E109D58DD53B}">
            <xm:f>NOT(ISERROR(SEARCH($K$71,Z27)))</xm:f>
            <xm:f>$K$71</xm:f>
            <x14:dxf>
              <fill>
                <patternFill>
                  <bgColor rgb="FF00B050"/>
                </patternFill>
              </fill>
            </x14:dxf>
          </x14:cfRule>
          <x14:cfRule type="containsText" priority="609" operator="containsText" id="{84461936-56E1-4AAD-A586-2C65C180C13D}">
            <xm:f>NOT(ISERROR(SEARCH($K$70,Z27)))</xm:f>
            <xm:f>$K$70</xm:f>
            <x14:dxf>
              <fill>
                <patternFill>
                  <bgColor rgb="FF92D050"/>
                </patternFill>
              </fill>
            </x14:dxf>
          </x14:cfRule>
          <xm:sqref>Z27</xm:sqref>
        </x14:conditionalFormatting>
        <x14:conditionalFormatting xmlns:xm="http://schemas.microsoft.com/office/excel/2006/main">
          <x14:cfRule type="containsText" priority="600" operator="containsText" id="{695E8135-1D80-4CE1-AD91-4436E042F0C8}">
            <xm:f>NOT(ISERROR(SEARCH($K$74,Z28)))</xm:f>
            <xm:f>$K$74</xm:f>
            <x14:dxf>
              <fill>
                <patternFill>
                  <bgColor rgb="FFFF0000"/>
                </patternFill>
              </fill>
            </x14:dxf>
          </x14:cfRule>
          <x14:cfRule type="containsText" priority="601" operator="containsText" id="{48545966-8002-45B0-BD5E-63027C6A7C19}">
            <xm:f>NOT(ISERROR(SEARCH($K$73,Z28)))</xm:f>
            <xm:f>$K$73</xm:f>
            <x14:dxf>
              <fill>
                <patternFill>
                  <bgColor rgb="FFFFC000"/>
                </patternFill>
              </fill>
            </x14:dxf>
          </x14:cfRule>
          <x14:cfRule type="containsText" priority="602" operator="containsText" id="{EDE49A25-4E13-427F-95B8-81BE388E2761}">
            <xm:f>NOT(ISERROR(SEARCH($K$72,Z28)))</xm:f>
            <xm:f>$K$72</xm:f>
            <x14:dxf>
              <fill>
                <patternFill>
                  <bgColor rgb="FFFFFF00"/>
                </patternFill>
              </fill>
            </x14:dxf>
          </x14:cfRule>
          <x14:cfRule type="containsText" priority="603" operator="containsText" id="{2FC9EDE9-AC42-4659-AF6A-024AE39C39E2}">
            <xm:f>NOT(ISERROR(SEARCH($K$71,Z28)))</xm:f>
            <xm:f>$K$71</xm:f>
            <x14:dxf>
              <fill>
                <patternFill>
                  <bgColor rgb="FF00B050"/>
                </patternFill>
              </fill>
            </x14:dxf>
          </x14:cfRule>
          <x14:cfRule type="containsText" priority="604" operator="containsText" id="{9D484AF7-3FD0-4AF8-803F-2AD38C1D513F}">
            <xm:f>NOT(ISERROR(SEARCH($K$70,Z28)))</xm:f>
            <xm:f>$K$70</xm:f>
            <x14:dxf>
              <fill>
                <patternFill>
                  <bgColor rgb="FF92D050"/>
                </patternFill>
              </fill>
            </x14:dxf>
          </x14:cfRule>
          <xm:sqref>Z28</xm:sqref>
        </x14:conditionalFormatting>
        <x14:conditionalFormatting xmlns:xm="http://schemas.microsoft.com/office/excel/2006/main">
          <x14:cfRule type="containsText" priority="595" operator="containsText" id="{56D79288-0E19-4FEE-AE20-474FA1CD5A12}">
            <xm:f>NOT(ISERROR(SEARCH($K$74,Z29)))</xm:f>
            <xm:f>$K$74</xm:f>
            <x14:dxf>
              <fill>
                <patternFill>
                  <bgColor rgb="FFFF0000"/>
                </patternFill>
              </fill>
            </x14:dxf>
          </x14:cfRule>
          <x14:cfRule type="containsText" priority="596" operator="containsText" id="{68589727-D0F1-45CB-862C-2084A3D34145}">
            <xm:f>NOT(ISERROR(SEARCH($K$73,Z29)))</xm:f>
            <xm:f>$K$73</xm:f>
            <x14:dxf>
              <fill>
                <patternFill>
                  <bgColor rgb="FFFFC000"/>
                </patternFill>
              </fill>
            </x14:dxf>
          </x14:cfRule>
          <x14:cfRule type="containsText" priority="597" operator="containsText" id="{E9F1C166-12C2-462D-A24C-EF71EC77D965}">
            <xm:f>NOT(ISERROR(SEARCH($K$72,Z29)))</xm:f>
            <xm:f>$K$72</xm:f>
            <x14:dxf>
              <fill>
                <patternFill>
                  <bgColor rgb="FFFFFF00"/>
                </patternFill>
              </fill>
            </x14:dxf>
          </x14:cfRule>
          <x14:cfRule type="containsText" priority="598" operator="containsText" id="{361D7E8A-56EF-4C60-BCFD-C4F89E66579C}">
            <xm:f>NOT(ISERROR(SEARCH($K$71,Z29)))</xm:f>
            <xm:f>$K$71</xm:f>
            <x14:dxf>
              <fill>
                <patternFill>
                  <bgColor rgb="FF00B050"/>
                </patternFill>
              </fill>
            </x14:dxf>
          </x14:cfRule>
          <x14:cfRule type="containsText" priority="599" operator="containsText" id="{C1125DE4-0B61-4155-987B-514C4FB29BBF}">
            <xm:f>NOT(ISERROR(SEARCH($K$70,Z29)))</xm:f>
            <xm:f>$K$70</xm:f>
            <x14:dxf>
              <fill>
                <patternFill>
                  <bgColor rgb="FF92D050"/>
                </patternFill>
              </fill>
            </x14:dxf>
          </x14:cfRule>
          <xm:sqref>Z29</xm:sqref>
        </x14:conditionalFormatting>
        <x14:conditionalFormatting xmlns:xm="http://schemas.microsoft.com/office/excel/2006/main">
          <x14:cfRule type="containsText" priority="590" operator="containsText" id="{069DEFD4-B3A0-4E41-B974-DCCBBE2CB61E}">
            <xm:f>NOT(ISERROR(SEARCH($K$74,Z30)))</xm:f>
            <xm:f>$K$74</xm:f>
            <x14:dxf>
              <fill>
                <patternFill>
                  <bgColor rgb="FFFF0000"/>
                </patternFill>
              </fill>
            </x14:dxf>
          </x14:cfRule>
          <x14:cfRule type="containsText" priority="591" operator="containsText" id="{A79667FE-D735-45D3-85E9-64930B3797EE}">
            <xm:f>NOT(ISERROR(SEARCH($K$73,Z30)))</xm:f>
            <xm:f>$K$73</xm:f>
            <x14:dxf>
              <fill>
                <patternFill>
                  <bgColor rgb="FFFFC000"/>
                </patternFill>
              </fill>
            </x14:dxf>
          </x14:cfRule>
          <x14:cfRule type="containsText" priority="592" operator="containsText" id="{7C6A4E14-FCBE-47C0-BFFF-AE99ABFCB12D}">
            <xm:f>NOT(ISERROR(SEARCH($K$72,Z30)))</xm:f>
            <xm:f>$K$72</xm:f>
            <x14:dxf>
              <fill>
                <patternFill>
                  <bgColor rgb="FFFFFF00"/>
                </patternFill>
              </fill>
            </x14:dxf>
          </x14:cfRule>
          <x14:cfRule type="containsText" priority="593" operator="containsText" id="{E38A4760-6050-4373-8FE5-ED7E899A1A4C}">
            <xm:f>NOT(ISERROR(SEARCH($K$71,Z30)))</xm:f>
            <xm:f>$K$71</xm:f>
            <x14:dxf>
              <fill>
                <patternFill>
                  <bgColor rgb="FF00B050"/>
                </patternFill>
              </fill>
            </x14:dxf>
          </x14:cfRule>
          <x14:cfRule type="containsText" priority="594" operator="containsText" id="{65DB4C68-57A6-4204-8F3F-864D7BD4DEC1}">
            <xm:f>NOT(ISERROR(SEARCH($K$70,Z30)))</xm:f>
            <xm:f>$K$70</xm:f>
            <x14:dxf>
              <fill>
                <patternFill>
                  <bgColor rgb="FF92D050"/>
                </patternFill>
              </fill>
            </x14:dxf>
          </x14:cfRule>
          <xm:sqref>Z30</xm:sqref>
        </x14:conditionalFormatting>
        <x14:conditionalFormatting xmlns:xm="http://schemas.microsoft.com/office/excel/2006/main">
          <x14:cfRule type="containsText" priority="586" operator="containsText" id="{59E20896-6C77-4418-A552-78343FF2061B}">
            <xm:f>NOT(ISERROR(SEARCH($M$73,AB22)))</xm:f>
            <xm:f>$M$73</xm:f>
            <x14:dxf>
              <fill>
                <patternFill>
                  <bgColor rgb="FFFF0000"/>
                </patternFill>
              </fill>
            </x14:dxf>
          </x14:cfRule>
          <x14:cfRule type="containsText" priority="587" operator="containsText" id="{B91ACC0E-2B9A-4442-B864-E933B9E775AF}">
            <xm:f>NOT(ISERROR(SEARCH($M$72,AB22)))</xm:f>
            <xm:f>$M$72</xm:f>
            <x14:dxf>
              <fill>
                <patternFill>
                  <bgColor rgb="FFFFC000"/>
                </patternFill>
              </fill>
            </x14:dxf>
          </x14:cfRule>
          <x14:cfRule type="containsText" priority="588" operator="containsText" id="{1F48A5CD-BD0C-45B3-B4C1-E74F38671D53}">
            <xm:f>NOT(ISERROR(SEARCH($M$71,AB22)))</xm:f>
            <xm:f>$M$71</xm:f>
            <x14:dxf>
              <fill>
                <patternFill>
                  <bgColor rgb="FFFFFF00"/>
                </patternFill>
              </fill>
            </x14:dxf>
          </x14:cfRule>
          <x14:cfRule type="containsText" priority="589" operator="containsText" id="{D54AF2E4-DB38-44C1-862D-B3A3F21A4317}">
            <xm:f>NOT(ISERROR(SEARCH($M$70,AB22)))</xm:f>
            <xm:f>$M$70</xm:f>
            <x14:dxf>
              <fill>
                <patternFill>
                  <bgColor rgb="FF92D050"/>
                </patternFill>
              </fill>
            </x14:dxf>
          </x14:cfRule>
          <xm:sqref>AB22:AB26</xm:sqref>
        </x14:conditionalFormatting>
        <x14:conditionalFormatting xmlns:xm="http://schemas.microsoft.com/office/excel/2006/main">
          <x14:cfRule type="containsText" priority="582" operator="containsText" id="{B2B3058C-7DF9-43BC-9A4D-ACCB64921EF6}">
            <xm:f>NOT(ISERROR(SEARCH($M$73,AB27)))</xm:f>
            <xm:f>$M$73</xm:f>
            <x14:dxf>
              <fill>
                <patternFill>
                  <bgColor rgb="FFFF0000"/>
                </patternFill>
              </fill>
            </x14:dxf>
          </x14:cfRule>
          <x14:cfRule type="containsText" priority="583" operator="containsText" id="{806BF048-666B-418F-8147-9F979BB135EC}">
            <xm:f>NOT(ISERROR(SEARCH($M$72,AB27)))</xm:f>
            <xm:f>$M$72</xm:f>
            <x14:dxf>
              <fill>
                <patternFill>
                  <bgColor rgb="FFFFC000"/>
                </patternFill>
              </fill>
            </x14:dxf>
          </x14:cfRule>
          <x14:cfRule type="containsText" priority="584" operator="containsText" id="{48BE6253-98D9-4F91-8437-767783EDF895}">
            <xm:f>NOT(ISERROR(SEARCH($M$71,AB27)))</xm:f>
            <xm:f>$M$71</xm:f>
            <x14:dxf>
              <fill>
                <patternFill>
                  <bgColor rgb="FFFFFF00"/>
                </patternFill>
              </fill>
            </x14:dxf>
          </x14:cfRule>
          <x14:cfRule type="containsText" priority="585" operator="containsText" id="{1156478D-9E9B-4544-AB74-F7AFD1BA44AD}">
            <xm:f>NOT(ISERROR(SEARCH($M$70,AB27)))</xm:f>
            <xm:f>$M$70</xm:f>
            <x14:dxf>
              <fill>
                <patternFill>
                  <bgColor rgb="FF92D050"/>
                </patternFill>
              </fill>
            </x14:dxf>
          </x14:cfRule>
          <xm:sqref>AB27</xm:sqref>
        </x14:conditionalFormatting>
        <x14:conditionalFormatting xmlns:xm="http://schemas.microsoft.com/office/excel/2006/main">
          <x14:cfRule type="containsText" priority="578" operator="containsText" id="{E5AE2A3F-F52D-4D71-9843-D0D83AE56D5E}">
            <xm:f>NOT(ISERROR(SEARCH($M$73,AB28)))</xm:f>
            <xm:f>$M$73</xm:f>
            <x14:dxf>
              <fill>
                <patternFill>
                  <bgColor rgb="FFFF0000"/>
                </patternFill>
              </fill>
            </x14:dxf>
          </x14:cfRule>
          <x14:cfRule type="containsText" priority="579" operator="containsText" id="{5927D518-97D6-46F1-969F-4FFB4C8AB5C8}">
            <xm:f>NOT(ISERROR(SEARCH($M$72,AB28)))</xm:f>
            <xm:f>$M$72</xm:f>
            <x14:dxf>
              <fill>
                <patternFill>
                  <bgColor rgb="FFFFC000"/>
                </patternFill>
              </fill>
            </x14:dxf>
          </x14:cfRule>
          <x14:cfRule type="containsText" priority="580" operator="containsText" id="{D8F82E1C-3C0F-44FF-9570-8658AEA022C5}">
            <xm:f>NOT(ISERROR(SEARCH($M$71,AB28)))</xm:f>
            <xm:f>$M$71</xm:f>
            <x14:dxf>
              <fill>
                <patternFill>
                  <bgColor rgb="FFFFFF00"/>
                </patternFill>
              </fill>
            </x14:dxf>
          </x14:cfRule>
          <x14:cfRule type="containsText" priority="581" operator="containsText" id="{2DEB1548-231B-45B0-8D53-30766EF11C74}">
            <xm:f>NOT(ISERROR(SEARCH($M$70,AB28)))</xm:f>
            <xm:f>$M$70</xm:f>
            <x14:dxf>
              <fill>
                <patternFill>
                  <bgColor rgb="FF92D050"/>
                </patternFill>
              </fill>
            </x14:dxf>
          </x14:cfRule>
          <xm:sqref>AB28</xm:sqref>
        </x14:conditionalFormatting>
        <x14:conditionalFormatting xmlns:xm="http://schemas.microsoft.com/office/excel/2006/main">
          <x14:cfRule type="containsText" priority="574" operator="containsText" id="{D70D5FC0-5E20-4EC5-830A-79214F3A233B}">
            <xm:f>NOT(ISERROR(SEARCH($M$73,AB29)))</xm:f>
            <xm:f>$M$73</xm:f>
            <x14:dxf>
              <fill>
                <patternFill>
                  <bgColor rgb="FFFF0000"/>
                </patternFill>
              </fill>
            </x14:dxf>
          </x14:cfRule>
          <x14:cfRule type="containsText" priority="575" operator="containsText" id="{43B86F76-5E05-41FC-AC65-B4EEB63B6DC4}">
            <xm:f>NOT(ISERROR(SEARCH($M$72,AB29)))</xm:f>
            <xm:f>$M$72</xm:f>
            <x14:dxf>
              <fill>
                <patternFill>
                  <bgColor rgb="FFFFC000"/>
                </patternFill>
              </fill>
            </x14:dxf>
          </x14:cfRule>
          <x14:cfRule type="containsText" priority="576" operator="containsText" id="{1A0ECB06-8B2D-4EE8-A352-79FFC318F26E}">
            <xm:f>NOT(ISERROR(SEARCH($M$71,AB29)))</xm:f>
            <xm:f>$M$71</xm:f>
            <x14:dxf>
              <fill>
                <patternFill>
                  <bgColor rgb="FFFFFF00"/>
                </patternFill>
              </fill>
            </x14:dxf>
          </x14:cfRule>
          <x14:cfRule type="containsText" priority="577" operator="containsText" id="{2DE98E4B-38AF-462C-960D-8CADBA83CDF0}">
            <xm:f>NOT(ISERROR(SEARCH($M$70,AB29)))</xm:f>
            <xm:f>$M$70</xm:f>
            <x14:dxf>
              <fill>
                <patternFill>
                  <bgColor rgb="FF92D050"/>
                </patternFill>
              </fill>
            </x14:dxf>
          </x14:cfRule>
          <xm:sqref>AB29</xm:sqref>
        </x14:conditionalFormatting>
        <x14:conditionalFormatting xmlns:xm="http://schemas.microsoft.com/office/excel/2006/main">
          <x14:cfRule type="containsText" priority="570" operator="containsText" id="{85F4B3E0-46EA-4FC5-A922-161384E9C644}">
            <xm:f>NOT(ISERROR(SEARCH($M$73,AB30)))</xm:f>
            <xm:f>$M$73</xm:f>
            <x14:dxf>
              <fill>
                <patternFill>
                  <bgColor rgb="FFFF0000"/>
                </patternFill>
              </fill>
            </x14:dxf>
          </x14:cfRule>
          <x14:cfRule type="containsText" priority="571" operator="containsText" id="{E6F07762-1686-4F77-8187-F48EED55C64B}">
            <xm:f>NOT(ISERROR(SEARCH($M$72,AB30)))</xm:f>
            <xm:f>$M$72</xm:f>
            <x14:dxf>
              <fill>
                <patternFill>
                  <bgColor rgb="FFFFC000"/>
                </patternFill>
              </fill>
            </x14:dxf>
          </x14:cfRule>
          <x14:cfRule type="containsText" priority="572" operator="containsText" id="{B6DE8876-6435-42FF-B5D9-424A534848B1}">
            <xm:f>NOT(ISERROR(SEARCH($M$71,AB30)))</xm:f>
            <xm:f>$M$71</xm:f>
            <x14:dxf>
              <fill>
                <patternFill>
                  <bgColor rgb="FFFFFF00"/>
                </patternFill>
              </fill>
            </x14:dxf>
          </x14:cfRule>
          <x14:cfRule type="containsText" priority="573" operator="containsText" id="{8A95C247-F101-49C1-8A39-C0B7DD3794F7}">
            <xm:f>NOT(ISERROR(SEARCH($M$70,AB30)))</xm:f>
            <xm:f>$M$70</xm:f>
            <x14:dxf>
              <fill>
                <patternFill>
                  <bgColor rgb="FF92D050"/>
                </patternFill>
              </fill>
            </x14:dxf>
          </x14:cfRule>
          <xm:sqref>AB30</xm:sqref>
        </x14:conditionalFormatting>
        <x14:conditionalFormatting xmlns:xm="http://schemas.microsoft.com/office/excel/2006/main">
          <x14:cfRule type="containsText" priority="562" operator="containsText" id="{A5415BC1-6C37-4F9E-8716-D992C78B303D}">
            <xm:f>NOT(ISERROR(SEARCH($I$70,X31)))</xm:f>
            <xm:f>$I$70</xm:f>
            <x14:dxf>
              <fill>
                <patternFill>
                  <fgColor rgb="FF92D050"/>
                  <bgColor rgb="FF92D050"/>
                </patternFill>
              </fill>
            </x14:dxf>
          </x14:cfRule>
          <x14:cfRule type="containsText" priority="563" operator="containsText" id="{1FAB5258-D232-4312-AA76-C97F6E0813C8}">
            <xm:f>NOT(ISERROR(SEARCH($I$71,X31)))</xm:f>
            <xm:f>$I$71</xm:f>
            <x14:dxf>
              <fill>
                <patternFill>
                  <bgColor rgb="FF00B050"/>
                </patternFill>
              </fill>
            </x14:dxf>
          </x14:cfRule>
          <x14:cfRule type="containsText" priority="564" operator="containsText" id="{452C2065-7433-463A-8F19-1540615DF47B}">
            <xm:f>NOT(ISERROR(SEARCH($I$74,X31)))</xm:f>
            <xm:f>$I$74</xm:f>
            <x14:dxf>
              <fill>
                <patternFill>
                  <bgColor rgb="FFFF0000"/>
                </patternFill>
              </fill>
            </x14:dxf>
          </x14:cfRule>
          <x14:cfRule type="containsText" priority="565" operator="containsText" id="{72591D6D-1332-4E05-B0B4-94C89B23DCC7}">
            <xm:f>NOT(ISERROR(SEARCH($I$73,X31)))</xm:f>
            <xm:f>$I$73</xm:f>
            <x14:dxf>
              <fill>
                <patternFill>
                  <fgColor rgb="FFFFC000"/>
                  <bgColor rgb="FFFFC000"/>
                </patternFill>
              </fill>
            </x14:dxf>
          </x14:cfRule>
          <x14:cfRule type="containsText" priority="566" operator="containsText" id="{CF863B98-69FC-47CC-B6C4-54C67EE67AFB}">
            <xm:f>NOT(ISERROR(SEARCH($I$72,X31)))</xm:f>
            <xm:f>$I$72</xm:f>
            <x14:dxf>
              <fill>
                <patternFill>
                  <fgColor rgb="FFFFFF00"/>
                  <bgColor rgb="FFFFFF00"/>
                </patternFill>
              </fill>
            </x14:dxf>
          </x14:cfRule>
          <x14:cfRule type="containsText" priority="567" operator="containsText" id="{C04258F1-7C0A-419E-B240-5B939234A37C}">
            <xm:f>NOT(ISERROR(SEARCH($I$71,X31)))</xm:f>
            <xm:f>$I$71</xm:f>
            <x14:dxf>
              <fill>
                <patternFill>
                  <bgColor theme="0" tint="-0.14996795556505021"/>
                </patternFill>
              </fill>
            </x14:dxf>
          </x14:cfRule>
          <x14:cfRule type="cellIs" priority="568" operator="equal" id="{A0E6EA4F-6466-4027-89F6-6063A2804834}">
            <xm:f>'/Users/danielarodriguezm/Downloads/E:\UAEOS\TRABAJO EN CASA\MAPAS DE RIESGOS\RIESGOS 2022\[MAPA_RIESGOS_UAEOS_2022_V1.xlsx]Tabla probabiidad'!#REF!</xm:f>
            <x14:dxf>
              <fill>
                <patternFill>
                  <fgColor theme="6"/>
                </patternFill>
              </fill>
            </x14:dxf>
          </x14:cfRule>
          <x14:cfRule type="cellIs" priority="569" operator="equal" id="{10D9A62C-6F19-493D-843E-ED223D4FE58F}">
            <xm:f>'/Users/danielarodriguezm/Downloads/E:\UAEOS\TRABAJO EN CASA\MAPAS DE RIESGOS\RIESGOS 2022\[MAPA_RIESGOS_UAEOS_2022_V1.xlsx]Tabla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557" operator="containsText" id="{5C8BF95B-9DD3-4F60-996B-4E579A5C1390}">
            <xm:f>NOT(ISERROR(SEARCH($K$74,Z31)))</xm:f>
            <xm:f>$K$74</xm:f>
            <x14:dxf>
              <fill>
                <patternFill>
                  <bgColor rgb="FFFF0000"/>
                </patternFill>
              </fill>
            </x14:dxf>
          </x14:cfRule>
          <x14:cfRule type="containsText" priority="558" operator="containsText" id="{AF90F0EA-17BE-47F2-996C-FCEB99B0442C}">
            <xm:f>NOT(ISERROR(SEARCH($K$73,Z31)))</xm:f>
            <xm:f>$K$73</xm:f>
            <x14:dxf>
              <fill>
                <patternFill>
                  <bgColor rgb="FFFFC000"/>
                </patternFill>
              </fill>
            </x14:dxf>
          </x14:cfRule>
          <x14:cfRule type="containsText" priority="559" operator="containsText" id="{10B58B9A-87FD-4835-BBB0-B66CCC93C2EA}">
            <xm:f>NOT(ISERROR(SEARCH($K$72,Z31)))</xm:f>
            <xm:f>$K$72</xm:f>
            <x14:dxf>
              <fill>
                <patternFill>
                  <bgColor rgb="FFFFFF00"/>
                </patternFill>
              </fill>
            </x14:dxf>
          </x14:cfRule>
          <x14:cfRule type="containsText" priority="560" operator="containsText" id="{2D526CD7-44C6-4B38-87CB-41FDA32F5174}">
            <xm:f>NOT(ISERROR(SEARCH($K$71,Z31)))</xm:f>
            <xm:f>$K$71</xm:f>
            <x14:dxf>
              <fill>
                <patternFill>
                  <bgColor rgb="FF00B050"/>
                </patternFill>
              </fill>
            </x14:dxf>
          </x14:cfRule>
          <x14:cfRule type="containsText" priority="561" operator="containsText" id="{9C603336-C769-4C96-8B8B-DC145F4D7B8F}">
            <xm:f>NOT(ISERROR(SEARCH($K$70,Z31)))</xm:f>
            <xm:f>$K$70</xm:f>
            <x14:dxf>
              <fill>
                <patternFill>
                  <bgColor rgb="FF92D050"/>
                </patternFill>
              </fill>
            </x14:dxf>
          </x14:cfRule>
          <xm:sqref>Z31</xm:sqref>
        </x14:conditionalFormatting>
        <x14:conditionalFormatting xmlns:xm="http://schemas.microsoft.com/office/excel/2006/main">
          <x14:cfRule type="containsText" priority="553" operator="containsText" id="{FCD5755A-1196-4AF5-92B9-D0559AC0D33E}">
            <xm:f>NOT(ISERROR(SEARCH($M$73,AB31)))</xm:f>
            <xm:f>$M$73</xm:f>
            <x14:dxf>
              <fill>
                <patternFill>
                  <bgColor rgb="FFFF0000"/>
                </patternFill>
              </fill>
            </x14:dxf>
          </x14:cfRule>
          <x14:cfRule type="containsText" priority="554" operator="containsText" id="{C03F0BB4-4E70-4AC8-A6F5-71014A5C57F7}">
            <xm:f>NOT(ISERROR(SEARCH($M$72,AB31)))</xm:f>
            <xm:f>$M$72</xm:f>
            <x14:dxf>
              <fill>
                <patternFill>
                  <bgColor rgb="FFFFC000"/>
                </patternFill>
              </fill>
            </x14:dxf>
          </x14:cfRule>
          <x14:cfRule type="containsText" priority="555" operator="containsText" id="{52A29881-06EC-46C0-AEBD-54AC5E819D8C}">
            <xm:f>NOT(ISERROR(SEARCH($M$71,AB31)))</xm:f>
            <xm:f>$M$71</xm:f>
            <x14:dxf>
              <fill>
                <patternFill>
                  <bgColor rgb="FFFFFF00"/>
                </patternFill>
              </fill>
            </x14:dxf>
          </x14:cfRule>
          <x14:cfRule type="containsText" priority="556" operator="containsText" id="{99E089FC-E2F5-4EC9-9B95-FE6349B5D66C}">
            <xm:f>NOT(ISERROR(SEARCH($M$70,AB31)))</xm:f>
            <xm:f>$M$70</xm:f>
            <x14:dxf>
              <fill>
                <patternFill>
                  <bgColor rgb="FF92D050"/>
                </patternFill>
              </fill>
            </x14:dxf>
          </x14:cfRule>
          <xm:sqref>AB31</xm:sqref>
        </x14:conditionalFormatting>
        <x14:conditionalFormatting xmlns:xm="http://schemas.microsoft.com/office/excel/2006/main">
          <x14:cfRule type="containsText" priority="548" operator="containsText" id="{0AA9F5E4-EF98-4058-B872-A6C6710D5AF6}">
            <xm:f>NOT(ISERROR(SEARCH($K$74,Z32)))</xm:f>
            <xm:f>$K$74</xm:f>
            <x14:dxf>
              <fill>
                <patternFill>
                  <bgColor rgb="FFFF0000"/>
                </patternFill>
              </fill>
            </x14:dxf>
          </x14:cfRule>
          <x14:cfRule type="containsText" priority="549" operator="containsText" id="{BFCDD751-2BB8-4D00-9FF2-2284A0547403}">
            <xm:f>NOT(ISERROR(SEARCH($K$73,Z32)))</xm:f>
            <xm:f>$K$73</xm:f>
            <x14:dxf>
              <fill>
                <patternFill>
                  <bgColor rgb="FFFFC000"/>
                </patternFill>
              </fill>
            </x14:dxf>
          </x14:cfRule>
          <x14:cfRule type="containsText" priority="550" operator="containsText" id="{125FD635-028E-4291-8EF3-87BAA1528122}">
            <xm:f>NOT(ISERROR(SEARCH($K$72,Z32)))</xm:f>
            <xm:f>$K$72</xm:f>
            <x14:dxf>
              <fill>
                <patternFill>
                  <bgColor rgb="FFFFFF00"/>
                </patternFill>
              </fill>
            </x14:dxf>
          </x14:cfRule>
          <x14:cfRule type="containsText" priority="551" operator="containsText" id="{DFC8BCE0-20F1-47BF-983D-00807433CE0D}">
            <xm:f>NOT(ISERROR(SEARCH($K$71,Z32)))</xm:f>
            <xm:f>$K$71</xm:f>
            <x14:dxf>
              <fill>
                <patternFill>
                  <bgColor rgb="FF00B050"/>
                </patternFill>
              </fill>
            </x14:dxf>
          </x14:cfRule>
          <x14:cfRule type="containsText" priority="552" operator="containsText" id="{5900322E-0EFC-4225-B691-EB6F721BC60A}">
            <xm:f>NOT(ISERROR(SEARCH($K$70,Z32)))</xm:f>
            <xm:f>$K$70</xm:f>
            <x14:dxf>
              <fill>
                <patternFill>
                  <bgColor rgb="FF92D050"/>
                </patternFill>
              </fill>
            </x14:dxf>
          </x14:cfRule>
          <xm:sqref>Z32:Z33</xm:sqref>
        </x14:conditionalFormatting>
        <x14:conditionalFormatting xmlns:xm="http://schemas.microsoft.com/office/excel/2006/main">
          <x14:cfRule type="containsText" priority="544" operator="containsText" id="{EC62AEB8-165D-4DFB-BC1F-5C0A89424C0D}">
            <xm:f>NOT(ISERROR(SEARCH($M$73,AB32)))</xm:f>
            <xm:f>$M$73</xm:f>
            <x14:dxf>
              <fill>
                <patternFill>
                  <bgColor rgb="FFFF0000"/>
                </patternFill>
              </fill>
            </x14:dxf>
          </x14:cfRule>
          <x14:cfRule type="containsText" priority="545" operator="containsText" id="{32F2B390-22AE-4DD5-9FFE-ABFA68D54A5B}">
            <xm:f>NOT(ISERROR(SEARCH($M$72,AB32)))</xm:f>
            <xm:f>$M$72</xm:f>
            <x14:dxf>
              <fill>
                <patternFill>
                  <bgColor rgb="FFFFC000"/>
                </patternFill>
              </fill>
            </x14:dxf>
          </x14:cfRule>
          <x14:cfRule type="containsText" priority="546" operator="containsText" id="{8AC08118-D4C0-433B-842A-3D00FB2B0903}">
            <xm:f>NOT(ISERROR(SEARCH($M$71,AB32)))</xm:f>
            <xm:f>$M$71</xm:f>
            <x14:dxf>
              <fill>
                <patternFill>
                  <bgColor rgb="FFFFFF00"/>
                </patternFill>
              </fill>
            </x14:dxf>
          </x14:cfRule>
          <x14:cfRule type="containsText" priority="547" operator="containsText" id="{E55C7026-6B6D-4EF3-B5DB-DE6D1788CD93}">
            <xm:f>NOT(ISERROR(SEARCH($M$70,AB32)))</xm:f>
            <xm:f>$M$70</xm:f>
            <x14:dxf>
              <fill>
                <patternFill>
                  <bgColor rgb="FF92D050"/>
                </patternFill>
              </fill>
            </x14:dxf>
          </x14:cfRule>
          <xm:sqref>AB32:AB33</xm:sqref>
        </x14:conditionalFormatting>
        <x14:conditionalFormatting xmlns:xm="http://schemas.microsoft.com/office/excel/2006/main">
          <x14:cfRule type="containsText" priority="539" operator="containsText" id="{940577CF-5282-4A28-8D18-045C98D209A8}">
            <xm:f>NOT(ISERROR(SEARCH($K$74,Z34)))</xm:f>
            <xm:f>$K$74</xm:f>
            <x14:dxf>
              <fill>
                <patternFill>
                  <bgColor rgb="FFFF0000"/>
                </patternFill>
              </fill>
            </x14:dxf>
          </x14:cfRule>
          <x14:cfRule type="containsText" priority="540" operator="containsText" id="{12CD7E2F-3E01-4F0B-B094-0DA9BE195DF9}">
            <xm:f>NOT(ISERROR(SEARCH($K$73,Z34)))</xm:f>
            <xm:f>$K$73</xm:f>
            <x14:dxf>
              <fill>
                <patternFill>
                  <bgColor rgb="FFFFC000"/>
                </patternFill>
              </fill>
            </x14:dxf>
          </x14:cfRule>
          <x14:cfRule type="containsText" priority="541" operator="containsText" id="{DEBC494A-633F-4DC9-B572-7727C68CF9D2}">
            <xm:f>NOT(ISERROR(SEARCH($K$72,Z34)))</xm:f>
            <xm:f>$K$72</xm:f>
            <x14:dxf>
              <fill>
                <patternFill>
                  <bgColor rgb="FFFFFF00"/>
                </patternFill>
              </fill>
            </x14:dxf>
          </x14:cfRule>
          <x14:cfRule type="containsText" priority="542" operator="containsText" id="{77123C93-BF21-42D5-97E6-880AA266CDEF}">
            <xm:f>NOT(ISERROR(SEARCH($K$71,Z34)))</xm:f>
            <xm:f>$K$71</xm:f>
            <x14:dxf>
              <fill>
                <patternFill>
                  <bgColor rgb="FF00B050"/>
                </patternFill>
              </fill>
            </x14:dxf>
          </x14:cfRule>
          <x14:cfRule type="containsText" priority="543" operator="containsText" id="{5160E770-5DFB-41C4-A99D-0B7E1EFE808D}">
            <xm:f>NOT(ISERROR(SEARCH($K$70,Z34)))</xm:f>
            <xm:f>$K$70</xm:f>
            <x14:dxf>
              <fill>
                <patternFill>
                  <bgColor rgb="FF92D050"/>
                </patternFill>
              </fill>
            </x14:dxf>
          </x14:cfRule>
          <xm:sqref>Z34</xm:sqref>
        </x14:conditionalFormatting>
        <x14:conditionalFormatting xmlns:xm="http://schemas.microsoft.com/office/excel/2006/main">
          <x14:cfRule type="containsText" priority="534" operator="containsText" id="{DDD11F8F-57A3-41B7-A42E-B77C4D1B085A}">
            <xm:f>NOT(ISERROR(SEARCH($K$74,Z35)))</xm:f>
            <xm:f>$K$74</xm:f>
            <x14:dxf>
              <fill>
                <patternFill>
                  <bgColor rgb="FFFF0000"/>
                </patternFill>
              </fill>
            </x14:dxf>
          </x14:cfRule>
          <x14:cfRule type="containsText" priority="535" operator="containsText" id="{CCB1B0B1-3DB7-4B8B-A978-12F8772AD1B1}">
            <xm:f>NOT(ISERROR(SEARCH($K$73,Z35)))</xm:f>
            <xm:f>$K$73</xm:f>
            <x14:dxf>
              <fill>
                <patternFill>
                  <bgColor rgb="FFFFC000"/>
                </patternFill>
              </fill>
            </x14:dxf>
          </x14:cfRule>
          <x14:cfRule type="containsText" priority="536" operator="containsText" id="{74C3594B-CEA8-4499-A8C1-20A41234A74E}">
            <xm:f>NOT(ISERROR(SEARCH($K$72,Z35)))</xm:f>
            <xm:f>$K$72</xm:f>
            <x14:dxf>
              <fill>
                <patternFill>
                  <bgColor rgb="FFFFFF00"/>
                </patternFill>
              </fill>
            </x14:dxf>
          </x14:cfRule>
          <x14:cfRule type="containsText" priority="537" operator="containsText" id="{3CB9780A-E989-48B8-A1F7-E78C54D5097A}">
            <xm:f>NOT(ISERROR(SEARCH($K$71,Z35)))</xm:f>
            <xm:f>$K$71</xm:f>
            <x14:dxf>
              <fill>
                <patternFill>
                  <bgColor rgb="FF00B050"/>
                </patternFill>
              </fill>
            </x14:dxf>
          </x14:cfRule>
          <x14:cfRule type="containsText" priority="538" operator="containsText" id="{698CC4E4-4FBF-4367-AAF8-81D8AEE157A8}">
            <xm:f>NOT(ISERROR(SEARCH($K$70,Z35)))</xm:f>
            <xm:f>$K$70</xm:f>
            <x14:dxf>
              <fill>
                <patternFill>
                  <bgColor rgb="FF92D050"/>
                </patternFill>
              </fill>
            </x14:dxf>
          </x14:cfRule>
          <xm:sqref>Z35</xm:sqref>
        </x14:conditionalFormatting>
        <x14:conditionalFormatting xmlns:xm="http://schemas.microsoft.com/office/excel/2006/main">
          <x14:cfRule type="containsText" priority="529" operator="containsText" id="{30445100-32A6-4EF6-8795-58FBC95CE9D4}">
            <xm:f>NOT(ISERROR(SEARCH($K$74,Z36)))</xm:f>
            <xm:f>$K$74</xm:f>
            <x14:dxf>
              <fill>
                <patternFill>
                  <bgColor rgb="FFFF0000"/>
                </patternFill>
              </fill>
            </x14:dxf>
          </x14:cfRule>
          <x14:cfRule type="containsText" priority="530" operator="containsText" id="{98F6D60E-2ED5-41AC-9F41-ECC0EAF7D8D3}">
            <xm:f>NOT(ISERROR(SEARCH($K$73,Z36)))</xm:f>
            <xm:f>$K$73</xm:f>
            <x14:dxf>
              <fill>
                <patternFill>
                  <bgColor rgb="FFFFC000"/>
                </patternFill>
              </fill>
            </x14:dxf>
          </x14:cfRule>
          <x14:cfRule type="containsText" priority="531" operator="containsText" id="{D798F27E-CD09-4FD3-83E3-D9D9BB3D696D}">
            <xm:f>NOT(ISERROR(SEARCH($K$72,Z36)))</xm:f>
            <xm:f>$K$72</xm:f>
            <x14:dxf>
              <fill>
                <patternFill>
                  <bgColor rgb="FFFFFF00"/>
                </patternFill>
              </fill>
            </x14:dxf>
          </x14:cfRule>
          <x14:cfRule type="containsText" priority="532" operator="containsText" id="{04471886-7365-4DBE-A4A3-C4C88CBFA25A}">
            <xm:f>NOT(ISERROR(SEARCH($K$71,Z36)))</xm:f>
            <xm:f>$K$71</xm:f>
            <x14:dxf>
              <fill>
                <patternFill>
                  <bgColor rgb="FF00B050"/>
                </patternFill>
              </fill>
            </x14:dxf>
          </x14:cfRule>
          <x14:cfRule type="containsText" priority="533" operator="containsText" id="{E93AAC7F-3C91-4DAC-AD66-16B402873BA3}">
            <xm:f>NOT(ISERROR(SEARCH($K$70,Z36)))</xm:f>
            <xm:f>$K$70</xm:f>
            <x14:dxf>
              <fill>
                <patternFill>
                  <bgColor rgb="FF92D050"/>
                </patternFill>
              </fill>
            </x14:dxf>
          </x14:cfRule>
          <xm:sqref>Z36:Z37</xm:sqref>
        </x14:conditionalFormatting>
        <x14:conditionalFormatting xmlns:xm="http://schemas.microsoft.com/office/excel/2006/main">
          <x14:cfRule type="containsText" priority="525" operator="containsText" id="{B639B4DE-149C-47D3-8B53-072A6F760CA0}">
            <xm:f>NOT(ISERROR(SEARCH($M$73,AB34)))</xm:f>
            <xm:f>$M$73</xm:f>
            <x14:dxf>
              <fill>
                <patternFill>
                  <bgColor rgb="FFFF0000"/>
                </patternFill>
              </fill>
            </x14:dxf>
          </x14:cfRule>
          <x14:cfRule type="containsText" priority="526" operator="containsText" id="{F6A53DFD-924D-434F-966E-C3EA4CD032DE}">
            <xm:f>NOT(ISERROR(SEARCH($M$72,AB34)))</xm:f>
            <xm:f>$M$72</xm:f>
            <x14:dxf>
              <fill>
                <patternFill>
                  <bgColor rgb="FFFFC000"/>
                </patternFill>
              </fill>
            </x14:dxf>
          </x14:cfRule>
          <x14:cfRule type="containsText" priority="527" operator="containsText" id="{56CC58FC-4B39-4A6F-BDAE-4E0DDCAE9BFF}">
            <xm:f>NOT(ISERROR(SEARCH($M$71,AB34)))</xm:f>
            <xm:f>$M$71</xm:f>
            <x14:dxf>
              <fill>
                <patternFill>
                  <bgColor rgb="FFFFFF00"/>
                </patternFill>
              </fill>
            </x14:dxf>
          </x14:cfRule>
          <x14:cfRule type="containsText" priority="528" operator="containsText" id="{A4ABF3B2-290B-4EC9-8CC9-297D0AC9CA24}">
            <xm:f>NOT(ISERROR(SEARCH($M$70,AB34)))</xm:f>
            <xm:f>$M$70</xm:f>
            <x14:dxf>
              <fill>
                <patternFill>
                  <bgColor rgb="FF92D050"/>
                </patternFill>
              </fill>
            </x14:dxf>
          </x14:cfRule>
          <xm:sqref>AB34</xm:sqref>
        </x14:conditionalFormatting>
        <x14:conditionalFormatting xmlns:xm="http://schemas.microsoft.com/office/excel/2006/main">
          <x14:cfRule type="containsText" priority="521" operator="containsText" id="{B791C91F-C9C9-45D9-B4EA-C1069F56ED62}">
            <xm:f>NOT(ISERROR(SEARCH($M$73,AB36)))</xm:f>
            <xm:f>$M$73</xm:f>
            <x14:dxf>
              <fill>
                <patternFill>
                  <bgColor rgb="FFFF0000"/>
                </patternFill>
              </fill>
            </x14:dxf>
          </x14:cfRule>
          <x14:cfRule type="containsText" priority="522" operator="containsText" id="{FC99C461-CF8F-4986-949E-DBD65D0544F3}">
            <xm:f>NOT(ISERROR(SEARCH($M$72,AB36)))</xm:f>
            <xm:f>$M$72</xm:f>
            <x14:dxf>
              <fill>
                <patternFill>
                  <bgColor rgb="FFFFC000"/>
                </patternFill>
              </fill>
            </x14:dxf>
          </x14:cfRule>
          <x14:cfRule type="containsText" priority="523" operator="containsText" id="{76FACC44-29F0-4151-BE32-38EE9829B8CE}">
            <xm:f>NOT(ISERROR(SEARCH($M$71,AB36)))</xm:f>
            <xm:f>$M$71</xm:f>
            <x14:dxf>
              <fill>
                <patternFill>
                  <bgColor rgb="FFFFFF00"/>
                </patternFill>
              </fill>
            </x14:dxf>
          </x14:cfRule>
          <x14:cfRule type="containsText" priority="524" operator="containsText" id="{7B173930-02F9-4D84-8D50-E44EB6DF665F}">
            <xm:f>NOT(ISERROR(SEARCH($M$70,AB36)))</xm:f>
            <xm:f>$M$70</xm:f>
            <x14:dxf>
              <fill>
                <patternFill>
                  <bgColor rgb="FF92D050"/>
                </patternFill>
              </fill>
            </x14:dxf>
          </x14:cfRule>
          <xm:sqref>AB36</xm:sqref>
        </x14:conditionalFormatting>
        <x14:conditionalFormatting xmlns:xm="http://schemas.microsoft.com/office/excel/2006/main">
          <x14:cfRule type="containsText" priority="517" operator="containsText" id="{9F23F3D4-E297-4505-B265-ECE90677CD00}">
            <xm:f>NOT(ISERROR(SEARCH($M$73,AB35)))</xm:f>
            <xm:f>$M$73</xm:f>
            <x14:dxf>
              <fill>
                <patternFill>
                  <bgColor rgb="FFFF0000"/>
                </patternFill>
              </fill>
            </x14:dxf>
          </x14:cfRule>
          <x14:cfRule type="containsText" priority="518" operator="containsText" id="{3FA7F119-995E-4496-813D-1D8963735F9D}">
            <xm:f>NOT(ISERROR(SEARCH($M$72,AB35)))</xm:f>
            <xm:f>$M$72</xm:f>
            <x14:dxf>
              <fill>
                <patternFill>
                  <bgColor rgb="FFFFC000"/>
                </patternFill>
              </fill>
            </x14:dxf>
          </x14:cfRule>
          <x14:cfRule type="containsText" priority="519" operator="containsText" id="{4F72AE03-1171-4C74-AF34-1082E82DDBD1}">
            <xm:f>NOT(ISERROR(SEARCH($M$71,AB35)))</xm:f>
            <xm:f>$M$71</xm:f>
            <x14:dxf>
              <fill>
                <patternFill>
                  <bgColor rgb="FFFFFF00"/>
                </patternFill>
              </fill>
            </x14:dxf>
          </x14:cfRule>
          <x14:cfRule type="containsText" priority="520" operator="containsText" id="{C9D4ADAD-4413-47B7-8CC5-ABB501434066}">
            <xm:f>NOT(ISERROR(SEARCH($M$70,AB35)))</xm:f>
            <xm:f>$M$70</xm:f>
            <x14:dxf>
              <fill>
                <patternFill>
                  <bgColor rgb="FF92D050"/>
                </patternFill>
              </fill>
            </x14:dxf>
          </x14:cfRule>
          <xm:sqref>AB35</xm:sqref>
        </x14:conditionalFormatting>
        <x14:conditionalFormatting xmlns:xm="http://schemas.microsoft.com/office/excel/2006/main">
          <x14:cfRule type="containsText" priority="513" operator="containsText" id="{4FE45B71-AD54-4328-BE2E-24DACBE6D578}">
            <xm:f>NOT(ISERROR(SEARCH($M$73,AB37)))</xm:f>
            <xm:f>$M$73</xm:f>
            <x14:dxf>
              <fill>
                <patternFill>
                  <bgColor rgb="FFFF0000"/>
                </patternFill>
              </fill>
            </x14:dxf>
          </x14:cfRule>
          <x14:cfRule type="containsText" priority="514" operator="containsText" id="{F8140E33-935B-4F0B-ABB8-B303D1069B97}">
            <xm:f>NOT(ISERROR(SEARCH($M$72,AB37)))</xm:f>
            <xm:f>$M$72</xm:f>
            <x14:dxf>
              <fill>
                <patternFill>
                  <bgColor rgb="FFFFC000"/>
                </patternFill>
              </fill>
            </x14:dxf>
          </x14:cfRule>
          <x14:cfRule type="containsText" priority="515" operator="containsText" id="{737172FF-8657-4C1C-AC68-AE4C48AC4519}">
            <xm:f>NOT(ISERROR(SEARCH($M$71,AB37)))</xm:f>
            <xm:f>$M$71</xm:f>
            <x14:dxf>
              <fill>
                <patternFill>
                  <bgColor rgb="FFFFFF00"/>
                </patternFill>
              </fill>
            </x14:dxf>
          </x14:cfRule>
          <x14:cfRule type="containsText" priority="516" operator="containsText" id="{2F63603A-C612-415D-B534-C69D4A8EAF12}">
            <xm:f>NOT(ISERROR(SEARCH($M$70,AB37)))</xm:f>
            <xm:f>$M$70</xm:f>
            <x14:dxf>
              <fill>
                <patternFill>
                  <bgColor rgb="FF92D050"/>
                </patternFill>
              </fill>
            </x14:dxf>
          </x14:cfRule>
          <xm:sqref>AB37</xm:sqref>
        </x14:conditionalFormatting>
        <x14:conditionalFormatting xmlns:xm="http://schemas.microsoft.com/office/excel/2006/main">
          <x14:cfRule type="containsText" priority="508" operator="containsText" id="{8BF2611C-8425-4E42-A413-8FED32F7BF22}">
            <xm:f>NOT(ISERROR(SEARCH($K$74,Z38)))</xm:f>
            <xm:f>$K$74</xm:f>
            <x14:dxf>
              <fill>
                <patternFill>
                  <bgColor rgb="FFFF0000"/>
                </patternFill>
              </fill>
            </x14:dxf>
          </x14:cfRule>
          <x14:cfRule type="containsText" priority="509" operator="containsText" id="{8A8CEDBB-62BD-42D6-87A9-EF9F26688B57}">
            <xm:f>NOT(ISERROR(SEARCH($K$73,Z38)))</xm:f>
            <xm:f>$K$73</xm:f>
            <x14:dxf>
              <fill>
                <patternFill>
                  <bgColor rgb="FFFFC000"/>
                </patternFill>
              </fill>
            </x14:dxf>
          </x14:cfRule>
          <x14:cfRule type="containsText" priority="510" operator="containsText" id="{27831E98-6C7F-401E-AB21-248E7D376BF7}">
            <xm:f>NOT(ISERROR(SEARCH($K$72,Z38)))</xm:f>
            <xm:f>$K$72</xm:f>
            <x14:dxf>
              <fill>
                <patternFill>
                  <bgColor rgb="FFFFFF00"/>
                </patternFill>
              </fill>
            </x14:dxf>
          </x14:cfRule>
          <x14:cfRule type="containsText" priority="511" operator="containsText" id="{11094EE3-D4DF-4774-8C4F-6EF5E5ED7641}">
            <xm:f>NOT(ISERROR(SEARCH($K$71,Z38)))</xm:f>
            <xm:f>$K$71</xm:f>
            <x14:dxf>
              <fill>
                <patternFill>
                  <bgColor rgb="FF00B050"/>
                </patternFill>
              </fill>
            </x14:dxf>
          </x14:cfRule>
          <x14:cfRule type="containsText" priority="512" operator="containsText" id="{BB3508E6-E4F9-45BB-8C8D-AF41B451E57C}">
            <xm:f>NOT(ISERROR(SEARCH($K$70,Z38)))</xm:f>
            <xm:f>$K$70</xm:f>
            <x14:dxf>
              <fill>
                <patternFill>
                  <bgColor rgb="FF92D050"/>
                </patternFill>
              </fill>
            </x14:dxf>
          </x14:cfRule>
          <xm:sqref>Z38</xm:sqref>
        </x14:conditionalFormatting>
        <x14:conditionalFormatting xmlns:xm="http://schemas.microsoft.com/office/excel/2006/main">
          <x14:cfRule type="containsText" priority="503" operator="containsText" id="{2D7C16F0-2503-411F-BD65-36AE78A23099}">
            <xm:f>NOT(ISERROR(SEARCH($K$74,Z39)))</xm:f>
            <xm:f>$K$74</xm:f>
            <x14:dxf>
              <fill>
                <patternFill>
                  <bgColor rgb="FFFF0000"/>
                </patternFill>
              </fill>
            </x14:dxf>
          </x14:cfRule>
          <x14:cfRule type="containsText" priority="504" operator="containsText" id="{71837C15-5B9B-4C9F-9311-22A200403835}">
            <xm:f>NOT(ISERROR(SEARCH($K$73,Z39)))</xm:f>
            <xm:f>$K$73</xm:f>
            <x14:dxf>
              <fill>
                <patternFill>
                  <bgColor rgb="FFFFC000"/>
                </patternFill>
              </fill>
            </x14:dxf>
          </x14:cfRule>
          <x14:cfRule type="containsText" priority="505" operator="containsText" id="{C90BDCF4-1103-44F6-9C0F-2633FBF4665A}">
            <xm:f>NOT(ISERROR(SEARCH($K$72,Z39)))</xm:f>
            <xm:f>$K$72</xm:f>
            <x14:dxf>
              <fill>
                <patternFill>
                  <bgColor rgb="FFFFFF00"/>
                </patternFill>
              </fill>
            </x14:dxf>
          </x14:cfRule>
          <x14:cfRule type="containsText" priority="506" operator="containsText" id="{1AEFC2AD-4420-4E52-94E1-FDB27E731426}">
            <xm:f>NOT(ISERROR(SEARCH($K$71,Z39)))</xm:f>
            <xm:f>$K$71</xm:f>
            <x14:dxf>
              <fill>
                <patternFill>
                  <bgColor rgb="FF00B050"/>
                </patternFill>
              </fill>
            </x14:dxf>
          </x14:cfRule>
          <x14:cfRule type="containsText" priority="507" operator="containsText" id="{9651DFEA-EFDB-400A-9C28-69C369FA2E66}">
            <xm:f>NOT(ISERROR(SEARCH($K$70,Z39)))</xm:f>
            <xm:f>$K$70</xm:f>
            <x14:dxf>
              <fill>
                <patternFill>
                  <bgColor rgb="FF92D050"/>
                </patternFill>
              </fill>
            </x14:dxf>
          </x14:cfRule>
          <xm:sqref>Z39</xm:sqref>
        </x14:conditionalFormatting>
        <x14:conditionalFormatting xmlns:xm="http://schemas.microsoft.com/office/excel/2006/main">
          <x14:cfRule type="containsText" priority="499" operator="containsText" id="{2C859067-8EE8-44C3-B447-1B68A768364B}">
            <xm:f>NOT(ISERROR(SEARCH($M$73,AB39)))</xm:f>
            <xm:f>$M$73</xm:f>
            <x14:dxf>
              <fill>
                <patternFill>
                  <bgColor rgb="FFFF0000"/>
                </patternFill>
              </fill>
            </x14:dxf>
          </x14:cfRule>
          <x14:cfRule type="containsText" priority="500" operator="containsText" id="{4245D629-8D01-4A02-9224-F56888F921FC}">
            <xm:f>NOT(ISERROR(SEARCH($M$72,AB39)))</xm:f>
            <xm:f>$M$72</xm:f>
            <x14:dxf>
              <fill>
                <patternFill>
                  <bgColor rgb="FFFFC000"/>
                </patternFill>
              </fill>
            </x14:dxf>
          </x14:cfRule>
          <x14:cfRule type="containsText" priority="501" operator="containsText" id="{16AF409F-DD5A-4406-B2A9-73869AEFDD3F}">
            <xm:f>NOT(ISERROR(SEARCH($M$71,AB39)))</xm:f>
            <xm:f>$M$71</xm:f>
            <x14:dxf>
              <fill>
                <patternFill>
                  <bgColor rgb="FFFFFF00"/>
                </patternFill>
              </fill>
            </x14:dxf>
          </x14:cfRule>
          <x14:cfRule type="containsText" priority="502" operator="containsText" id="{5BC00B17-D3D7-4CCD-BDFB-BA30841308D5}">
            <xm:f>NOT(ISERROR(SEARCH($M$70,AB39)))</xm:f>
            <xm:f>$M$70</xm:f>
            <x14:dxf>
              <fill>
                <patternFill>
                  <bgColor rgb="FF92D050"/>
                </patternFill>
              </fill>
            </x14:dxf>
          </x14:cfRule>
          <xm:sqref>AB39</xm:sqref>
        </x14:conditionalFormatting>
        <x14:conditionalFormatting xmlns:xm="http://schemas.microsoft.com/office/excel/2006/main">
          <x14:cfRule type="containsText" priority="495" operator="containsText" id="{BF52A234-0437-4625-8E51-812AFA25A444}">
            <xm:f>NOT(ISERROR(SEARCH($M$73,AB38)))</xm:f>
            <xm:f>$M$73</xm:f>
            <x14:dxf>
              <fill>
                <patternFill>
                  <bgColor rgb="FFFF0000"/>
                </patternFill>
              </fill>
            </x14:dxf>
          </x14:cfRule>
          <x14:cfRule type="containsText" priority="496" operator="containsText" id="{6BB0709D-9F2C-4766-9F77-823546CB4D16}">
            <xm:f>NOT(ISERROR(SEARCH($M$72,AB38)))</xm:f>
            <xm:f>$M$72</xm:f>
            <x14:dxf>
              <fill>
                <patternFill>
                  <bgColor rgb="FFFFC000"/>
                </patternFill>
              </fill>
            </x14:dxf>
          </x14:cfRule>
          <x14:cfRule type="containsText" priority="497" operator="containsText" id="{607D07A1-0648-4FC7-953A-BB6EB11B1F49}">
            <xm:f>NOT(ISERROR(SEARCH($M$71,AB38)))</xm:f>
            <xm:f>$M$71</xm:f>
            <x14:dxf>
              <fill>
                <patternFill>
                  <bgColor rgb="FFFFFF00"/>
                </patternFill>
              </fill>
            </x14:dxf>
          </x14:cfRule>
          <x14:cfRule type="containsText" priority="498" operator="containsText" id="{6832753A-D5AB-46BB-B12D-BCC04A1D1082}">
            <xm:f>NOT(ISERROR(SEARCH($M$70,AB38)))</xm:f>
            <xm:f>$M$70</xm:f>
            <x14:dxf>
              <fill>
                <patternFill>
                  <bgColor rgb="FF92D050"/>
                </patternFill>
              </fill>
            </x14:dxf>
          </x14:cfRule>
          <xm:sqref>AB38</xm:sqref>
        </x14:conditionalFormatting>
        <x14:conditionalFormatting xmlns:xm="http://schemas.microsoft.com/office/excel/2006/main">
          <x14:cfRule type="containsText" priority="490" operator="containsText" id="{75977BF3-37F0-4632-AA57-E566BA6542D1}">
            <xm:f>NOT(ISERROR(SEARCH($K$74,Z40)))</xm:f>
            <xm:f>$K$74</xm:f>
            <x14:dxf>
              <fill>
                <patternFill>
                  <bgColor rgb="FFFF0000"/>
                </patternFill>
              </fill>
            </x14:dxf>
          </x14:cfRule>
          <x14:cfRule type="containsText" priority="491" operator="containsText" id="{9269E0EA-CE5A-45B6-8DEA-6DA2814B2073}">
            <xm:f>NOT(ISERROR(SEARCH($K$73,Z40)))</xm:f>
            <xm:f>$K$73</xm:f>
            <x14:dxf>
              <fill>
                <patternFill>
                  <bgColor rgb="FFFFC000"/>
                </patternFill>
              </fill>
            </x14:dxf>
          </x14:cfRule>
          <x14:cfRule type="containsText" priority="492" operator="containsText" id="{DAB4E736-520A-4520-A09D-47AFADA2F240}">
            <xm:f>NOT(ISERROR(SEARCH($K$72,Z40)))</xm:f>
            <xm:f>$K$72</xm:f>
            <x14:dxf>
              <fill>
                <patternFill>
                  <bgColor rgb="FFFFFF00"/>
                </patternFill>
              </fill>
            </x14:dxf>
          </x14:cfRule>
          <x14:cfRule type="containsText" priority="493" operator="containsText" id="{0D167FCD-D98D-4046-8D85-B677BC843C65}">
            <xm:f>NOT(ISERROR(SEARCH($K$71,Z40)))</xm:f>
            <xm:f>$K$71</xm:f>
            <x14:dxf>
              <fill>
                <patternFill>
                  <bgColor rgb="FF00B050"/>
                </patternFill>
              </fill>
            </x14:dxf>
          </x14:cfRule>
          <x14:cfRule type="containsText" priority="494" operator="containsText" id="{8E3C21AB-5911-48B4-9FD4-209B5DDFA499}">
            <xm:f>NOT(ISERROR(SEARCH($K$70,Z40)))</xm:f>
            <xm:f>$K$70</xm:f>
            <x14:dxf>
              <fill>
                <patternFill>
                  <bgColor rgb="FF92D050"/>
                </patternFill>
              </fill>
            </x14:dxf>
          </x14:cfRule>
          <xm:sqref>Z40</xm:sqref>
        </x14:conditionalFormatting>
        <x14:conditionalFormatting xmlns:xm="http://schemas.microsoft.com/office/excel/2006/main">
          <x14:cfRule type="containsText" priority="486" operator="containsText" id="{038E0CA8-E77F-474F-9575-8F22FB6DE738}">
            <xm:f>NOT(ISERROR(SEARCH($M$73,AB40)))</xm:f>
            <xm:f>$M$73</xm:f>
            <x14:dxf>
              <fill>
                <patternFill>
                  <bgColor rgb="FFFF0000"/>
                </patternFill>
              </fill>
            </x14:dxf>
          </x14:cfRule>
          <x14:cfRule type="containsText" priority="487" operator="containsText" id="{4176DF0A-F193-4ABB-83B6-59F36B3442F0}">
            <xm:f>NOT(ISERROR(SEARCH($M$72,AB40)))</xm:f>
            <xm:f>$M$72</xm:f>
            <x14:dxf>
              <fill>
                <patternFill>
                  <bgColor rgb="FFFFC000"/>
                </patternFill>
              </fill>
            </x14:dxf>
          </x14:cfRule>
          <x14:cfRule type="containsText" priority="488" operator="containsText" id="{58A3039E-17FE-41AC-AD3F-2ABBC29C0BBC}">
            <xm:f>NOT(ISERROR(SEARCH($M$71,AB40)))</xm:f>
            <xm:f>$M$71</xm:f>
            <x14:dxf>
              <fill>
                <patternFill>
                  <bgColor rgb="FFFFFF00"/>
                </patternFill>
              </fill>
            </x14:dxf>
          </x14:cfRule>
          <x14:cfRule type="containsText" priority="489" operator="containsText" id="{A9FD3671-F636-468B-A7A7-567958A52497}">
            <xm:f>NOT(ISERROR(SEARCH($M$70,AB40)))</xm:f>
            <xm:f>$M$70</xm:f>
            <x14:dxf>
              <fill>
                <patternFill>
                  <bgColor rgb="FF92D050"/>
                </patternFill>
              </fill>
            </x14:dxf>
          </x14:cfRule>
          <xm:sqref>AB40</xm:sqref>
        </x14:conditionalFormatting>
        <x14:conditionalFormatting xmlns:xm="http://schemas.microsoft.com/office/excel/2006/main">
          <x14:cfRule type="containsText" priority="478" operator="containsText" id="{6C72274D-5FA6-493D-BB60-B075B13F0B4A}">
            <xm:f>NOT(ISERROR(SEARCH($I$70,I45)))</xm:f>
            <xm:f>$I$70</xm:f>
            <x14:dxf>
              <fill>
                <patternFill>
                  <fgColor rgb="FF92D050"/>
                  <bgColor rgb="FF92D050"/>
                </patternFill>
              </fill>
            </x14:dxf>
          </x14:cfRule>
          <x14:cfRule type="containsText" priority="479" operator="containsText" id="{F2C83699-5044-4964-9EF4-6F041B51A4B7}">
            <xm:f>NOT(ISERROR(SEARCH($I$71,I45)))</xm:f>
            <xm:f>$I$71</xm:f>
            <x14:dxf>
              <fill>
                <patternFill>
                  <bgColor rgb="FF00B050"/>
                </patternFill>
              </fill>
            </x14:dxf>
          </x14:cfRule>
          <x14:cfRule type="containsText" priority="480" operator="containsText" id="{0A734A45-7931-46EE-9041-727E4995F393}">
            <xm:f>NOT(ISERROR(SEARCH($I$74,I45)))</xm:f>
            <xm:f>$I$74</xm:f>
            <x14:dxf>
              <fill>
                <patternFill>
                  <bgColor rgb="FFFF0000"/>
                </patternFill>
              </fill>
            </x14:dxf>
          </x14:cfRule>
          <x14:cfRule type="containsText" priority="481" operator="containsText" id="{343E35BB-1BCD-4CDF-A566-4C347A177B1E}">
            <xm:f>NOT(ISERROR(SEARCH($I$73,I45)))</xm:f>
            <xm:f>$I$73</xm:f>
            <x14:dxf>
              <fill>
                <patternFill>
                  <fgColor rgb="FFFFC000"/>
                  <bgColor rgb="FFFFC000"/>
                </patternFill>
              </fill>
            </x14:dxf>
          </x14:cfRule>
          <x14:cfRule type="containsText" priority="482" operator="containsText" id="{83B0BC5F-81B7-4972-8D0C-F29775342FED}">
            <xm:f>NOT(ISERROR(SEARCH($I$72,I45)))</xm:f>
            <xm:f>$I$72</xm:f>
            <x14:dxf>
              <fill>
                <patternFill>
                  <fgColor rgb="FFFFFF00"/>
                  <bgColor rgb="FFFFFF00"/>
                </patternFill>
              </fill>
            </x14:dxf>
          </x14:cfRule>
          <x14:cfRule type="containsText" priority="483" operator="containsText" id="{53493190-81BF-4585-8714-42D465482F57}">
            <xm:f>NOT(ISERROR(SEARCH($I$71,I45)))</xm:f>
            <xm:f>$I$71</xm:f>
            <x14:dxf>
              <fill>
                <patternFill>
                  <bgColor theme="0" tint="-0.14996795556505021"/>
                </patternFill>
              </fill>
            </x14:dxf>
          </x14:cfRule>
          <x14:cfRule type="cellIs" priority="484" operator="equal" id="{00674853-7144-49C4-8063-86E4BB3C18B5}">
            <xm:f>'/Users/danielarodriguezm/Downloads/E:\UAEOS\TRABAJO EN CASA\MAPAS DE RIESGOS\RIESGOS 2022\[MAPA_RIESGOS_UAEOS_2022_V1.xlsx]Tabla probabiidad'!#REF!</xm:f>
            <x14:dxf>
              <fill>
                <patternFill>
                  <fgColor theme="6"/>
                </patternFill>
              </fill>
            </x14:dxf>
          </x14:cfRule>
          <x14:cfRule type="cellIs" priority="485" operator="equal" id="{19386D3E-93F7-495E-838E-CDD29478CB2C}">
            <xm:f>'/Users/danielarodriguezm/Downloads/E:\UAEOS\TRABAJO EN CASA\MAPAS DE RIESGOS\RIESGOS 2022\[MAPA_RIESGOS_UAEOS_2022_V1.xlsx]Tabla probabiidad'!#REF!</xm:f>
            <x14:dxf>
              <fill>
                <patternFill>
                  <fgColor rgb="FF92D050"/>
                  <bgColor theme="6" tint="0.59996337778862885"/>
                </patternFill>
              </fill>
            </x14:dxf>
          </x14:cfRule>
          <xm:sqref>I45</xm:sqref>
        </x14:conditionalFormatting>
        <x14:conditionalFormatting xmlns:xm="http://schemas.microsoft.com/office/excel/2006/main">
          <x14:cfRule type="containsText" priority="470" operator="containsText" id="{335C455B-9089-4A4E-BBCE-021C2AE56803}">
            <xm:f>NOT(ISERROR(SEARCH($I$70,I46)))</xm:f>
            <xm:f>$I$70</xm:f>
            <x14:dxf>
              <fill>
                <patternFill>
                  <fgColor rgb="FF92D050"/>
                  <bgColor rgb="FF92D050"/>
                </patternFill>
              </fill>
            </x14:dxf>
          </x14:cfRule>
          <x14:cfRule type="containsText" priority="471" operator="containsText" id="{830427A3-8E24-48BF-9EB7-D32C11D58CA8}">
            <xm:f>NOT(ISERROR(SEARCH($I$71,I46)))</xm:f>
            <xm:f>$I$71</xm:f>
            <x14:dxf>
              <fill>
                <patternFill>
                  <bgColor rgb="FF00B050"/>
                </patternFill>
              </fill>
            </x14:dxf>
          </x14:cfRule>
          <x14:cfRule type="containsText" priority="472" operator="containsText" id="{3F524657-8F73-4DDB-BF79-E05EF4664137}">
            <xm:f>NOT(ISERROR(SEARCH($I$74,I46)))</xm:f>
            <xm:f>$I$74</xm:f>
            <x14:dxf>
              <fill>
                <patternFill>
                  <bgColor rgb="FFFF0000"/>
                </patternFill>
              </fill>
            </x14:dxf>
          </x14:cfRule>
          <x14:cfRule type="containsText" priority="473" operator="containsText" id="{61BC2D6C-78F9-4112-902A-6224A1730FDB}">
            <xm:f>NOT(ISERROR(SEARCH($I$73,I46)))</xm:f>
            <xm:f>$I$73</xm:f>
            <x14:dxf>
              <fill>
                <patternFill>
                  <fgColor rgb="FFFFC000"/>
                  <bgColor rgb="FFFFC000"/>
                </patternFill>
              </fill>
            </x14:dxf>
          </x14:cfRule>
          <x14:cfRule type="containsText" priority="474" operator="containsText" id="{5BA46422-6B89-44AA-BDC2-D86CA3E29F75}">
            <xm:f>NOT(ISERROR(SEARCH($I$72,I46)))</xm:f>
            <xm:f>$I$72</xm:f>
            <x14:dxf>
              <fill>
                <patternFill>
                  <fgColor rgb="FFFFFF00"/>
                  <bgColor rgb="FFFFFF00"/>
                </patternFill>
              </fill>
            </x14:dxf>
          </x14:cfRule>
          <x14:cfRule type="containsText" priority="475" operator="containsText" id="{173AB69B-FE98-4369-AF04-5F593E08BDCE}">
            <xm:f>NOT(ISERROR(SEARCH($I$71,I46)))</xm:f>
            <xm:f>$I$71</xm:f>
            <x14:dxf>
              <fill>
                <patternFill>
                  <bgColor theme="0" tint="-0.14996795556505021"/>
                </patternFill>
              </fill>
            </x14:dxf>
          </x14:cfRule>
          <x14:cfRule type="cellIs" priority="476" operator="equal" id="{4B32431B-100C-48D7-B126-63022B363A15}">
            <xm:f>'/Users/danielarodriguezm/Downloads/E:\UAEOS\TRABAJO EN CASA\MAPAS DE RIESGOS\RIESGOS 2022\[MAPA_RIESGOS_UAEOS_2022_V1.xlsx]Tabla probabiidad'!#REF!</xm:f>
            <x14:dxf>
              <fill>
                <patternFill>
                  <fgColor theme="6"/>
                </patternFill>
              </fill>
            </x14:dxf>
          </x14:cfRule>
          <x14:cfRule type="cellIs" priority="477" operator="equal" id="{23CC2D5B-0591-4C8A-A5D7-83B6AC943537}">
            <xm:f>'/Users/danielarodriguezm/Downloads/E:\UAEOS\TRABAJO EN CASA\MAPAS DE RIESGOS\RIESGOS 2022\[MAPA_RIESGOS_UAEOS_2022_V1.xlsx]Tabla probabiidad'!#REF!</xm:f>
            <x14:dxf>
              <fill>
                <patternFill>
                  <fgColor rgb="FF92D050"/>
                  <bgColor theme="6" tint="0.59996337778862885"/>
                </patternFill>
              </fill>
            </x14:dxf>
          </x14:cfRule>
          <xm:sqref>I46:I47</xm:sqref>
        </x14:conditionalFormatting>
        <x14:conditionalFormatting xmlns:xm="http://schemas.microsoft.com/office/excel/2006/main">
          <x14:cfRule type="containsText" priority="462" operator="containsText" id="{A7269593-8E41-428E-8BE4-359CE07280C9}">
            <xm:f>NOT(ISERROR(SEARCH($I$70,I48)))</xm:f>
            <xm:f>$I$70</xm:f>
            <x14:dxf>
              <fill>
                <patternFill>
                  <fgColor rgb="FF92D050"/>
                  <bgColor rgb="FF92D050"/>
                </patternFill>
              </fill>
            </x14:dxf>
          </x14:cfRule>
          <x14:cfRule type="containsText" priority="463" operator="containsText" id="{0480D95D-0E52-426B-A679-42B157643345}">
            <xm:f>NOT(ISERROR(SEARCH($I$71,I48)))</xm:f>
            <xm:f>$I$71</xm:f>
            <x14:dxf>
              <fill>
                <patternFill>
                  <bgColor rgb="FF00B050"/>
                </patternFill>
              </fill>
            </x14:dxf>
          </x14:cfRule>
          <x14:cfRule type="containsText" priority="464" operator="containsText" id="{61532D2B-CD1C-4AE8-A717-6A72280E2E5C}">
            <xm:f>NOT(ISERROR(SEARCH($I$74,I48)))</xm:f>
            <xm:f>$I$74</xm:f>
            <x14:dxf>
              <fill>
                <patternFill>
                  <bgColor rgb="FFFF0000"/>
                </patternFill>
              </fill>
            </x14:dxf>
          </x14:cfRule>
          <x14:cfRule type="containsText" priority="465" operator="containsText" id="{896EE7CF-0C75-4C9E-8ADD-DCD833A1D0FE}">
            <xm:f>NOT(ISERROR(SEARCH($I$73,I48)))</xm:f>
            <xm:f>$I$73</xm:f>
            <x14:dxf>
              <fill>
                <patternFill>
                  <fgColor rgb="FFFFC000"/>
                  <bgColor rgb="FFFFC000"/>
                </patternFill>
              </fill>
            </x14:dxf>
          </x14:cfRule>
          <x14:cfRule type="containsText" priority="466" operator="containsText" id="{86F36D32-3FCA-4D88-89C1-59253FE6FDD7}">
            <xm:f>NOT(ISERROR(SEARCH($I$72,I48)))</xm:f>
            <xm:f>$I$72</xm:f>
            <x14:dxf>
              <fill>
                <patternFill>
                  <fgColor rgb="FFFFFF00"/>
                  <bgColor rgb="FFFFFF00"/>
                </patternFill>
              </fill>
            </x14:dxf>
          </x14:cfRule>
          <x14:cfRule type="containsText" priority="467" operator="containsText" id="{F0B72B26-86DA-42D1-8D06-1C234B208CBA}">
            <xm:f>NOT(ISERROR(SEARCH($I$71,I48)))</xm:f>
            <xm:f>$I$71</xm:f>
            <x14:dxf>
              <fill>
                <patternFill>
                  <bgColor theme="0" tint="-0.14996795556505021"/>
                </patternFill>
              </fill>
            </x14:dxf>
          </x14:cfRule>
          <x14:cfRule type="cellIs" priority="468" operator="equal" id="{A552527E-F95A-4DD8-894F-35046C12CBE4}">
            <xm:f>'/Users/danielarodriguezm/Downloads/E:\UAEOS\TRABAJO EN CASA\MAPAS DE RIESGOS\RIESGOS 2022\[MAPA_RIESGOS_UAEOS_2022_V1.xlsx]Tabla probabiidad'!#REF!</xm:f>
            <x14:dxf>
              <fill>
                <patternFill>
                  <fgColor theme="6"/>
                </patternFill>
              </fill>
            </x14:dxf>
          </x14:cfRule>
          <x14:cfRule type="cellIs" priority="469" operator="equal" id="{81838BE0-541E-44DC-8E25-379E838D9786}">
            <xm:f>'/Users/danielarodriguezm/Downloads/E:\UAEOS\TRABAJO EN CASA\MAPAS DE RIESGOS\RIESGOS 2022\[MAPA_RIESGOS_UAEOS_2022_V1.xlsx]Tabla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457" operator="containsText" id="{8B8838AA-B2D8-499A-98F5-11C10455EF09}">
            <xm:f>NOT(ISERROR(SEARCH($K$74,K45)))</xm:f>
            <xm:f>$K$74</xm:f>
            <x14:dxf>
              <fill>
                <patternFill>
                  <bgColor rgb="FFFF0000"/>
                </patternFill>
              </fill>
            </x14:dxf>
          </x14:cfRule>
          <x14:cfRule type="containsText" priority="458" operator="containsText" id="{119FA6A7-D145-4EBE-AC8F-DB504798BBCE}">
            <xm:f>NOT(ISERROR(SEARCH($K$73,K45)))</xm:f>
            <xm:f>$K$73</xm:f>
            <x14:dxf>
              <fill>
                <patternFill>
                  <bgColor rgb="FFFFC000"/>
                </patternFill>
              </fill>
            </x14:dxf>
          </x14:cfRule>
          <x14:cfRule type="containsText" priority="459" operator="containsText" id="{1F348980-0179-4B1F-AD27-72A53F4AB75F}">
            <xm:f>NOT(ISERROR(SEARCH($K$72,K45)))</xm:f>
            <xm:f>$K$72</xm:f>
            <x14:dxf>
              <fill>
                <patternFill>
                  <bgColor rgb="FFFFFF00"/>
                </patternFill>
              </fill>
            </x14:dxf>
          </x14:cfRule>
          <x14:cfRule type="containsText" priority="460" operator="containsText" id="{A03D5221-3D43-4F52-A286-549D5BF39123}">
            <xm:f>NOT(ISERROR(SEARCH($K$71,K45)))</xm:f>
            <xm:f>$K$71</xm:f>
            <x14:dxf>
              <fill>
                <patternFill>
                  <bgColor rgb="FF00B050"/>
                </patternFill>
              </fill>
            </x14:dxf>
          </x14:cfRule>
          <x14:cfRule type="containsText" priority="461" operator="containsText" id="{5275FCF6-8966-4634-BA80-76FC9F3DD1A5}">
            <xm:f>NOT(ISERROR(SEARCH($K$70,K45)))</xm:f>
            <xm:f>$K$70</xm:f>
            <x14:dxf>
              <fill>
                <patternFill>
                  <bgColor rgb="FF92D050"/>
                </patternFill>
              </fill>
            </x14:dxf>
          </x14:cfRule>
          <xm:sqref>K45</xm:sqref>
        </x14:conditionalFormatting>
        <x14:conditionalFormatting xmlns:xm="http://schemas.microsoft.com/office/excel/2006/main">
          <x14:cfRule type="containsText" priority="452" operator="containsText" id="{DD38E7BA-07F7-4534-9FA6-C3F8EF19909F}">
            <xm:f>NOT(ISERROR(SEARCH($K$74,K47)))</xm:f>
            <xm:f>$K$74</xm:f>
            <x14:dxf>
              <fill>
                <patternFill>
                  <bgColor rgb="FFFF0000"/>
                </patternFill>
              </fill>
            </x14:dxf>
          </x14:cfRule>
          <x14:cfRule type="containsText" priority="453" operator="containsText" id="{16FEA6D3-6D86-4DF4-AD29-196BA971F493}">
            <xm:f>NOT(ISERROR(SEARCH($K$73,K47)))</xm:f>
            <xm:f>$K$73</xm:f>
            <x14:dxf>
              <fill>
                <patternFill>
                  <bgColor rgb="FFFFC000"/>
                </patternFill>
              </fill>
            </x14:dxf>
          </x14:cfRule>
          <x14:cfRule type="containsText" priority="454" operator="containsText" id="{4C497FCE-9772-4CA6-B974-BB6752C956C3}">
            <xm:f>NOT(ISERROR(SEARCH($K$72,K47)))</xm:f>
            <xm:f>$K$72</xm:f>
            <x14:dxf>
              <fill>
                <patternFill>
                  <bgColor rgb="FFFFFF00"/>
                </patternFill>
              </fill>
            </x14:dxf>
          </x14:cfRule>
          <x14:cfRule type="containsText" priority="455" operator="containsText" id="{82AEBC9B-A408-42C6-89D6-8191A7205388}">
            <xm:f>NOT(ISERROR(SEARCH($K$71,K47)))</xm:f>
            <xm:f>$K$71</xm:f>
            <x14:dxf>
              <fill>
                <patternFill>
                  <bgColor rgb="FF00B050"/>
                </patternFill>
              </fill>
            </x14:dxf>
          </x14:cfRule>
          <x14:cfRule type="containsText" priority="456" operator="containsText" id="{5DFCE401-BF87-405C-93E8-4A5D348F023B}">
            <xm:f>NOT(ISERROR(SEARCH($K$70,K47)))</xm:f>
            <xm:f>$K$70</xm:f>
            <x14:dxf>
              <fill>
                <patternFill>
                  <bgColor rgb="FF92D050"/>
                </patternFill>
              </fill>
            </x14:dxf>
          </x14:cfRule>
          <xm:sqref>K47:K48</xm:sqref>
        </x14:conditionalFormatting>
        <x14:conditionalFormatting xmlns:xm="http://schemas.microsoft.com/office/excel/2006/main">
          <x14:cfRule type="containsText" priority="447" operator="containsText" id="{93223269-6677-4637-A9C2-533375DDF27A}">
            <xm:f>NOT(ISERROR(SEARCH($K$74,K46)))</xm:f>
            <xm:f>$K$74</xm:f>
            <x14:dxf>
              <fill>
                <patternFill>
                  <bgColor rgb="FFFF0000"/>
                </patternFill>
              </fill>
            </x14:dxf>
          </x14:cfRule>
          <x14:cfRule type="containsText" priority="448" operator="containsText" id="{3E931FB8-F867-4C74-80A8-7A67E2D99BFC}">
            <xm:f>NOT(ISERROR(SEARCH($K$73,K46)))</xm:f>
            <xm:f>$K$73</xm:f>
            <x14:dxf>
              <fill>
                <patternFill>
                  <bgColor rgb="FFFFC000"/>
                </patternFill>
              </fill>
            </x14:dxf>
          </x14:cfRule>
          <x14:cfRule type="containsText" priority="449" operator="containsText" id="{454CB3BC-ED32-4241-B4F7-CB5BED8686E3}">
            <xm:f>NOT(ISERROR(SEARCH($K$72,K46)))</xm:f>
            <xm:f>$K$72</xm:f>
            <x14:dxf>
              <fill>
                <patternFill>
                  <bgColor rgb="FFFFFF00"/>
                </patternFill>
              </fill>
            </x14:dxf>
          </x14:cfRule>
          <x14:cfRule type="containsText" priority="450" operator="containsText" id="{1024829A-66EC-4866-AA8E-7D371643F6BB}">
            <xm:f>NOT(ISERROR(SEARCH($K$71,K46)))</xm:f>
            <xm:f>$K$71</xm:f>
            <x14:dxf>
              <fill>
                <patternFill>
                  <bgColor rgb="FF00B050"/>
                </patternFill>
              </fill>
            </x14:dxf>
          </x14:cfRule>
          <x14:cfRule type="containsText" priority="451" operator="containsText" id="{B4D44992-3624-41B5-B66C-F035111BB5EC}">
            <xm:f>NOT(ISERROR(SEARCH($K$70,K46)))</xm:f>
            <xm:f>$K$70</xm:f>
            <x14:dxf>
              <fill>
                <patternFill>
                  <bgColor rgb="FF92D050"/>
                </patternFill>
              </fill>
            </x14:dxf>
          </x14:cfRule>
          <xm:sqref>K46</xm:sqref>
        </x14:conditionalFormatting>
        <x14:conditionalFormatting xmlns:xm="http://schemas.microsoft.com/office/excel/2006/main">
          <x14:cfRule type="containsText" priority="443" operator="containsText" id="{8EB0763F-46A6-4372-A843-1C1DC43B14E6}">
            <xm:f>NOT(ISERROR(SEARCH($M$73,M45)))</xm:f>
            <xm:f>$M$73</xm:f>
            <x14:dxf>
              <fill>
                <patternFill>
                  <bgColor rgb="FFFF0000"/>
                </patternFill>
              </fill>
            </x14:dxf>
          </x14:cfRule>
          <x14:cfRule type="containsText" priority="444" operator="containsText" id="{9A1B7A18-3CAD-4558-BBD6-8023A9EA0486}">
            <xm:f>NOT(ISERROR(SEARCH($M$72,M45)))</xm:f>
            <xm:f>$M$72</xm:f>
            <x14:dxf>
              <fill>
                <patternFill>
                  <bgColor rgb="FFFFC000"/>
                </patternFill>
              </fill>
            </x14:dxf>
          </x14:cfRule>
          <x14:cfRule type="containsText" priority="445" operator="containsText" id="{51067DCC-C8AA-49E3-AE22-B68B844A0626}">
            <xm:f>NOT(ISERROR(SEARCH($M$71,M45)))</xm:f>
            <xm:f>$M$71</xm:f>
            <x14:dxf>
              <fill>
                <patternFill>
                  <bgColor rgb="FFFFFF00"/>
                </patternFill>
              </fill>
            </x14:dxf>
          </x14:cfRule>
          <x14:cfRule type="containsText" priority="446" operator="containsText" id="{D38071A8-17C1-428E-A4D0-E832644B4DCA}">
            <xm:f>NOT(ISERROR(SEARCH($M$70,M45)))</xm:f>
            <xm:f>$M$70</xm:f>
            <x14:dxf>
              <fill>
                <patternFill>
                  <bgColor rgb="FF92D050"/>
                </patternFill>
              </fill>
            </x14:dxf>
          </x14:cfRule>
          <xm:sqref>M45</xm:sqref>
        </x14:conditionalFormatting>
        <x14:conditionalFormatting xmlns:xm="http://schemas.microsoft.com/office/excel/2006/main">
          <x14:cfRule type="containsText" priority="439" operator="containsText" id="{CF7C1CBA-8D09-4948-A2B3-34E52E3D6629}">
            <xm:f>NOT(ISERROR(SEARCH($M$73,M47)))</xm:f>
            <xm:f>$M$73</xm:f>
            <x14:dxf>
              <fill>
                <patternFill>
                  <bgColor rgb="FFFF0000"/>
                </patternFill>
              </fill>
            </x14:dxf>
          </x14:cfRule>
          <x14:cfRule type="containsText" priority="440" operator="containsText" id="{0838594E-AD46-40EB-8A9A-A28D06873C26}">
            <xm:f>NOT(ISERROR(SEARCH($M$72,M47)))</xm:f>
            <xm:f>$M$72</xm:f>
            <x14:dxf>
              <fill>
                <patternFill>
                  <bgColor rgb="FFFFC000"/>
                </patternFill>
              </fill>
            </x14:dxf>
          </x14:cfRule>
          <x14:cfRule type="containsText" priority="441" operator="containsText" id="{88C7D461-80CF-4A2C-A3C7-0BEB7A8C04A6}">
            <xm:f>NOT(ISERROR(SEARCH($M$71,M47)))</xm:f>
            <xm:f>$M$71</xm:f>
            <x14:dxf>
              <fill>
                <patternFill>
                  <bgColor rgb="FFFFFF00"/>
                </patternFill>
              </fill>
            </x14:dxf>
          </x14:cfRule>
          <x14:cfRule type="containsText" priority="442" operator="containsText" id="{F05FD682-03AD-412F-A1D3-6C938A8DA4BB}">
            <xm:f>NOT(ISERROR(SEARCH($M$70,M47)))</xm:f>
            <xm:f>$M$70</xm:f>
            <x14:dxf>
              <fill>
                <patternFill>
                  <bgColor rgb="FF92D050"/>
                </patternFill>
              </fill>
            </x14:dxf>
          </x14:cfRule>
          <xm:sqref>M47:M48</xm:sqref>
        </x14:conditionalFormatting>
        <x14:conditionalFormatting xmlns:xm="http://schemas.microsoft.com/office/excel/2006/main">
          <x14:cfRule type="containsText" priority="435" operator="containsText" id="{8E896E49-858C-427C-A191-BDD3F0BEC5AB}">
            <xm:f>NOT(ISERROR(SEARCH($M$73,M46)))</xm:f>
            <xm:f>$M$73</xm:f>
            <x14:dxf>
              <fill>
                <patternFill>
                  <bgColor rgb="FFFF0000"/>
                </patternFill>
              </fill>
            </x14:dxf>
          </x14:cfRule>
          <x14:cfRule type="containsText" priority="436" operator="containsText" id="{7CEEF5FE-FCD4-477A-A76D-EF760C20E4A4}">
            <xm:f>NOT(ISERROR(SEARCH($M$72,M46)))</xm:f>
            <xm:f>$M$72</xm:f>
            <x14:dxf>
              <fill>
                <patternFill>
                  <bgColor rgb="FFFFC000"/>
                </patternFill>
              </fill>
            </x14:dxf>
          </x14:cfRule>
          <x14:cfRule type="containsText" priority="437" operator="containsText" id="{F60C6F08-2F46-409B-BBF3-399CD90A8F78}">
            <xm:f>NOT(ISERROR(SEARCH($M$71,M46)))</xm:f>
            <xm:f>$M$71</xm:f>
            <x14:dxf>
              <fill>
                <patternFill>
                  <bgColor rgb="FFFFFF00"/>
                </patternFill>
              </fill>
            </x14:dxf>
          </x14:cfRule>
          <x14:cfRule type="containsText" priority="438" operator="containsText" id="{CF233BDA-1BE7-4C9A-91C8-24BDCBE92BB1}">
            <xm:f>NOT(ISERROR(SEARCH($M$70,M46)))</xm:f>
            <xm:f>$M$70</xm:f>
            <x14:dxf>
              <fill>
                <patternFill>
                  <bgColor rgb="FF92D050"/>
                </patternFill>
              </fill>
            </x14:dxf>
          </x14:cfRule>
          <xm:sqref>M46</xm:sqref>
        </x14:conditionalFormatting>
        <x14:conditionalFormatting xmlns:xm="http://schemas.microsoft.com/office/excel/2006/main">
          <x14:cfRule type="containsText" priority="427" operator="containsText" id="{3BCF399B-946F-486C-AB73-F70731368EF1}">
            <xm:f>NOT(ISERROR(SEARCH($I$70,X45)))</xm:f>
            <xm:f>$I$70</xm:f>
            <x14:dxf>
              <fill>
                <patternFill>
                  <fgColor rgb="FF92D050"/>
                  <bgColor rgb="FF92D050"/>
                </patternFill>
              </fill>
            </x14:dxf>
          </x14:cfRule>
          <x14:cfRule type="containsText" priority="428" operator="containsText" id="{F9C02365-6498-43B6-9071-9A948883D294}">
            <xm:f>NOT(ISERROR(SEARCH($I$71,X45)))</xm:f>
            <xm:f>$I$71</xm:f>
            <x14:dxf>
              <fill>
                <patternFill>
                  <bgColor rgb="FF00B050"/>
                </patternFill>
              </fill>
            </x14:dxf>
          </x14:cfRule>
          <x14:cfRule type="containsText" priority="429" operator="containsText" id="{CEF8CC94-C678-40EB-85B1-63FA3AE8E4BA}">
            <xm:f>NOT(ISERROR(SEARCH($I$74,X45)))</xm:f>
            <xm:f>$I$74</xm:f>
            <x14:dxf>
              <fill>
                <patternFill>
                  <bgColor rgb="FFFF0000"/>
                </patternFill>
              </fill>
            </x14:dxf>
          </x14:cfRule>
          <x14:cfRule type="containsText" priority="430" operator="containsText" id="{90A11A84-D728-445A-A5CB-2F3DFE2A7CB8}">
            <xm:f>NOT(ISERROR(SEARCH($I$73,X45)))</xm:f>
            <xm:f>$I$73</xm:f>
            <x14:dxf>
              <fill>
                <patternFill>
                  <fgColor rgb="FFFFC000"/>
                  <bgColor rgb="FFFFC000"/>
                </patternFill>
              </fill>
            </x14:dxf>
          </x14:cfRule>
          <x14:cfRule type="containsText" priority="431" operator="containsText" id="{4423729E-39A9-4C71-BD1B-EDBF416E5AE8}">
            <xm:f>NOT(ISERROR(SEARCH($I$72,X45)))</xm:f>
            <xm:f>$I$72</xm:f>
            <x14:dxf>
              <fill>
                <patternFill>
                  <fgColor rgb="FFFFFF00"/>
                  <bgColor rgb="FFFFFF00"/>
                </patternFill>
              </fill>
            </x14:dxf>
          </x14:cfRule>
          <x14:cfRule type="containsText" priority="432" operator="containsText" id="{F8399324-6B52-4D15-A17A-CD1B7D40707D}">
            <xm:f>NOT(ISERROR(SEARCH($I$71,X45)))</xm:f>
            <xm:f>$I$71</xm:f>
            <x14:dxf>
              <fill>
                <patternFill>
                  <bgColor theme="0" tint="-0.14996795556505021"/>
                </patternFill>
              </fill>
            </x14:dxf>
          </x14:cfRule>
          <x14:cfRule type="cellIs" priority="433" operator="equal" id="{2B72884A-E34B-4B3A-AA1E-71EDCB59DD66}">
            <xm:f>'/Users/danielarodriguezm/Downloads/E:\UAEOS\TRABAJO EN CASA\MAPAS DE RIESGOS\RIESGOS 2022\[MAPA_RIESGOS_UAEOS_2022_V1.xlsx]Tabla probabiidad'!#REF!</xm:f>
            <x14:dxf>
              <fill>
                <patternFill>
                  <fgColor theme="6"/>
                </patternFill>
              </fill>
            </x14:dxf>
          </x14:cfRule>
          <x14:cfRule type="cellIs" priority="434" operator="equal" id="{72EBF9F8-86F7-4C1C-BF9F-559EC9066623}">
            <xm:f>'/Users/danielarodriguezm/Downloads/E:\UAEOS\TRABAJO EN CASA\MAPAS DE RIESGOS\RIESGOS 2022\[MAPA_RIESGOS_UAEOS_2022_V1.xlsx]Tabla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419" operator="containsText" id="{DE3AF9A3-0566-430C-91A5-5CB707D9F9E1}">
            <xm:f>NOT(ISERROR(SEARCH($I$70,X47)))</xm:f>
            <xm:f>$I$70</xm:f>
            <x14:dxf>
              <fill>
                <patternFill>
                  <fgColor rgb="FF92D050"/>
                  <bgColor rgb="FF92D050"/>
                </patternFill>
              </fill>
            </x14:dxf>
          </x14:cfRule>
          <x14:cfRule type="containsText" priority="420" operator="containsText" id="{E4A8FDF6-351A-4D9D-8A0E-2310B624CFA1}">
            <xm:f>NOT(ISERROR(SEARCH($I$71,X47)))</xm:f>
            <xm:f>$I$71</xm:f>
            <x14:dxf>
              <fill>
                <patternFill>
                  <bgColor rgb="FF00B050"/>
                </patternFill>
              </fill>
            </x14:dxf>
          </x14:cfRule>
          <x14:cfRule type="containsText" priority="421" operator="containsText" id="{3251EC9A-1202-47EB-BDB2-7277E9E8EEB5}">
            <xm:f>NOT(ISERROR(SEARCH($I$74,X47)))</xm:f>
            <xm:f>$I$74</xm:f>
            <x14:dxf>
              <fill>
                <patternFill>
                  <bgColor rgb="FFFF0000"/>
                </patternFill>
              </fill>
            </x14:dxf>
          </x14:cfRule>
          <x14:cfRule type="containsText" priority="422" operator="containsText" id="{1FC25EAF-EF76-4BD8-9E60-7DBEBF7FEB16}">
            <xm:f>NOT(ISERROR(SEARCH($I$73,X47)))</xm:f>
            <xm:f>$I$73</xm:f>
            <x14:dxf>
              <fill>
                <patternFill>
                  <fgColor rgb="FFFFC000"/>
                  <bgColor rgb="FFFFC000"/>
                </patternFill>
              </fill>
            </x14:dxf>
          </x14:cfRule>
          <x14:cfRule type="containsText" priority="423" operator="containsText" id="{DCC1746D-A475-480E-B9E0-5ED16F1D5700}">
            <xm:f>NOT(ISERROR(SEARCH($I$72,X47)))</xm:f>
            <xm:f>$I$72</xm:f>
            <x14:dxf>
              <fill>
                <patternFill>
                  <fgColor rgb="FFFFFF00"/>
                  <bgColor rgb="FFFFFF00"/>
                </patternFill>
              </fill>
            </x14:dxf>
          </x14:cfRule>
          <x14:cfRule type="containsText" priority="424" operator="containsText" id="{BC43C089-E9C6-4F80-955F-17155B499034}">
            <xm:f>NOT(ISERROR(SEARCH($I$71,X47)))</xm:f>
            <xm:f>$I$71</xm:f>
            <x14:dxf>
              <fill>
                <patternFill>
                  <bgColor theme="0" tint="-0.14996795556505021"/>
                </patternFill>
              </fill>
            </x14:dxf>
          </x14:cfRule>
          <x14:cfRule type="cellIs" priority="425" operator="equal" id="{4CD0D07C-176C-4CC0-86B7-EF7C397DC08A}">
            <xm:f>'/Users/danielarodriguezm/Downloads/E:\UAEOS\TRABAJO EN CASA\MAPAS DE RIESGOS\RIESGOS 2022\[MAPA_RIESGOS_UAEOS_2022_V1.xlsx]Tabla probabiidad'!#REF!</xm:f>
            <x14:dxf>
              <fill>
                <patternFill>
                  <fgColor theme="6"/>
                </patternFill>
              </fill>
            </x14:dxf>
          </x14:cfRule>
          <x14:cfRule type="cellIs" priority="426" operator="equal" id="{7801EC38-524C-40FE-AD12-54FF833A0F56}">
            <xm:f>'/Users/danielarodriguezm/Downloads/E:\UAEOS\TRABAJO EN CASA\MAPAS DE RIESGOS\RIESGOS 2022\[MAPA_RIESGOS_UAEOS_2022_V1.xlsx]Tabla probabiidad'!#REF!</xm:f>
            <x14:dxf>
              <fill>
                <patternFill>
                  <fgColor rgb="FF92D050"/>
                  <bgColor theme="6" tint="0.59996337778862885"/>
                </patternFill>
              </fill>
            </x14:dxf>
          </x14:cfRule>
          <xm:sqref>X47:X48</xm:sqref>
        </x14:conditionalFormatting>
        <x14:conditionalFormatting xmlns:xm="http://schemas.microsoft.com/office/excel/2006/main">
          <x14:cfRule type="containsText" priority="411" operator="containsText" id="{019A801E-AD3E-4E72-95A9-483397602F0C}">
            <xm:f>NOT(ISERROR(SEARCH($I$70,X46)))</xm:f>
            <xm:f>$I$70</xm:f>
            <x14:dxf>
              <fill>
                <patternFill>
                  <fgColor rgb="FF92D050"/>
                  <bgColor rgb="FF92D050"/>
                </patternFill>
              </fill>
            </x14:dxf>
          </x14:cfRule>
          <x14:cfRule type="containsText" priority="412" operator="containsText" id="{1C0E7E96-E836-4B5A-9609-AD82250EA7B8}">
            <xm:f>NOT(ISERROR(SEARCH($I$71,X46)))</xm:f>
            <xm:f>$I$71</xm:f>
            <x14:dxf>
              <fill>
                <patternFill>
                  <bgColor rgb="FF00B050"/>
                </patternFill>
              </fill>
            </x14:dxf>
          </x14:cfRule>
          <x14:cfRule type="containsText" priority="413" operator="containsText" id="{491516AD-1D72-4EA9-ADDD-749C2C206984}">
            <xm:f>NOT(ISERROR(SEARCH($I$74,X46)))</xm:f>
            <xm:f>$I$74</xm:f>
            <x14:dxf>
              <fill>
                <patternFill>
                  <bgColor rgb="FFFF0000"/>
                </patternFill>
              </fill>
            </x14:dxf>
          </x14:cfRule>
          <x14:cfRule type="containsText" priority="414" operator="containsText" id="{38A88BA5-351F-44EF-935D-030687B2D858}">
            <xm:f>NOT(ISERROR(SEARCH($I$73,X46)))</xm:f>
            <xm:f>$I$73</xm:f>
            <x14:dxf>
              <fill>
                <patternFill>
                  <fgColor rgb="FFFFC000"/>
                  <bgColor rgb="FFFFC000"/>
                </patternFill>
              </fill>
            </x14:dxf>
          </x14:cfRule>
          <x14:cfRule type="containsText" priority="415" operator="containsText" id="{D77F4B59-3F28-4D80-8256-8243B4DF60A9}">
            <xm:f>NOT(ISERROR(SEARCH($I$72,X46)))</xm:f>
            <xm:f>$I$72</xm:f>
            <x14:dxf>
              <fill>
                <patternFill>
                  <fgColor rgb="FFFFFF00"/>
                  <bgColor rgb="FFFFFF00"/>
                </patternFill>
              </fill>
            </x14:dxf>
          </x14:cfRule>
          <x14:cfRule type="containsText" priority="416" operator="containsText" id="{AFBC3733-F351-4DA7-98F3-20EFED668F10}">
            <xm:f>NOT(ISERROR(SEARCH($I$71,X46)))</xm:f>
            <xm:f>$I$71</xm:f>
            <x14:dxf>
              <fill>
                <patternFill>
                  <bgColor theme="0" tint="-0.14996795556505021"/>
                </patternFill>
              </fill>
            </x14:dxf>
          </x14:cfRule>
          <x14:cfRule type="cellIs" priority="417" operator="equal" id="{5741D19C-5FC8-41AE-85AC-47ECBFD48CCA}">
            <xm:f>'/Users/danielarodriguezm/Downloads/E:\UAEOS\TRABAJO EN CASA\MAPAS DE RIESGOS\RIESGOS 2022\[MAPA_RIESGOS_UAEOS_2022_V1.xlsx]Tabla probabiidad'!#REF!</xm:f>
            <x14:dxf>
              <fill>
                <patternFill>
                  <fgColor theme="6"/>
                </patternFill>
              </fill>
            </x14:dxf>
          </x14:cfRule>
          <x14:cfRule type="cellIs" priority="418" operator="equal" id="{C3CE47E6-3CF0-465D-8147-515B1D67F48B}">
            <xm:f>'/Users/danielarodriguezm/Downloads/E:\UAEOS\TRABAJO EN CASA\MAPAS DE RIESGOS\RIESGOS 2022\[MAPA_RIESGOS_UAEOS_2022_V1.xlsx]Tabla probabiidad'!#REF!</xm:f>
            <x14:dxf>
              <fill>
                <patternFill>
                  <fgColor rgb="FF92D050"/>
                  <bgColor theme="6" tint="0.59996337778862885"/>
                </patternFill>
              </fill>
            </x14:dxf>
          </x14:cfRule>
          <xm:sqref>X46</xm:sqref>
        </x14:conditionalFormatting>
        <x14:conditionalFormatting xmlns:xm="http://schemas.microsoft.com/office/excel/2006/main">
          <x14:cfRule type="containsText" priority="406" operator="containsText" id="{66EA6064-BE02-46AA-9CFC-B66D5E527FA6}">
            <xm:f>NOT(ISERROR(SEARCH($K$74,Z45)))</xm:f>
            <xm:f>$K$74</xm:f>
            <x14:dxf>
              <fill>
                <patternFill>
                  <bgColor rgb="FFFF0000"/>
                </patternFill>
              </fill>
            </x14:dxf>
          </x14:cfRule>
          <x14:cfRule type="containsText" priority="407" operator="containsText" id="{FCCC059D-8575-43BB-AA3F-98461AA18D09}">
            <xm:f>NOT(ISERROR(SEARCH($K$73,Z45)))</xm:f>
            <xm:f>$K$73</xm:f>
            <x14:dxf>
              <fill>
                <patternFill>
                  <bgColor rgb="FFFFC000"/>
                </patternFill>
              </fill>
            </x14:dxf>
          </x14:cfRule>
          <x14:cfRule type="containsText" priority="408" operator="containsText" id="{AB8193D1-6D8B-491C-AC04-4EE504EF3457}">
            <xm:f>NOT(ISERROR(SEARCH($K$72,Z45)))</xm:f>
            <xm:f>$K$72</xm:f>
            <x14:dxf>
              <fill>
                <patternFill>
                  <bgColor rgb="FFFFFF00"/>
                </patternFill>
              </fill>
            </x14:dxf>
          </x14:cfRule>
          <x14:cfRule type="containsText" priority="409" operator="containsText" id="{591D6C5C-4685-4D57-8876-F5F761C6C393}">
            <xm:f>NOT(ISERROR(SEARCH($K$71,Z45)))</xm:f>
            <xm:f>$K$71</xm:f>
            <x14:dxf>
              <fill>
                <patternFill>
                  <bgColor rgb="FF00B050"/>
                </patternFill>
              </fill>
            </x14:dxf>
          </x14:cfRule>
          <x14:cfRule type="containsText" priority="410" operator="containsText" id="{1C5484A7-4E5F-4721-AB41-FC10BDB8A0FE}">
            <xm:f>NOT(ISERROR(SEARCH($K$70,Z45)))</xm:f>
            <xm:f>$K$70</xm:f>
            <x14:dxf>
              <fill>
                <patternFill>
                  <bgColor rgb="FF92D050"/>
                </patternFill>
              </fill>
            </x14:dxf>
          </x14:cfRule>
          <xm:sqref>Z45</xm:sqref>
        </x14:conditionalFormatting>
        <x14:conditionalFormatting xmlns:xm="http://schemas.microsoft.com/office/excel/2006/main">
          <x14:cfRule type="containsText" priority="401" operator="containsText" id="{0DA3C52B-0B42-4700-A5E8-248F9A99E754}">
            <xm:f>NOT(ISERROR(SEARCH($K$74,Z47)))</xm:f>
            <xm:f>$K$74</xm:f>
            <x14:dxf>
              <fill>
                <patternFill>
                  <bgColor rgb="FFFF0000"/>
                </patternFill>
              </fill>
            </x14:dxf>
          </x14:cfRule>
          <x14:cfRule type="containsText" priority="402" operator="containsText" id="{C86BD5C5-FA0F-4AC0-AB4C-D418BE7E6EBB}">
            <xm:f>NOT(ISERROR(SEARCH($K$73,Z47)))</xm:f>
            <xm:f>$K$73</xm:f>
            <x14:dxf>
              <fill>
                <patternFill>
                  <bgColor rgb="FFFFC000"/>
                </patternFill>
              </fill>
            </x14:dxf>
          </x14:cfRule>
          <x14:cfRule type="containsText" priority="403" operator="containsText" id="{9F90309C-9958-41D1-8F9E-1D952D703596}">
            <xm:f>NOT(ISERROR(SEARCH($K$72,Z47)))</xm:f>
            <xm:f>$K$72</xm:f>
            <x14:dxf>
              <fill>
                <patternFill>
                  <bgColor rgb="FFFFFF00"/>
                </patternFill>
              </fill>
            </x14:dxf>
          </x14:cfRule>
          <x14:cfRule type="containsText" priority="404" operator="containsText" id="{DAD37FAD-D41F-477F-8FA3-C93343A75073}">
            <xm:f>NOT(ISERROR(SEARCH($K$71,Z47)))</xm:f>
            <xm:f>$K$71</xm:f>
            <x14:dxf>
              <fill>
                <patternFill>
                  <bgColor rgb="FF00B050"/>
                </patternFill>
              </fill>
            </x14:dxf>
          </x14:cfRule>
          <x14:cfRule type="containsText" priority="405" operator="containsText" id="{F5E4E87B-C2C0-4A6F-A2BD-F1A9EE5FD102}">
            <xm:f>NOT(ISERROR(SEARCH($K$70,Z47)))</xm:f>
            <xm:f>$K$70</xm:f>
            <x14:dxf>
              <fill>
                <patternFill>
                  <bgColor rgb="FF92D050"/>
                </patternFill>
              </fill>
            </x14:dxf>
          </x14:cfRule>
          <xm:sqref>Z47:Z48</xm:sqref>
        </x14:conditionalFormatting>
        <x14:conditionalFormatting xmlns:xm="http://schemas.microsoft.com/office/excel/2006/main">
          <x14:cfRule type="containsText" priority="396" operator="containsText" id="{3D4F3F9A-0FF0-42D8-8C15-86EEFD89E1BB}">
            <xm:f>NOT(ISERROR(SEARCH($K$74,Z46)))</xm:f>
            <xm:f>$K$74</xm:f>
            <x14:dxf>
              <fill>
                <patternFill>
                  <bgColor rgb="FFFF0000"/>
                </patternFill>
              </fill>
            </x14:dxf>
          </x14:cfRule>
          <x14:cfRule type="containsText" priority="397" operator="containsText" id="{AFBD9EA3-BDF8-4078-B13A-0A82CC946E87}">
            <xm:f>NOT(ISERROR(SEARCH($K$73,Z46)))</xm:f>
            <xm:f>$K$73</xm:f>
            <x14:dxf>
              <fill>
                <patternFill>
                  <bgColor rgb="FFFFC000"/>
                </patternFill>
              </fill>
            </x14:dxf>
          </x14:cfRule>
          <x14:cfRule type="containsText" priority="398" operator="containsText" id="{5F1B1A9B-FE6F-425A-A731-C3CF2BF43558}">
            <xm:f>NOT(ISERROR(SEARCH($K$72,Z46)))</xm:f>
            <xm:f>$K$72</xm:f>
            <x14:dxf>
              <fill>
                <patternFill>
                  <bgColor rgb="FFFFFF00"/>
                </patternFill>
              </fill>
            </x14:dxf>
          </x14:cfRule>
          <x14:cfRule type="containsText" priority="399" operator="containsText" id="{0A2456A8-A921-43A3-995D-574370B9361D}">
            <xm:f>NOT(ISERROR(SEARCH($K$71,Z46)))</xm:f>
            <xm:f>$K$71</xm:f>
            <x14:dxf>
              <fill>
                <patternFill>
                  <bgColor rgb="FF00B050"/>
                </patternFill>
              </fill>
            </x14:dxf>
          </x14:cfRule>
          <x14:cfRule type="containsText" priority="400" operator="containsText" id="{991E6F8B-290C-47D9-B0DD-226BFDA11FC3}">
            <xm:f>NOT(ISERROR(SEARCH($K$70,Z46)))</xm:f>
            <xm:f>$K$70</xm:f>
            <x14:dxf>
              <fill>
                <patternFill>
                  <bgColor rgb="FF92D050"/>
                </patternFill>
              </fill>
            </x14:dxf>
          </x14:cfRule>
          <xm:sqref>Z46</xm:sqref>
        </x14:conditionalFormatting>
        <x14:conditionalFormatting xmlns:xm="http://schemas.microsoft.com/office/excel/2006/main">
          <x14:cfRule type="containsText" priority="392" operator="containsText" id="{CF6AB284-8DE0-48D1-B0DC-594514F313C1}">
            <xm:f>NOT(ISERROR(SEARCH($M$73,AB45)))</xm:f>
            <xm:f>$M$73</xm:f>
            <x14:dxf>
              <fill>
                <patternFill>
                  <bgColor rgb="FFFF0000"/>
                </patternFill>
              </fill>
            </x14:dxf>
          </x14:cfRule>
          <x14:cfRule type="containsText" priority="393" operator="containsText" id="{0D1829B3-FFD7-4F9A-B0E2-ECDED0048F0D}">
            <xm:f>NOT(ISERROR(SEARCH($M$72,AB45)))</xm:f>
            <xm:f>$M$72</xm:f>
            <x14:dxf>
              <fill>
                <patternFill>
                  <bgColor rgb="FFFFC000"/>
                </patternFill>
              </fill>
            </x14:dxf>
          </x14:cfRule>
          <x14:cfRule type="containsText" priority="394" operator="containsText" id="{F4E84F7F-D3F3-49BB-8DD7-890A04BF5C53}">
            <xm:f>NOT(ISERROR(SEARCH($M$71,AB45)))</xm:f>
            <xm:f>$M$71</xm:f>
            <x14:dxf>
              <fill>
                <patternFill>
                  <bgColor rgb="FFFFFF00"/>
                </patternFill>
              </fill>
            </x14:dxf>
          </x14:cfRule>
          <x14:cfRule type="containsText" priority="395" operator="containsText" id="{8379EE3E-C80A-4145-AFF3-E9C1CC41D605}">
            <xm:f>NOT(ISERROR(SEARCH($M$70,AB45)))</xm:f>
            <xm:f>$M$70</xm:f>
            <x14:dxf>
              <fill>
                <patternFill>
                  <bgColor rgb="FF92D050"/>
                </patternFill>
              </fill>
            </x14:dxf>
          </x14:cfRule>
          <xm:sqref>AB45</xm:sqref>
        </x14:conditionalFormatting>
        <x14:conditionalFormatting xmlns:xm="http://schemas.microsoft.com/office/excel/2006/main">
          <x14:cfRule type="containsText" priority="388" operator="containsText" id="{7EB82F7E-CB55-4205-92AA-2E9A1170CAD3}">
            <xm:f>NOT(ISERROR(SEARCH($M$73,AB47)))</xm:f>
            <xm:f>$M$73</xm:f>
            <x14:dxf>
              <fill>
                <patternFill>
                  <bgColor rgb="FFFF0000"/>
                </patternFill>
              </fill>
            </x14:dxf>
          </x14:cfRule>
          <x14:cfRule type="containsText" priority="389" operator="containsText" id="{D1DB4F6B-1220-4DD4-85AF-47688A9431FF}">
            <xm:f>NOT(ISERROR(SEARCH($M$72,AB47)))</xm:f>
            <xm:f>$M$72</xm:f>
            <x14:dxf>
              <fill>
                <patternFill>
                  <bgColor rgb="FFFFC000"/>
                </patternFill>
              </fill>
            </x14:dxf>
          </x14:cfRule>
          <x14:cfRule type="containsText" priority="390" operator="containsText" id="{BBAE1703-CE8D-4C4C-9A3C-344F8979D347}">
            <xm:f>NOT(ISERROR(SEARCH($M$71,AB47)))</xm:f>
            <xm:f>$M$71</xm:f>
            <x14:dxf>
              <fill>
                <patternFill>
                  <bgColor rgb="FFFFFF00"/>
                </patternFill>
              </fill>
            </x14:dxf>
          </x14:cfRule>
          <x14:cfRule type="containsText" priority="391" operator="containsText" id="{E923E062-68B4-448E-88B8-54AC655AC2D9}">
            <xm:f>NOT(ISERROR(SEARCH($M$70,AB47)))</xm:f>
            <xm:f>$M$70</xm:f>
            <x14:dxf>
              <fill>
                <patternFill>
                  <bgColor rgb="FF92D050"/>
                </patternFill>
              </fill>
            </x14:dxf>
          </x14:cfRule>
          <xm:sqref>AB47:AB48</xm:sqref>
        </x14:conditionalFormatting>
        <x14:conditionalFormatting xmlns:xm="http://schemas.microsoft.com/office/excel/2006/main">
          <x14:cfRule type="containsText" priority="384" operator="containsText" id="{0669B89D-3E90-467D-B9AC-396642CC8048}">
            <xm:f>NOT(ISERROR(SEARCH($M$73,AB46)))</xm:f>
            <xm:f>$M$73</xm:f>
            <x14:dxf>
              <fill>
                <patternFill>
                  <bgColor rgb="FFFF0000"/>
                </patternFill>
              </fill>
            </x14:dxf>
          </x14:cfRule>
          <x14:cfRule type="containsText" priority="385" operator="containsText" id="{577F2661-11AF-46DA-B90C-1678B806C1FF}">
            <xm:f>NOT(ISERROR(SEARCH($M$72,AB46)))</xm:f>
            <xm:f>$M$72</xm:f>
            <x14:dxf>
              <fill>
                <patternFill>
                  <bgColor rgb="FFFFC000"/>
                </patternFill>
              </fill>
            </x14:dxf>
          </x14:cfRule>
          <x14:cfRule type="containsText" priority="386" operator="containsText" id="{B1BC2098-33FC-46FA-BE2D-F2B8A99C286C}">
            <xm:f>NOT(ISERROR(SEARCH($M$71,AB46)))</xm:f>
            <xm:f>$M$71</xm:f>
            <x14:dxf>
              <fill>
                <patternFill>
                  <bgColor rgb="FFFFFF00"/>
                </patternFill>
              </fill>
            </x14:dxf>
          </x14:cfRule>
          <x14:cfRule type="containsText" priority="387" operator="containsText" id="{ED803632-2A91-48F2-B725-0878345EB64A}">
            <xm:f>NOT(ISERROR(SEARCH($M$70,AB46)))</xm:f>
            <xm:f>$M$70</xm:f>
            <x14:dxf>
              <fill>
                <patternFill>
                  <bgColor rgb="FF92D050"/>
                </patternFill>
              </fill>
            </x14:dxf>
          </x14:cfRule>
          <xm:sqref>AB46</xm:sqref>
        </x14:conditionalFormatting>
        <x14:conditionalFormatting xmlns:xm="http://schemas.microsoft.com/office/excel/2006/main">
          <x14:cfRule type="containsText" priority="379" operator="containsText" id="{75BCE522-43B5-47B6-B863-5D82A0EC170E}">
            <xm:f>NOT(ISERROR(SEARCH($K$29,Z49)))</xm:f>
            <xm:f>$K$29</xm:f>
            <x14:dxf>
              <fill>
                <patternFill>
                  <bgColor rgb="FFFF0000"/>
                </patternFill>
              </fill>
            </x14:dxf>
          </x14:cfRule>
          <x14:cfRule type="containsText" priority="380" operator="containsText" id="{D5AC5CD1-8670-4DDD-BC7F-A349412CACE8}">
            <xm:f>NOT(ISERROR(SEARCH($K$28,Z49)))</xm:f>
            <xm:f>$K$28</xm:f>
            <x14:dxf>
              <fill>
                <patternFill>
                  <bgColor rgb="FFFFC000"/>
                </patternFill>
              </fill>
            </x14:dxf>
          </x14:cfRule>
          <x14:cfRule type="containsText" priority="381" operator="containsText" id="{EAC9AF02-72F5-4FCC-991A-6E8EC362EA94}">
            <xm:f>NOT(ISERROR(SEARCH($K$27,Z49)))</xm:f>
            <xm:f>$K$27</xm:f>
            <x14:dxf>
              <fill>
                <patternFill>
                  <bgColor rgb="FFFFFF00"/>
                </patternFill>
              </fill>
            </x14:dxf>
          </x14:cfRule>
          <x14:cfRule type="containsText" priority="382" operator="containsText" id="{FE7CE5F2-E98B-440B-8F52-21571909BD22}">
            <xm:f>NOT(ISERROR(SEARCH($K$26,Z49)))</xm:f>
            <xm:f>$K$26</xm:f>
            <x14:dxf>
              <fill>
                <patternFill>
                  <bgColor rgb="FF00B050"/>
                </patternFill>
              </fill>
            </x14:dxf>
          </x14:cfRule>
          <x14:cfRule type="containsText" priority="383" operator="containsText" id="{33A2503A-C646-4D15-BF85-FF5CB8FC760A}">
            <xm:f>NOT(ISERROR(SEARCH($K$25,Z49)))</xm:f>
            <xm:f>$K$25</xm:f>
            <x14:dxf>
              <fill>
                <patternFill>
                  <bgColor rgb="FF92D050"/>
                </patternFill>
              </fill>
            </x14:dxf>
          </x14:cfRule>
          <xm:sqref>Z49</xm:sqref>
        </x14:conditionalFormatting>
        <x14:conditionalFormatting xmlns:xm="http://schemas.microsoft.com/office/excel/2006/main">
          <x14:cfRule type="containsText" priority="374" operator="containsText" id="{7542A84C-0AC5-46A9-9695-4F9F91C86951}">
            <xm:f>NOT(ISERROR(SEARCH($K$29,Z52)))</xm:f>
            <xm:f>$K$29</xm:f>
            <x14:dxf>
              <fill>
                <patternFill>
                  <bgColor rgb="FFFF0000"/>
                </patternFill>
              </fill>
            </x14:dxf>
          </x14:cfRule>
          <x14:cfRule type="containsText" priority="375" operator="containsText" id="{5C9598CC-7E03-4D0A-A778-53C6FCD1E28C}">
            <xm:f>NOT(ISERROR(SEARCH($K$28,Z52)))</xm:f>
            <xm:f>$K$28</xm:f>
            <x14:dxf>
              <fill>
                <patternFill>
                  <bgColor rgb="FFFFC000"/>
                </patternFill>
              </fill>
            </x14:dxf>
          </x14:cfRule>
          <x14:cfRule type="containsText" priority="376" operator="containsText" id="{17E7117B-0D67-4BE1-9DAA-6AE31AA5AFF0}">
            <xm:f>NOT(ISERROR(SEARCH($K$27,Z52)))</xm:f>
            <xm:f>$K$27</xm:f>
            <x14:dxf>
              <fill>
                <patternFill>
                  <bgColor rgb="FFFFFF00"/>
                </patternFill>
              </fill>
            </x14:dxf>
          </x14:cfRule>
          <x14:cfRule type="containsText" priority="377" operator="containsText" id="{223DA0FB-7CAE-4A75-8B84-2510EA202FB7}">
            <xm:f>NOT(ISERROR(SEARCH($K$26,Z52)))</xm:f>
            <xm:f>$K$26</xm:f>
            <x14:dxf>
              <fill>
                <patternFill>
                  <bgColor rgb="FF00B050"/>
                </patternFill>
              </fill>
            </x14:dxf>
          </x14:cfRule>
          <x14:cfRule type="containsText" priority="378" operator="containsText" id="{C0CFF118-AA4D-4116-9D4A-023A83B40881}">
            <xm:f>NOT(ISERROR(SEARCH($K$25,Z52)))</xm:f>
            <xm:f>$K$25</xm:f>
            <x14:dxf>
              <fill>
                <patternFill>
                  <bgColor rgb="FF92D050"/>
                </patternFill>
              </fill>
            </x14:dxf>
          </x14:cfRule>
          <xm:sqref>Z52</xm:sqref>
        </x14:conditionalFormatting>
        <x14:conditionalFormatting xmlns:xm="http://schemas.microsoft.com/office/excel/2006/main">
          <x14:cfRule type="containsText" priority="369" operator="containsText" id="{529A8D95-DD38-4DB2-9041-91A8DDDFFC26}">
            <xm:f>NOT(ISERROR(SEARCH($K$29,Z51)))</xm:f>
            <xm:f>$K$29</xm:f>
            <x14:dxf>
              <fill>
                <patternFill>
                  <bgColor rgb="FFFF0000"/>
                </patternFill>
              </fill>
            </x14:dxf>
          </x14:cfRule>
          <x14:cfRule type="containsText" priority="370" operator="containsText" id="{447549EA-C193-4C6E-8972-BA7D29CE0E2B}">
            <xm:f>NOT(ISERROR(SEARCH($K$28,Z51)))</xm:f>
            <xm:f>$K$28</xm:f>
            <x14:dxf>
              <fill>
                <patternFill>
                  <bgColor rgb="FFFFC000"/>
                </patternFill>
              </fill>
            </x14:dxf>
          </x14:cfRule>
          <x14:cfRule type="containsText" priority="371" operator="containsText" id="{5F7CEAED-3142-4732-B0FC-5AA91F00D2E7}">
            <xm:f>NOT(ISERROR(SEARCH($K$27,Z51)))</xm:f>
            <xm:f>$K$27</xm:f>
            <x14:dxf>
              <fill>
                <patternFill>
                  <bgColor rgb="FFFFFF00"/>
                </patternFill>
              </fill>
            </x14:dxf>
          </x14:cfRule>
          <x14:cfRule type="containsText" priority="372" operator="containsText" id="{4E3A34AB-DC11-493F-A478-52124AD1AC84}">
            <xm:f>NOT(ISERROR(SEARCH($K$26,Z51)))</xm:f>
            <xm:f>$K$26</xm:f>
            <x14:dxf>
              <fill>
                <patternFill>
                  <bgColor rgb="FF00B050"/>
                </patternFill>
              </fill>
            </x14:dxf>
          </x14:cfRule>
          <x14:cfRule type="containsText" priority="373" operator="containsText" id="{758D553E-CD71-46EC-9A97-06CAB6A6BDDC}">
            <xm:f>NOT(ISERROR(SEARCH($K$25,Z51)))</xm:f>
            <xm:f>$K$25</xm:f>
            <x14:dxf>
              <fill>
                <patternFill>
                  <bgColor rgb="FF92D050"/>
                </patternFill>
              </fill>
            </x14:dxf>
          </x14:cfRule>
          <xm:sqref>Z51</xm:sqref>
        </x14:conditionalFormatting>
        <x14:conditionalFormatting xmlns:xm="http://schemas.microsoft.com/office/excel/2006/main">
          <x14:cfRule type="containsText" priority="361" operator="containsText" id="{9C85239D-585A-4CA8-882F-10CE5CD0CFEB}">
            <xm:f>NOT(ISERROR(SEARCH($I$70,I49)))</xm:f>
            <xm:f>$I$70</xm:f>
            <x14:dxf>
              <fill>
                <patternFill>
                  <fgColor rgb="FF92D050"/>
                  <bgColor rgb="FF92D050"/>
                </patternFill>
              </fill>
            </x14:dxf>
          </x14:cfRule>
          <x14:cfRule type="containsText" priority="362" operator="containsText" id="{D79C2178-4366-4D96-8FDD-493EBE0CE897}">
            <xm:f>NOT(ISERROR(SEARCH($I$71,I49)))</xm:f>
            <xm:f>$I$71</xm:f>
            <x14:dxf>
              <fill>
                <patternFill>
                  <bgColor rgb="FF00B050"/>
                </patternFill>
              </fill>
            </x14:dxf>
          </x14:cfRule>
          <x14:cfRule type="containsText" priority="363" operator="containsText" id="{170318C2-D0BE-4382-9C90-271A1638BF0D}">
            <xm:f>NOT(ISERROR(SEARCH($I$74,I49)))</xm:f>
            <xm:f>$I$74</xm:f>
            <x14:dxf>
              <fill>
                <patternFill>
                  <bgColor rgb="FFFF0000"/>
                </patternFill>
              </fill>
            </x14:dxf>
          </x14:cfRule>
          <x14:cfRule type="containsText" priority="364" operator="containsText" id="{B3D9DA0F-057E-440C-B14B-A8A194AF9B54}">
            <xm:f>NOT(ISERROR(SEARCH($I$73,I49)))</xm:f>
            <xm:f>$I$73</xm:f>
            <x14:dxf>
              <fill>
                <patternFill>
                  <fgColor rgb="FFFFC000"/>
                  <bgColor rgb="FFFFC000"/>
                </patternFill>
              </fill>
            </x14:dxf>
          </x14:cfRule>
          <x14:cfRule type="containsText" priority="365" operator="containsText" id="{2CA58F08-F961-46F8-83FE-D84A8CC7055A}">
            <xm:f>NOT(ISERROR(SEARCH($I$72,I49)))</xm:f>
            <xm:f>$I$72</xm:f>
            <x14:dxf>
              <fill>
                <patternFill>
                  <fgColor rgb="FFFFFF00"/>
                  <bgColor rgb="FFFFFF00"/>
                </patternFill>
              </fill>
            </x14:dxf>
          </x14:cfRule>
          <x14:cfRule type="containsText" priority="366" operator="containsText" id="{C75DCC56-185F-4BA0-BD72-8236213380E2}">
            <xm:f>NOT(ISERROR(SEARCH($I$71,I49)))</xm:f>
            <xm:f>$I$71</xm:f>
            <x14:dxf>
              <fill>
                <patternFill>
                  <bgColor theme="0" tint="-0.14996795556505021"/>
                </patternFill>
              </fill>
            </x14:dxf>
          </x14:cfRule>
          <x14:cfRule type="cellIs" priority="367" operator="equal" id="{5098222D-7621-4F08-8DBF-D06CFC4E9E43}">
            <xm:f>'/Users/danielarodriguezm/Downloads/E:\UAEOS\TRABAJO EN CASA\MAPAS DE RIESGOS\RIESGOS 2022\[MAPA_RIESGOS_UAEOS_2022_V1.xlsx]Tabla probabiidad'!#REF!</xm:f>
            <x14:dxf>
              <fill>
                <patternFill>
                  <fgColor theme="6"/>
                </patternFill>
              </fill>
            </x14:dxf>
          </x14:cfRule>
          <x14:cfRule type="cellIs" priority="368" operator="equal" id="{76EADDC9-0D13-40E8-8AB8-7D5A30A2AC46}">
            <xm:f>'/Users/danielarodriguezm/Downloads/E:\UAEOS\TRABAJO EN CASA\MAPAS DE RIESGOS\RIESGOS 2022\[MAPA_RIESGOS_UAEOS_2022_V1.xlsx]Tabla probabiidad'!#REF!</xm:f>
            <x14:dxf>
              <fill>
                <patternFill>
                  <fgColor rgb="FF92D050"/>
                  <bgColor theme="6" tint="0.59996337778862885"/>
                </patternFill>
              </fill>
            </x14:dxf>
          </x14:cfRule>
          <xm:sqref>I49</xm:sqref>
        </x14:conditionalFormatting>
        <x14:conditionalFormatting xmlns:xm="http://schemas.microsoft.com/office/excel/2006/main">
          <x14:cfRule type="containsText" priority="353" operator="containsText" id="{2613F6B4-7E0E-4CBB-B428-8821155D7B77}">
            <xm:f>NOT(ISERROR(SEARCH($I$70,I51)))</xm:f>
            <xm:f>$I$70</xm:f>
            <x14:dxf>
              <fill>
                <patternFill>
                  <fgColor rgb="FF92D050"/>
                  <bgColor rgb="FF92D050"/>
                </patternFill>
              </fill>
            </x14:dxf>
          </x14:cfRule>
          <x14:cfRule type="containsText" priority="354" operator="containsText" id="{79055A76-86A6-4F5A-89BB-7B9A78490E79}">
            <xm:f>NOT(ISERROR(SEARCH($I$71,I51)))</xm:f>
            <xm:f>$I$71</xm:f>
            <x14:dxf>
              <fill>
                <patternFill>
                  <bgColor rgb="FF00B050"/>
                </patternFill>
              </fill>
            </x14:dxf>
          </x14:cfRule>
          <x14:cfRule type="containsText" priority="355" operator="containsText" id="{AA9AD10B-E28B-4E94-A263-125A2E6B38B2}">
            <xm:f>NOT(ISERROR(SEARCH($I$74,I51)))</xm:f>
            <xm:f>$I$74</xm:f>
            <x14:dxf>
              <fill>
                <patternFill>
                  <bgColor rgb="FFFF0000"/>
                </patternFill>
              </fill>
            </x14:dxf>
          </x14:cfRule>
          <x14:cfRule type="containsText" priority="356" operator="containsText" id="{4BE91335-6F08-45C3-981B-6D8EC99AF354}">
            <xm:f>NOT(ISERROR(SEARCH($I$73,I51)))</xm:f>
            <xm:f>$I$73</xm:f>
            <x14:dxf>
              <fill>
                <patternFill>
                  <fgColor rgb="FFFFC000"/>
                  <bgColor rgb="FFFFC000"/>
                </patternFill>
              </fill>
            </x14:dxf>
          </x14:cfRule>
          <x14:cfRule type="containsText" priority="357" operator="containsText" id="{CB7C7092-BECF-4733-9F3E-5BEAB6DF9A40}">
            <xm:f>NOT(ISERROR(SEARCH($I$72,I51)))</xm:f>
            <xm:f>$I$72</xm:f>
            <x14:dxf>
              <fill>
                <patternFill>
                  <fgColor rgb="FFFFFF00"/>
                  <bgColor rgb="FFFFFF00"/>
                </patternFill>
              </fill>
            </x14:dxf>
          </x14:cfRule>
          <x14:cfRule type="containsText" priority="358" operator="containsText" id="{EB0E764C-79AE-4EA3-9E4C-77B5AAB14889}">
            <xm:f>NOT(ISERROR(SEARCH($I$71,I51)))</xm:f>
            <xm:f>$I$71</xm:f>
            <x14:dxf>
              <fill>
                <patternFill>
                  <bgColor theme="0" tint="-0.14996795556505021"/>
                </patternFill>
              </fill>
            </x14:dxf>
          </x14:cfRule>
          <x14:cfRule type="cellIs" priority="359" operator="equal" id="{DF7545F2-5A32-40BC-8E0F-B1944F682A44}">
            <xm:f>'/Users/danielarodriguezm/Downloads/E:\UAEOS\TRABAJO EN CASA\MAPAS DE RIESGOS\RIESGOS 2022\[MAPA_RIESGOS_UAEOS_2022_V1.xlsx]Tabla probabiidad'!#REF!</xm:f>
            <x14:dxf>
              <fill>
                <patternFill>
                  <fgColor theme="6"/>
                </patternFill>
              </fill>
            </x14:dxf>
          </x14:cfRule>
          <x14:cfRule type="cellIs" priority="360" operator="equal" id="{48E2B6F0-EB14-45E8-8CE0-BFB442500D50}">
            <xm:f>'/Users/danielarodriguezm/Downloads/E:\UAEOS\TRABAJO EN CASA\MAPAS DE RIESGOS\RIESGOS 2022\[MAPA_RIESGOS_UAEOS_2022_V1.xlsx]Tabla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45" operator="containsText" id="{62D7F060-AE04-4004-A59E-37B6FAAD5C8C}">
            <xm:f>NOT(ISERROR(SEARCH($I$70,I52)))</xm:f>
            <xm:f>$I$70</xm:f>
            <x14:dxf>
              <fill>
                <patternFill>
                  <fgColor rgb="FF92D050"/>
                  <bgColor rgb="FF92D050"/>
                </patternFill>
              </fill>
            </x14:dxf>
          </x14:cfRule>
          <x14:cfRule type="containsText" priority="346" operator="containsText" id="{7F12B32E-C49E-4E04-83FC-053401375651}">
            <xm:f>NOT(ISERROR(SEARCH($I$71,I52)))</xm:f>
            <xm:f>$I$71</xm:f>
            <x14:dxf>
              <fill>
                <patternFill>
                  <bgColor rgb="FF00B050"/>
                </patternFill>
              </fill>
            </x14:dxf>
          </x14:cfRule>
          <x14:cfRule type="containsText" priority="347" operator="containsText" id="{83015CCD-0E09-40B8-A71A-1FE43096E805}">
            <xm:f>NOT(ISERROR(SEARCH($I$74,I52)))</xm:f>
            <xm:f>$I$74</xm:f>
            <x14:dxf>
              <fill>
                <patternFill>
                  <bgColor rgb="FFFF0000"/>
                </patternFill>
              </fill>
            </x14:dxf>
          </x14:cfRule>
          <x14:cfRule type="containsText" priority="348" operator="containsText" id="{E96A69CD-D531-4A75-B5F7-B5AA5C40B261}">
            <xm:f>NOT(ISERROR(SEARCH($I$73,I52)))</xm:f>
            <xm:f>$I$73</xm:f>
            <x14:dxf>
              <fill>
                <patternFill>
                  <fgColor rgb="FFFFC000"/>
                  <bgColor rgb="FFFFC000"/>
                </patternFill>
              </fill>
            </x14:dxf>
          </x14:cfRule>
          <x14:cfRule type="containsText" priority="349" operator="containsText" id="{B6230669-37C5-409D-98FF-35DB17DD7A10}">
            <xm:f>NOT(ISERROR(SEARCH($I$72,I52)))</xm:f>
            <xm:f>$I$72</xm:f>
            <x14:dxf>
              <fill>
                <patternFill>
                  <fgColor rgb="FFFFFF00"/>
                  <bgColor rgb="FFFFFF00"/>
                </patternFill>
              </fill>
            </x14:dxf>
          </x14:cfRule>
          <x14:cfRule type="containsText" priority="350" operator="containsText" id="{20C33062-ADD9-4A2A-B3C5-BD7C994296EC}">
            <xm:f>NOT(ISERROR(SEARCH($I$71,I52)))</xm:f>
            <xm:f>$I$71</xm:f>
            <x14:dxf>
              <fill>
                <patternFill>
                  <bgColor theme="0" tint="-0.14996795556505021"/>
                </patternFill>
              </fill>
            </x14:dxf>
          </x14:cfRule>
          <x14:cfRule type="cellIs" priority="351" operator="equal" id="{69D1261A-CB32-4E11-99B4-5BF2750010B6}">
            <xm:f>'/Users/danielarodriguezm/Downloads/E:\UAEOS\TRABAJO EN CASA\MAPAS DE RIESGOS\RIESGOS 2022\[MAPA_RIESGOS_UAEOS_2022_V1.xlsx]Tabla probabiidad'!#REF!</xm:f>
            <x14:dxf>
              <fill>
                <patternFill>
                  <fgColor theme="6"/>
                </patternFill>
              </fill>
            </x14:dxf>
          </x14:cfRule>
          <x14:cfRule type="cellIs" priority="352" operator="equal" id="{E755FCFF-5574-4529-BFE6-AC4D042F30F4}">
            <xm:f>'/Users/danielarodriguezm/Downloads/E:\UAEOS\TRABAJO EN CASA\MAPAS DE RIESGOS\RIESGOS 2022\[MAPA_RIESGOS_UAEOS_2022_V1.xlsx]Tabla probabiidad'!#REF!</xm:f>
            <x14:dxf>
              <fill>
                <patternFill>
                  <fgColor rgb="FF92D050"/>
                  <bgColor theme="6" tint="0.59996337778862885"/>
                </patternFill>
              </fill>
            </x14:dxf>
          </x14:cfRule>
          <xm:sqref>I52</xm:sqref>
        </x14:conditionalFormatting>
        <x14:conditionalFormatting xmlns:xm="http://schemas.microsoft.com/office/excel/2006/main">
          <x14:cfRule type="containsText" priority="337" operator="containsText" id="{81DED709-0148-464C-80BB-30D9D4CC2039}">
            <xm:f>NOT(ISERROR(SEARCH($I$70,X49)))</xm:f>
            <xm:f>$I$70</xm:f>
            <x14:dxf>
              <fill>
                <patternFill>
                  <fgColor rgb="FF92D050"/>
                  <bgColor rgb="FF92D050"/>
                </patternFill>
              </fill>
            </x14:dxf>
          </x14:cfRule>
          <x14:cfRule type="containsText" priority="338" operator="containsText" id="{A9C5C0B0-E609-4451-A9A9-01BD3CE9C901}">
            <xm:f>NOT(ISERROR(SEARCH($I$71,X49)))</xm:f>
            <xm:f>$I$71</xm:f>
            <x14:dxf>
              <fill>
                <patternFill>
                  <bgColor rgb="FF00B050"/>
                </patternFill>
              </fill>
            </x14:dxf>
          </x14:cfRule>
          <x14:cfRule type="containsText" priority="339" operator="containsText" id="{68E5748C-F9C9-4DB8-BD24-B51A68C2957C}">
            <xm:f>NOT(ISERROR(SEARCH($I$74,X49)))</xm:f>
            <xm:f>$I$74</xm:f>
            <x14:dxf>
              <fill>
                <patternFill>
                  <bgColor rgb="FFFF0000"/>
                </patternFill>
              </fill>
            </x14:dxf>
          </x14:cfRule>
          <x14:cfRule type="containsText" priority="340" operator="containsText" id="{9BFF3768-EFF8-4097-9D7D-9C5883078C67}">
            <xm:f>NOT(ISERROR(SEARCH($I$73,X49)))</xm:f>
            <xm:f>$I$73</xm:f>
            <x14:dxf>
              <fill>
                <patternFill>
                  <fgColor rgb="FFFFC000"/>
                  <bgColor rgb="FFFFC000"/>
                </patternFill>
              </fill>
            </x14:dxf>
          </x14:cfRule>
          <x14:cfRule type="containsText" priority="341" operator="containsText" id="{7FEEB349-D1CD-4ECB-8A7B-9FB65DC2B2E7}">
            <xm:f>NOT(ISERROR(SEARCH($I$72,X49)))</xm:f>
            <xm:f>$I$72</xm:f>
            <x14:dxf>
              <fill>
                <patternFill>
                  <fgColor rgb="FFFFFF00"/>
                  <bgColor rgb="FFFFFF00"/>
                </patternFill>
              </fill>
            </x14:dxf>
          </x14:cfRule>
          <x14:cfRule type="containsText" priority="342" operator="containsText" id="{860211F0-3A6D-4FB1-9D73-502D567B716F}">
            <xm:f>NOT(ISERROR(SEARCH($I$71,X49)))</xm:f>
            <xm:f>$I$71</xm:f>
            <x14:dxf>
              <fill>
                <patternFill>
                  <bgColor theme="0" tint="-0.14996795556505021"/>
                </patternFill>
              </fill>
            </x14:dxf>
          </x14:cfRule>
          <x14:cfRule type="cellIs" priority="343" operator="equal" id="{7BAB04E5-D7D6-4C37-8AB5-0A89193A7BB1}">
            <xm:f>'/Users/danielarodriguezm/Downloads/E:\UAEOS\TRABAJO EN CASA\MAPAS DE RIESGOS\RIESGOS 2022\[MAPA_RIESGOS_UAEOS_2022_V1.xlsx]Tabla probabiidad'!#REF!</xm:f>
            <x14:dxf>
              <fill>
                <patternFill>
                  <fgColor theme="6"/>
                </patternFill>
              </fill>
            </x14:dxf>
          </x14:cfRule>
          <x14:cfRule type="cellIs" priority="344" operator="equal" id="{3D6283E8-3719-449A-8E43-F2F3742D1958}">
            <xm:f>'/Users/danielarodriguezm/Downloads/E:\UAEOS\TRABAJO EN CASA\MAPAS DE RIESGOS\RIESGOS 2022\[MAPA_RIESGOS_UAEOS_2022_V1.xlsx]Tabla probabiidad'!#REF!</xm:f>
            <x14:dxf>
              <fill>
                <patternFill>
                  <fgColor rgb="FF92D050"/>
                  <bgColor theme="6" tint="0.59996337778862885"/>
                </patternFill>
              </fill>
            </x14:dxf>
          </x14:cfRule>
          <xm:sqref>X49</xm:sqref>
        </x14:conditionalFormatting>
        <x14:conditionalFormatting xmlns:xm="http://schemas.microsoft.com/office/excel/2006/main">
          <x14:cfRule type="containsText" priority="329" operator="containsText" id="{6FBBDFF6-9442-434E-96AF-DF4AD63A4D33}">
            <xm:f>NOT(ISERROR(SEARCH($I$70,X51)))</xm:f>
            <xm:f>$I$70</xm:f>
            <x14:dxf>
              <fill>
                <patternFill>
                  <fgColor rgb="FF92D050"/>
                  <bgColor rgb="FF92D050"/>
                </patternFill>
              </fill>
            </x14:dxf>
          </x14:cfRule>
          <x14:cfRule type="containsText" priority="330" operator="containsText" id="{AC25A407-73B1-4777-96EA-FB712457FAF5}">
            <xm:f>NOT(ISERROR(SEARCH($I$71,X51)))</xm:f>
            <xm:f>$I$71</xm:f>
            <x14:dxf>
              <fill>
                <patternFill>
                  <bgColor rgb="FF00B050"/>
                </patternFill>
              </fill>
            </x14:dxf>
          </x14:cfRule>
          <x14:cfRule type="containsText" priority="331" operator="containsText" id="{22A5C8B1-DA83-4090-B98D-427507C3EDA3}">
            <xm:f>NOT(ISERROR(SEARCH($I$74,X51)))</xm:f>
            <xm:f>$I$74</xm:f>
            <x14:dxf>
              <fill>
                <patternFill>
                  <bgColor rgb="FFFF0000"/>
                </patternFill>
              </fill>
            </x14:dxf>
          </x14:cfRule>
          <x14:cfRule type="containsText" priority="332" operator="containsText" id="{89E46C5F-DCC0-4658-86E6-ACEC6771F9E2}">
            <xm:f>NOT(ISERROR(SEARCH($I$73,X51)))</xm:f>
            <xm:f>$I$73</xm:f>
            <x14:dxf>
              <fill>
                <patternFill>
                  <fgColor rgb="FFFFC000"/>
                  <bgColor rgb="FFFFC000"/>
                </patternFill>
              </fill>
            </x14:dxf>
          </x14:cfRule>
          <x14:cfRule type="containsText" priority="333" operator="containsText" id="{C9CB714A-910A-44D1-91E0-D070D5500E93}">
            <xm:f>NOT(ISERROR(SEARCH($I$72,X51)))</xm:f>
            <xm:f>$I$72</xm:f>
            <x14:dxf>
              <fill>
                <patternFill>
                  <fgColor rgb="FFFFFF00"/>
                  <bgColor rgb="FFFFFF00"/>
                </patternFill>
              </fill>
            </x14:dxf>
          </x14:cfRule>
          <x14:cfRule type="containsText" priority="334" operator="containsText" id="{4DD0937E-64EF-4B67-9FFF-5E45A755284C}">
            <xm:f>NOT(ISERROR(SEARCH($I$71,X51)))</xm:f>
            <xm:f>$I$71</xm:f>
            <x14:dxf>
              <fill>
                <patternFill>
                  <bgColor theme="0" tint="-0.14996795556505021"/>
                </patternFill>
              </fill>
            </x14:dxf>
          </x14:cfRule>
          <x14:cfRule type="cellIs" priority="335" operator="equal" id="{910C02B4-3DAC-4407-A030-E812DF34883B}">
            <xm:f>'/Users/danielarodriguezm/Downloads/E:\UAEOS\TRABAJO EN CASA\MAPAS DE RIESGOS\RIESGOS 2022\[MAPA_RIESGOS_UAEOS_2022_V1.xlsx]Tabla probabiidad'!#REF!</xm:f>
            <x14:dxf>
              <fill>
                <patternFill>
                  <fgColor theme="6"/>
                </patternFill>
              </fill>
            </x14:dxf>
          </x14:cfRule>
          <x14:cfRule type="cellIs" priority="336" operator="equal" id="{9A6B13A1-C41A-4FF0-90D9-31E97C4165A0}">
            <xm:f>'/Users/danielarodriguezm/Downloads/E:\UAEOS\TRABAJO EN CASA\MAPAS DE RIESGOS\RIESGOS 2022\[MAPA_RIESGOS_UAEOS_2022_V1.xlsx]Tabla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321" operator="containsText" id="{609BE859-3425-44CD-8B0D-AF833B43F4AC}">
            <xm:f>NOT(ISERROR(SEARCH($I$70,X52)))</xm:f>
            <xm:f>$I$70</xm:f>
            <x14:dxf>
              <fill>
                <patternFill>
                  <fgColor rgb="FF92D050"/>
                  <bgColor rgb="FF92D050"/>
                </patternFill>
              </fill>
            </x14:dxf>
          </x14:cfRule>
          <x14:cfRule type="containsText" priority="322" operator="containsText" id="{C0ACB906-9207-4563-A96E-D43DC07C4F35}">
            <xm:f>NOT(ISERROR(SEARCH($I$71,X52)))</xm:f>
            <xm:f>$I$71</xm:f>
            <x14:dxf>
              <fill>
                <patternFill>
                  <bgColor rgb="FF00B050"/>
                </patternFill>
              </fill>
            </x14:dxf>
          </x14:cfRule>
          <x14:cfRule type="containsText" priority="323" operator="containsText" id="{26DC5330-D363-4C9E-BA35-293A1386EF08}">
            <xm:f>NOT(ISERROR(SEARCH($I$74,X52)))</xm:f>
            <xm:f>$I$74</xm:f>
            <x14:dxf>
              <fill>
                <patternFill>
                  <bgColor rgb="FFFF0000"/>
                </patternFill>
              </fill>
            </x14:dxf>
          </x14:cfRule>
          <x14:cfRule type="containsText" priority="324" operator="containsText" id="{4FE8F01C-E34D-42FB-BB1B-CD064CAFC147}">
            <xm:f>NOT(ISERROR(SEARCH($I$73,X52)))</xm:f>
            <xm:f>$I$73</xm:f>
            <x14:dxf>
              <fill>
                <patternFill>
                  <fgColor rgb="FFFFC000"/>
                  <bgColor rgb="FFFFC000"/>
                </patternFill>
              </fill>
            </x14:dxf>
          </x14:cfRule>
          <x14:cfRule type="containsText" priority="325" operator="containsText" id="{84F2EA74-3D6B-4458-8D30-0ADB65CC6E93}">
            <xm:f>NOT(ISERROR(SEARCH($I$72,X52)))</xm:f>
            <xm:f>$I$72</xm:f>
            <x14:dxf>
              <fill>
                <patternFill>
                  <fgColor rgb="FFFFFF00"/>
                  <bgColor rgb="FFFFFF00"/>
                </patternFill>
              </fill>
            </x14:dxf>
          </x14:cfRule>
          <x14:cfRule type="containsText" priority="326" operator="containsText" id="{DEF81176-6316-4BB1-9F09-FC5EC25C4B09}">
            <xm:f>NOT(ISERROR(SEARCH($I$71,X52)))</xm:f>
            <xm:f>$I$71</xm:f>
            <x14:dxf>
              <fill>
                <patternFill>
                  <bgColor theme="0" tint="-0.14996795556505021"/>
                </patternFill>
              </fill>
            </x14:dxf>
          </x14:cfRule>
          <x14:cfRule type="cellIs" priority="327" operator="equal" id="{0A301257-7B1B-4021-A7E5-88E2E96B52D8}">
            <xm:f>'/Users/danielarodriguezm/Downloads/E:\UAEOS\TRABAJO EN CASA\MAPAS DE RIESGOS\RIESGOS 2022\[MAPA_RIESGOS_UAEOS_2022_V1.xlsx]Tabla probabiidad'!#REF!</xm:f>
            <x14:dxf>
              <fill>
                <patternFill>
                  <fgColor theme="6"/>
                </patternFill>
              </fill>
            </x14:dxf>
          </x14:cfRule>
          <x14:cfRule type="cellIs" priority="328" operator="equal" id="{B20ED1A0-2F75-4CD2-B131-39B3F11BF241}">
            <xm:f>'/Users/danielarodriguezm/Downloads/E:\UAEOS\TRABAJO EN CASA\MAPAS DE RIESGOS\RIESGOS 2022\[MAPA_RIESGOS_UAEOS_2022_V1.xlsx]Tabla probabiidad'!#REF!</xm:f>
            <x14:dxf>
              <fill>
                <patternFill>
                  <fgColor rgb="FF92D050"/>
                  <bgColor theme="6" tint="0.59996337778862885"/>
                </patternFill>
              </fill>
            </x14:dxf>
          </x14:cfRule>
          <xm:sqref>X52</xm:sqref>
        </x14:conditionalFormatting>
        <x14:conditionalFormatting xmlns:xm="http://schemas.microsoft.com/office/excel/2006/main">
          <x14:cfRule type="containsText" priority="316" operator="containsText" id="{6D1EC23D-A128-4137-8454-950521AA1782}">
            <xm:f>NOT(ISERROR(SEARCH($K$74,K51)))</xm:f>
            <xm:f>$K$74</xm:f>
            <x14:dxf>
              <fill>
                <patternFill>
                  <bgColor rgb="FFFF0000"/>
                </patternFill>
              </fill>
            </x14:dxf>
          </x14:cfRule>
          <x14:cfRule type="containsText" priority="317" operator="containsText" id="{8ED80F0A-895F-4CDD-844C-1A01ABCCCBB1}">
            <xm:f>NOT(ISERROR(SEARCH($K$73,K51)))</xm:f>
            <xm:f>$K$73</xm:f>
            <x14:dxf>
              <fill>
                <patternFill>
                  <bgColor rgb="FFFFC000"/>
                </patternFill>
              </fill>
            </x14:dxf>
          </x14:cfRule>
          <x14:cfRule type="containsText" priority="318" operator="containsText" id="{62AACA16-19EF-4D69-BA7A-43A14E80399D}">
            <xm:f>NOT(ISERROR(SEARCH($K$72,K51)))</xm:f>
            <xm:f>$K$72</xm:f>
            <x14:dxf>
              <fill>
                <patternFill>
                  <bgColor rgb="FFFFFF00"/>
                </patternFill>
              </fill>
            </x14:dxf>
          </x14:cfRule>
          <x14:cfRule type="containsText" priority="319" operator="containsText" id="{63B51B90-02B6-41FA-A92E-AD20BF653D83}">
            <xm:f>NOT(ISERROR(SEARCH($K$71,K51)))</xm:f>
            <xm:f>$K$71</xm:f>
            <x14:dxf>
              <fill>
                <patternFill>
                  <bgColor rgb="FF00B050"/>
                </patternFill>
              </fill>
            </x14:dxf>
          </x14:cfRule>
          <x14:cfRule type="containsText" priority="320" operator="containsText" id="{5CB8E247-BEAB-42A1-9ED1-FF4AB62B4F8A}">
            <xm:f>NOT(ISERROR(SEARCH($K$70,K51)))</xm:f>
            <xm:f>$K$70</xm:f>
            <x14:dxf>
              <fill>
                <patternFill>
                  <bgColor rgb="FF92D050"/>
                </patternFill>
              </fill>
            </x14:dxf>
          </x14:cfRule>
          <xm:sqref>K51</xm:sqref>
        </x14:conditionalFormatting>
        <x14:conditionalFormatting xmlns:xm="http://schemas.microsoft.com/office/excel/2006/main">
          <x14:cfRule type="containsText" priority="311" operator="containsText" id="{569EB3A6-895F-4664-BB15-8EDD1D12DAB8}">
            <xm:f>NOT(ISERROR(SEARCH($K$74,K52)))</xm:f>
            <xm:f>$K$74</xm:f>
            <x14:dxf>
              <fill>
                <patternFill>
                  <bgColor rgb="FFFF0000"/>
                </patternFill>
              </fill>
            </x14:dxf>
          </x14:cfRule>
          <x14:cfRule type="containsText" priority="312" operator="containsText" id="{07EC1E8B-CBC6-4A58-B906-9EA12A297AD0}">
            <xm:f>NOT(ISERROR(SEARCH($K$73,K52)))</xm:f>
            <xm:f>$K$73</xm:f>
            <x14:dxf>
              <fill>
                <patternFill>
                  <bgColor rgb="FFFFC000"/>
                </patternFill>
              </fill>
            </x14:dxf>
          </x14:cfRule>
          <x14:cfRule type="containsText" priority="313" operator="containsText" id="{8B1270D8-0805-40F6-8134-70FA175DC1B6}">
            <xm:f>NOT(ISERROR(SEARCH($K$72,K52)))</xm:f>
            <xm:f>$K$72</xm:f>
            <x14:dxf>
              <fill>
                <patternFill>
                  <bgColor rgb="FFFFFF00"/>
                </patternFill>
              </fill>
            </x14:dxf>
          </x14:cfRule>
          <x14:cfRule type="containsText" priority="314" operator="containsText" id="{A99406B8-7298-4360-B111-E5AC97DBF4F4}">
            <xm:f>NOT(ISERROR(SEARCH($K$71,K52)))</xm:f>
            <xm:f>$K$71</xm:f>
            <x14:dxf>
              <fill>
                <patternFill>
                  <bgColor rgb="FF00B050"/>
                </patternFill>
              </fill>
            </x14:dxf>
          </x14:cfRule>
          <x14:cfRule type="containsText" priority="315" operator="containsText" id="{0F92C66A-E9F5-43BE-9C31-089E70B91B2B}">
            <xm:f>NOT(ISERROR(SEARCH($K$70,K52)))</xm:f>
            <xm:f>$K$70</xm:f>
            <x14:dxf>
              <fill>
                <patternFill>
                  <bgColor rgb="FF92D050"/>
                </patternFill>
              </fill>
            </x14:dxf>
          </x14:cfRule>
          <xm:sqref>K52</xm:sqref>
        </x14:conditionalFormatting>
        <x14:conditionalFormatting xmlns:xm="http://schemas.microsoft.com/office/excel/2006/main">
          <x14:cfRule type="containsText" priority="306" operator="containsText" id="{2E11AFF4-64B9-489B-9FE1-E3E131E9EE93}">
            <xm:f>NOT(ISERROR(SEARCH($K$74,K49)))</xm:f>
            <xm:f>$K$74</xm:f>
            <x14:dxf>
              <fill>
                <patternFill>
                  <bgColor rgb="FFFF0000"/>
                </patternFill>
              </fill>
            </x14:dxf>
          </x14:cfRule>
          <x14:cfRule type="containsText" priority="307" operator="containsText" id="{1943C199-64D1-4482-9F57-9EB67E4CCB1A}">
            <xm:f>NOT(ISERROR(SEARCH($K$73,K49)))</xm:f>
            <xm:f>$K$73</xm:f>
            <x14:dxf>
              <fill>
                <patternFill>
                  <bgColor rgb="FFFFC000"/>
                </patternFill>
              </fill>
            </x14:dxf>
          </x14:cfRule>
          <x14:cfRule type="containsText" priority="308" operator="containsText" id="{7606632E-C13F-4B95-B053-D5AC197BB774}">
            <xm:f>NOT(ISERROR(SEARCH($K$72,K49)))</xm:f>
            <xm:f>$K$72</xm:f>
            <x14:dxf>
              <fill>
                <patternFill>
                  <bgColor rgb="FFFFFF00"/>
                </patternFill>
              </fill>
            </x14:dxf>
          </x14:cfRule>
          <x14:cfRule type="containsText" priority="309" operator="containsText" id="{5A16FDA7-9395-462B-A8D1-678813E05BA4}">
            <xm:f>NOT(ISERROR(SEARCH($K$71,K49)))</xm:f>
            <xm:f>$K$71</xm:f>
            <x14:dxf>
              <fill>
                <patternFill>
                  <bgColor rgb="FF00B050"/>
                </patternFill>
              </fill>
            </x14:dxf>
          </x14:cfRule>
          <x14:cfRule type="containsText" priority="310" operator="containsText" id="{171326AE-25FF-42B3-9AF2-09D4674E2FDA}">
            <xm:f>NOT(ISERROR(SEARCH($K$70,K49)))</xm:f>
            <xm:f>$K$70</xm:f>
            <x14:dxf>
              <fill>
                <patternFill>
                  <bgColor rgb="FF92D050"/>
                </patternFill>
              </fill>
            </x14:dxf>
          </x14:cfRule>
          <xm:sqref>K49</xm:sqref>
        </x14:conditionalFormatting>
        <x14:conditionalFormatting xmlns:xm="http://schemas.microsoft.com/office/excel/2006/main">
          <x14:cfRule type="containsText" priority="302" operator="containsText" id="{54171442-6726-4BA8-A501-7DFB1D41E23D}">
            <xm:f>NOT(ISERROR(SEARCH($M$73,M51)))</xm:f>
            <xm:f>$M$73</xm:f>
            <x14:dxf>
              <fill>
                <patternFill>
                  <bgColor rgb="FFFF0000"/>
                </patternFill>
              </fill>
            </x14:dxf>
          </x14:cfRule>
          <x14:cfRule type="containsText" priority="303" operator="containsText" id="{E9C1E415-F8FF-4A8C-8FDA-9E71F832AF78}">
            <xm:f>NOT(ISERROR(SEARCH($M$72,M51)))</xm:f>
            <xm:f>$M$72</xm:f>
            <x14:dxf>
              <fill>
                <patternFill>
                  <bgColor rgb="FFFFC000"/>
                </patternFill>
              </fill>
            </x14:dxf>
          </x14:cfRule>
          <x14:cfRule type="containsText" priority="304" operator="containsText" id="{640F06D3-BDE4-49A1-A27C-26A75854FF07}">
            <xm:f>NOT(ISERROR(SEARCH($M$71,M51)))</xm:f>
            <xm:f>$M$71</xm:f>
            <x14:dxf>
              <fill>
                <patternFill>
                  <bgColor rgb="FFFFFF00"/>
                </patternFill>
              </fill>
            </x14:dxf>
          </x14:cfRule>
          <x14:cfRule type="containsText" priority="305" operator="containsText" id="{A65B7200-3535-4C64-AF05-485291FA9F86}">
            <xm:f>NOT(ISERROR(SEARCH($M$70,M51)))</xm:f>
            <xm:f>$M$70</xm:f>
            <x14:dxf>
              <fill>
                <patternFill>
                  <bgColor rgb="FF92D050"/>
                </patternFill>
              </fill>
            </x14:dxf>
          </x14:cfRule>
          <xm:sqref>M51</xm:sqref>
        </x14:conditionalFormatting>
        <x14:conditionalFormatting xmlns:xm="http://schemas.microsoft.com/office/excel/2006/main">
          <x14:cfRule type="containsText" priority="298" operator="containsText" id="{1A95A12B-37B5-4A19-B087-6B52537799B2}">
            <xm:f>NOT(ISERROR(SEARCH($M$73,M49)))</xm:f>
            <xm:f>$M$73</xm:f>
            <x14:dxf>
              <fill>
                <patternFill>
                  <bgColor rgb="FFFF0000"/>
                </patternFill>
              </fill>
            </x14:dxf>
          </x14:cfRule>
          <x14:cfRule type="containsText" priority="299" operator="containsText" id="{572F8D3A-1C0F-47AE-8A96-2776587E2941}">
            <xm:f>NOT(ISERROR(SEARCH($M$72,M49)))</xm:f>
            <xm:f>$M$72</xm:f>
            <x14:dxf>
              <fill>
                <patternFill>
                  <bgColor rgb="FFFFC000"/>
                </patternFill>
              </fill>
            </x14:dxf>
          </x14:cfRule>
          <x14:cfRule type="containsText" priority="300" operator="containsText" id="{FFCE0AD8-4732-44EC-8CC2-178901DF5FAE}">
            <xm:f>NOT(ISERROR(SEARCH($M$71,M49)))</xm:f>
            <xm:f>$M$71</xm:f>
            <x14:dxf>
              <fill>
                <patternFill>
                  <bgColor rgb="FFFFFF00"/>
                </patternFill>
              </fill>
            </x14:dxf>
          </x14:cfRule>
          <x14:cfRule type="containsText" priority="301" operator="containsText" id="{2F060FCB-FC9D-4831-B1E5-7742EA7B70B9}">
            <xm:f>NOT(ISERROR(SEARCH($M$70,M49)))</xm:f>
            <xm:f>$M$70</xm:f>
            <x14:dxf>
              <fill>
                <patternFill>
                  <bgColor rgb="FF92D050"/>
                </patternFill>
              </fill>
            </x14:dxf>
          </x14:cfRule>
          <xm:sqref>M49</xm:sqref>
        </x14:conditionalFormatting>
        <x14:conditionalFormatting xmlns:xm="http://schemas.microsoft.com/office/excel/2006/main">
          <x14:cfRule type="containsText" priority="294" operator="containsText" id="{E172F9DC-2FB4-470B-89F1-FD0C3BF157C3}">
            <xm:f>NOT(ISERROR(SEARCH($M$73,M52)))</xm:f>
            <xm:f>$M$73</xm:f>
            <x14:dxf>
              <fill>
                <patternFill>
                  <bgColor rgb="FFFF0000"/>
                </patternFill>
              </fill>
            </x14:dxf>
          </x14:cfRule>
          <x14:cfRule type="containsText" priority="295" operator="containsText" id="{16A22925-1BF0-4227-8674-53AF8456F24C}">
            <xm:f>NOT(ISERROR(SEARCH($M$72,M52)))</xm:f>
            <xm:f>$M$72</xm:f>
            <x14:dxf>
              <fill>
                <patternFill>
                  <bgColor rgb="FFFFC000"/>
                </patternFill>
              </fill>
            </x14:dxf>
          </x14:cfRule>
          <x14:cfRule type="containsText" priority="296" operator="containsText" id="{DC8A9FDF-2586-4FEA-BA32-55EBC7965CA8}">
            <xm:f>NOT(ISERROR(SEARCH($M$71,M52)))</xm:f>
            <xm:f>$M$71</xm:f>
            <x14:dxf>
              <fill>
                <patternFill>
                  <bgColor rgb="FFFFFF00"/>
                </patternFill>
              </fill>
            </x14:dxf>
          </x14:cfRule>
          <x14:cfRule type="containsText" priority="297" operator="containsText" id="{B1CC3733-2224-43B7-AA3C-01440D67D21F}">
            <xm:f>NOT(ISERROR(SEARCH($M$70,M52)))</xm:f>
            <xm:f>$M$70</xm:f>
            <x14:dxf>
              <fill>
                <patternFill>
                  <bgColor rgb="FF92D050"/>
                </patternFill>
              </fill>
            </x14:dxf>
          </x14:cfRule>
          <xm:sqref>M52</xm:sqref>
        </x14:conditionalFormatting>
        <x14:conditionalFormatting xmlns:xm="http://schemas.microsoft.com/office/excel/2006/main">
          <x14:cfRule type="containsText" priority="290" operator="containsText" id="{229DAFA3-D795-4F56-9B40-4E66DDAD94A3}">
            <xm:f>NOT(ISERROR(SEARCH($M$73,AB49)))</xm:f>
            <xm:f>$M$73</xm:f>
            <x14:dxf>
              <fill>
                <patternFill>
                  <bgColor rgb="FFFF0000"/>
                </patternFill>
              </fill>
            </x14:dxf>
          </x14:cfRule>
          <x14:cfRule type="containsText" priority="291" operator="containsText" id="{F6E2D64E-33F3-4088-9819-060ECFE0F780}">
            <xm:f>NOT(ISERROR(SEARCH($M$72,AB49)))</xm:f>
            <xm:f>$M$72</xm:f>
            <x14:dxf>
              <fill>
                <patternFill>
                  <bgColor rgb="FFFFC000"/>
                </patternFill>
              </fill>
            </x14:dxf>
          </x14:cfRule>
          <x14:cfRule type="containsText" priority="292" operator="containsText" id="{7D824F60-B0EC-4378-B08B-EBA0F3641670}">
            <xm:f>NOT(ISERROR(SEARCH($M$71,AB49)))</xm:f>
            <xm:f>$M$71</xm:f>
            <x14:dxf>
              <fill>
                <patternFill>
                  <bgColor rgb="FFFFFF00"/>
                </patternFill>
              </fill>
            </x14:dxf>
          </x14:cfRule>
          <x14:cfRule type="containsText" priority="293" operator="containsText" id="{BEF8A2C4-7348-4929-B24E-736DAA1E1090}">
            <xm:f>NOT(ISERROR(SEARCH($M$70,AB49)))</xm:f>
            <xm:f>$M$70</xm:f>
            <x14:dxf>
              <fill>
                <patternFill>
                  <bgColor rgb="FF92D050"/>
                </patternFill>
              </fill>
            </x14:dxf>
          </x14:cfRule>
          <xm:sqref>AB49</xm:sqref>
        </x14:conditionalFormatting>
        <x14:conditionalFormatting xmlns:xm="http://schemas.microsoft.com/office/excel/2006/main">
          <x14:cfRule type="containsText" priority="286" operator="containsText" id="{297DF26E-3748-4BA6-A9F1-2CD84C6550C2}">
            <xm:f>NOT(ISERROR(SEARCH($M$73,AB52)))</xm:f>
            <xm:f>$M$73</xm:f>
            <x14:dxf>
              <fill>
                <patternFill>
                  <bgColor rgb="FFFF0000"/>
                </patternFill>
              </fill>
            </x14:dxf>
          </x14:cfRule>
          <x14:cfRule type="containsText" priority="287" operator="containsText" id="{00338ACB-2077-4A5D-B985-EC08B70B371A}">
            <xm:f>NOT(ISERROR(SEARCH($M$72,AB52)))</xm:f>
            <xm:f>$M$72</xm:f>
            <x14:dxf>
              <fill>
                <patternFill>
                  <bgColor rgb="FFFFC000"/>
                </patternFill>
              </fill>
            </x14:dxf>
          </x14:cfRule>
          <x14:cfRule type="containsText" priority="288" operator="containsText" id="{E925F53F-7D90-43F2-AA71-AAE06B81705C}">
            <xm:f>NOT(ISERROR(SEARCH($M$71,AB52)))</xm:f>
            <xm:f>$M$71</xm:f>
            <x14:dxf>
              <fill>
                <patternFill>
                  <bgColor rgb="FFFFFF00"/>
                </patternFill>
              </fill>
            </x14:dxf>
          </x14:cfRule>
          <x14:cfRule type="containsText" priority="289" operator="containsText" id="{62DF6D92-B049-4FBB-AB08-ECE6BAC11D03}">
            <xm:f>NOT(ISERROR(SEARCH($M$70,AB52)))</xm:f>
            <xm:f>$M$70</xm:f>
            <x14:dxf>
              <fill>
                <patternFill>
                  <bgColor rgb="FF92D050"/>
                </patternFill>
              </fill>
            </x14:dxf>
          </x14:cfRule>
          <xm:sqref>AB52</xm:sqref>
        </x14:conditionalFormatting>
        <x14:conditionalFormatting xmlns:xm="http://schemas.microsoft.com/office/excel/2006/main">
          <x14:cfRule type="containsText" priority="282" operator="containsText" id="{CD2F6354-E1C8-4AC9-AE38-C8E4BBE0C774}">
            <xm:f>NOT(ISERROR(SEARCH($M$73,AB51)))</xm:f>
            <xm:f>$M$73</xm:f>
            <x14:dxf>
              <fill>
                <patternFill>
                  <bgColor rgb="FFFF0000"/>
                </patternFill>
              </fill>
            </x14:dxf>
          </x14:cfRule>
          <x14:cfRule type="containsText" priority="283" operator="containsText" id="{73DA24E2-FC7F-47C1-ACE3-65E9A429BB8B}">
            <xm:f>NOT(ISERROR(SEARCH($M$72,AB51)))</xm:f>
            <xm:f>$M$72</xm:f>
            <x14:dxf>
              <fill>
                <patternFill>
                  <bgColor rgb="FFFFC000"/>
                </patternFill>
              </fill>
            </x14:dxf>
          </x14:cfRule>
          <x14:cfRule type="containsText" priority="284" operator="containsText" id="{0CCBA414-6E88-4D14-B674-04C0564CF24A}">
            <xm:f>NOT(ISERROR(SEARCH($M$71,AB51)))</xm:f>
            <xm:f>$M$71</xm:f>
            <x14:dxf>
              <fill>
                <patternFill>
                  <bgColor rgb="FFFFFF00"/>
                </patternFill>
              </fill>
            </x14:dxf>
          </x14:cfRule>
          <x14:cfRule type="containsText" priority="285" operator="containsText" id="{E21699C1-610B-460C-BAEF-65913B7699A4}">
            <xm:f>NOT(ISERROR(SEARCH($M$70,AB51)))</xm:f>
            <xm:f>$M$70</xm:f>
            <x14:dxf>
              <fill>
                <patternFill>
                  <bgColor rgb="FF92D050"/>
                </patternFill>
              </fill>
            </x14:dxf>
          </x14:cfRule>
          <xm:sqref>AB51</xm:sqref>
        </x14:conditionalFormatting>
        <x14:conditionalFormatting xmlns:xm="http://schemas.microsoft.com/office/excel/2006/main">
          <x14:cfRule type="containsText" priority="274" operator="containsText" id="{729BBB60-51B6-44C9-8742-781C0EF25E51}">
            <xm:f>NOT(ISERROR(SEARCH($I$70,I54)))</xm:f>
            <xm:f>$I$70</xm:f>
            <x14:dxf>
              <fill>
                <patternFill>
                  <fgColor rgb="FF92D050"/>
                  <bgColor rgb="FF92D050"/>
                </patternFill>
              </fill>
            </x14:dxf>
          </x14:cfRule>
          <x14:cfRule type="containsText" priority="275" operator="containsText" id="{34A40CF2-BE4C-477C-BC9E-05AEA768D6DA}">
            <xm:f>NOT(ISERROR(SEARCH($I$71,I54)))</xm:f>
            <xm:f>$I$71</xm:f>
            <x14:dxf>
              <fill>
                <patternFill>
                  <bgColor rgb="FF00B050"/>
                </patternFill>
              </fill>
            </x14:dxf>
          </x14:cfRule>
          <x14:cfRule type="containsText" priority="276" operator="containsText" id="{91BED4FD-CE6E-4185-9683-DD4F93F3EE1C}">
            <xm:f>NOT(ISERROR(SEARCH($I$74,I54)))</xm:f>
            <xm:f>$I$74</xm:f>
            <x14:dxf>
              <fill>
                <patternFill>
                  <bgColor rgb="FFFF0000"/>
                </patternFill>
              </fill>
            </x14:dxf>
          </x14:cfRule>
          <x14:cfRule type="containsText" priority="277" operator="containsText" id="{EFA052A0-EC2B-47B4-AB43-F87975FD376B}">
            <xm:f>NOT(ISERROR(SEARCH($I$73,I54)))</xm:f>
            <xm:f>$I$73</xm:f>
            <x14:dxf>
              <fill>
                <patternFill>
                  <fgColor rgb="FFFFC000"/>
                  <bgColor rgb="FFFFC000"/>
                </patternFill>
              </fill>
            </x14:dxf>
          </x14:cfRule>
          <x14:cfRule type="containsText" priority="278" operator="containsText" id="{37880373-2BFB-4715-ACF1-568B54A842DD}">
            <xm:f>NOT(ISERROR(SEARCH($I$72,I54)))</xm:f>
            <xm:f>$I$72</xm:f>
            <x14:dxf>
              <fill>
                <patternFill>
                  <fgColor rgb="FFFFFF00"/>
                  <bgColor rgb="FFFFFF00"/>
                </patternFill>
              </fill>
            </x14:dxf>
          </x14:cfRule>
          <x14:cfRule type="containsText" priority="279" operator="containsText" id="{6F1477D4-F79B-4732-A19D-85444746B0C0}">
            <xm:f>NOT(ISERROR(SEARCH($I$71,I54)))</xm:f>
            <xm:f>$I$71</xm:f>
            <x14:dxf>
              <fill>
                <patternFill>
                  <bgColor theme="0" tint="-0.14996795556505021"/>
                </patternFill>
              </fill>
            </x14:dxf>
          </x14:cfRule>
          <x14:cfRule type="cellIs" priority="280" operator="equal" id="{77E42B64-87B3-484F-83A2-97EAC2E2AC9E}">
            <xm:f>'/Users/danielarodriguezm/Downloads/E:\UAEOS\TRABAJO EN CASA\MAPAS DE RIESGOS\RIESGOS 2022\[MAPA_RIESGOS_UAEOS_2022_V1.xlsx]Tabla probabiidad'!#REF!</xm:f>
            <x14:dxf>
              <fill>
                <patternFill>
                  <fgColor theme="6"/>
                </patternFill>
              </fill>
            </x14:dxf>
          </x14:cfRule>
          <x14:cfRule type="cellIs" priority="281" operator="equal" id="{60843A0F-85E7-4A68-8806-9FFD6EF06AEE}">
            <xm:f>'/Users/danielarodriguezm/Downloads/E:\UAEOS\TRABAJO EN CASA\MAPAS DE RIESGOS\RIESGOS 2022\[MAPA_RIESGOS_UAEOS_2022_V1.xlsx]Tabla probabiidad'!#REF!</xm:f>
            <x14:dxf>
              <fill>
                <patternFill>
                  <fgColor rgb="FF92D050"/>
                  <bgColor theme="6" tint="0.59996337778862885"/>
                </patternFill>
              </fill>
            </x14:dxf>
          </x14:cfRule>
          <xm:sqref>I54:I55</xm:sqref>
        </x14:conditionalFormatting>
        <x14:conditionalFormatting xmlns:xm="http://schemas.microsoft.com/office/excel/2006/main">
          <x14:cfRule type="containsText" priority="266" operator="containsText" id="{CA351D84-53E3-4831-9697-EF1BD482DA53}">
            <xm:f>NOT(ISERROR(SEARCH($I$70,I57)))</xm:f>
            <xm:f>$I$70</xm:f>
            <x14:dxf>
              <fill>
                <patternFill>
                  <fgColor rgb="FF92D050"/>
                  <bgColor rgb="FF92D050"/>
                </patternFill>
              </fill>
            </x14:dxf>
          </x14:cfRule>
          <x14:cfRule type="containsText" priority="267" operator="containsText" id="{86711A9A-BD86-4460-9B72-D4700236DD35}">
            <xm:f>NOT(ISERROR(SEARCH($I$71,I57)))</xm:f>
            <xm:f>$I$71</xm:f>
            <x14:dxf>
              <fill>
                <patternFill>
                  <bgColor rgb="FF00B050"/>
                </patternFill>
              </fill>
            </x14:dxf>
          </x14:cfRule>
          <x14:cfRule type="containsText" priority="268" operator="containsText" id="{1FC27205-4B79-4735-B9BA-FF7EC050E4A5}">
            <xm:f>NOT(ISERROR(SEARCH($I$74,I57)))</xm:f>
            <xm:f>$I$74</xm:f>
            <x14:dxf>
              <fill>
                <patternFill>
                  <bgColor rgb="FFFF0000"/>
                </patternFill>
              </fill>
            </x14:dxf>
          </x14:cfRule>
          <x14:cfRule type="containsText" priority="269" operator="containsText" id="{02456FA5-5AC2-4024-9AE6-F0BA09C9976A}">
            <xm:f>NOT(ISERROR(SEARCH($I$73,I57)))</xm:f>
            <xm:f>$I$73</xm:f>
            <x14:dxf>
              <fill>
                <patternFill>
                  <fgColor rgb="FFFFC000"/>
                  <bgColor rgb="FFFFC000"/>
                </patternFill>
              </fill>
            </x14:dxf>
          </x14:cfRule>
          <x14:cfRule type="containsText" priority="270" operator="containsText" id="{65EDDBF7-AFEA-4F77-B118-8014F09115EF}">
            <xm:f>NOT(ISERROR(SEARCH($I$72,I57)))</xm:f>
            <xm:f>$I$72</xm:f>
            <x14:dxf>
              <fill>
                <patternFill>
                  <fgColor rgb="FFFFFF00"/>
                  <bgColor rgb="FFFFFF00"/>
                </patternFill>
              </fill>
            </x14:dxf>
          </x14:cfRule>
          <x14:cfRule type="containsText" priority="271" operator="containsText" id="{724CC48D-26F5-41CB-B774-C4B0998D9F22}">
            <xm:f>NOT(ISERROR(SEARCH($I$71,I57)))</xm:f>
            <xm:f>$I$71</xm:f>
            <x14:dxf>
              <fill>
                <patternFill>
                  <bgColor theme="0" tint="-0.14996795556505021"/>
                </patternFill>
              </fill>
            </x14:dxf>
          </x14:cfRule>
          <x14:cfRule type="cellIs" priority="272" operator="equal" id="{E4D5A314-6ED3-4D6B-87AD-7A4178BFBF7B}">
            <xm:f>'/Users/danielarodriguezm/Downloads/E:\UAEOS\TRABAJO EN CASA\MAPAS DE RIESGOS\RIESGOS 2022\[MAPA_RIESGOS_UAEOS_2022_V1.xlsx]Tabla probabiidad'!#REF!</xm:f>
            <x14:dxf>
              <fill>
                <patternFill>
                  <fgColor theme="6"/>
                </patternFill>
              </fill>
            </x14:dxf>
          </x14:cfRule>
          <x14:cfRule type="cellIs" priority="273" operator="equal" id="{98F991E9-6828-4634-BF18-9C39BE04DCA4}">
            <xm:f>'/Users/danielarodriguezm/Downloads/E:\UAEOS\TRABAJO EN CASA\MAPAS DE RIESGOS\RIESGOS 2022\[MAPA_RIESGOS_UAEOS_2022_V1.xlsx]Tabla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261" operator="containsText" id="{3E228428-33A0-4F90-B792-80CEAA29DB71}">
            <xm:f>NOT(ISERROR(SEARCH($K$74,K54)))</xm:f>
            <xm:f>$K$74</xm:f>
            <x14:dxf>
              <fill>
                <patternFill>
                  <bgColor rgb="FFFF0000"/>
                </patternFill>
              </fill>
            </x14:dxf>
          </x14:cfRule>
          <x14:cfRule type="containsText" priority="262" operator="containsText" id="{D9B1CAAB-9DF4-4978-A607-12FF83E32145}">
            <xm:f>NOT(ISERROR(SEARCH($K$73,K54)))</xm:f>
            <xm:f>$K$73</xm:f>
            <x14:dxf>
              <fill>
                <patternFill>
                  <bgColor rgb="FFFFC000"/>
                </patternFill>
              </fill>
            </x14:dxf>
          </x14:cfRule>
          <x14:cfRule type="containsText" priority="263" operator="containsText" id="{2FB997A6-65BA-4360-B40D-658C74767311}">
            <xm:f>NOT(ISERROR(SEARCH($K$72,K54)))</xm:f>
            <xm:f>$K$72</xm:f>
            <x14:dxf>
              <fill>
                <patternFill>
                  <bgColor rgb="FFFFFF00"/>
                </patternFill>
              </fill>
            </x14:dxf>
          </x14:cfRule>
          <x14:cfRule type="containsText" priority="264" operator="containsText" id="{3741AC18-4F3E-43BB-8360-BE3B33F91ACF}">
            <xm:f>NOT(ISERROR(SEARCH($K$71,K54)))</xm:f>
            <xm:f>$K$71</xm:f>
            <x14:dxf>
              <fill>
                <patternFill>
                  <bgColor rgb="FF00B050"/>
                </patternFill>
              </fill>
            </x14:dxf>
          </x14:cfRule>
          <x14:cfRule type="containsText" priority="265" operator="containsText" id="{7F41EEBD-B2ED-4A3E-92AB-74B544E3EBF7}">
            <xm:f>NOT(ISERROR(SEARCH($K$70,K54)))</xm:f>
            <xm:f>$K$70</xm:f>
            <x14:dxf>
              <fill>
                <patternFill>
                  <bgColor rgb="FF92D050"/>
                </patternFill>
              </fill>
            </x14:dxf>
          </x14:cfRule>
          <xm:sqref>K54:K57</xm:sqref>
        </x14:conditionalFormatting>
        <x14:conditionalFormatting xmlns:xm="http://schemas.microsoft.com/office/excel/2006/main">
          <x14:cfRule type="containsText" priority="257" operator="containsText" id="{391B8060-731D-475F-81D9-3D87E31CA8F9}">
            <xm:f>NOT(ISERROR(SEARCH($M$73,M54)))</xm:f>
            <xm:f>$M$73</xm:f>
            <x14:dxf>
              <fill>
                <patternFill>
                  <bgColor rgb="FFFF0000"/>
                </patternFill>
              </fill>
            </x14:dxf>
          </x14:cfRule>
          <x14:cfRule type="containsText" priority="258" operator="containsText" id="{C1BC6564-A414-4A63-B83E-C60BE9652A9C}">
            <xm:f>NOT(ISERROR(SEARCH($M$72,M54)))</xm:f>
            <xm:f>$M$72</xm:f>
            <x14:dxf>
              <fill>
                <patternFill>
                  <bgColor rgb="FFFFC000"/>
                </patternFill>
              </fill>
            </x14:dxf>
          </x14:cfRule>
          <x14:cfRule type="containsText" priority="259" operator="containsText" id="{591374AD-EC08-4052-8C5A-6AC01F6C18DD}">
            <xm:f>NOT(ISERROR(SEARCH($M$71,M54)))</xm:f>
            <xm:f>$M$71</xm:f>
            <x14:dxf>
              <fill>
                <patternFill>
                  <bgColor rgb="FFFFFF00"/>
                </patternFill>
              </fill>
            </x14:dxf>
          </x14:cfRule>
          <x14:cfRule type="containsText" priority="260" operator="containsText" id="{2EEB2F9C-3BA2-45A4-8D83-5E5153EEAFA9}">
            <xm:f>NOT(ISERROR(SEARCH($M$70,M54)))</xm:f>
            <xm:f>$M$70</xm:f>
            <x14:dxf>
              <fill>
                <patternFill>
                  <bgColor rgb="FF92D050"/>
                </patternFill>
              </fill>
            </x14:dxf>
          </x14:cfRule>
          <xm:sqref>M54:M57</xm:sqref>
        </x14:conditionalFormatting>
        <x14:conditionalFormatting xmlns:xm="http://schemas.microsoft.com/office/excel/2006/main">
          <x14:cfRule type="containsText" priority="249" operator="containsText" id="{E0A9EE43-1623-41BE-BD48-4C3A5D5A79A4}">
            <xm:f>NOT(ISERROR(SEARCH($I$70,X54)))</xm:f>
            <xm:f>$I$70</xm:f>
            <x14:dxf>
              <fill>
                <patternFill>
                  <fgColor rgb="FF92D050"/>
                  <bgColor rgb="FF92D050"/>
                </patternFill>
              </fill>
            </x14:dxf>
          </x14:cfRule>
          <x14:cfRule type="containsText" priority="250" operator="containsText" id="{CF0AFCFA-0161-4A85-88BD-E7778594FCA3}">
            <xm:f>NOT(ISERROR(SEARCH($I$71,X54)))</xm:f>
            <xm:f>$I$71</xm:f>
            <x14:dxf>
              <fill>
                <patternFill>
                  <bgColor rgb="FF00B050"/>
                </patternFill>
              </fill>
            </x14:dxf>
          </x14:cfRule>
          <x14:cfRule type="containsText" priority="251" operator="containsText" id="{68C3D496-EAF4-456C-A3B4-944873262AD2}">
            <xm:f>NOT(ISERROR(SEARCH($I$74,X54)))</xm:f>
            <xm:f>$I$74</xm:f>
            <x14:dxf>
              <fill>
                <patternFill>
                  <bgColor rgb="FFFF0000"/>
                </patternFill>
              </fill>
            </x14:dxf>
          </x14:cfRule>
          <x14:cfRule type="containsText" priority="252" operator="containsText" id="{79CB6BB1-4B98-4BEB-8E1F-6037B70CBAA5}">
            <xm:f>NOT(ISERROR(SEARCH($I$73,X54)))</xm:f>
            <xm:f>$I$73</xm:f>
            <x14:dxf>
              <fill>
                <patternFill>
                  <fgColor rgb="FFFFC000"/>
                  <bgColor rgb="FFFFC000"/>
                </patternFill>
              </fill>
            </x14:dxf>
          </x14:cfRule>
          <x14:cfRule type="containsText" priority="253" operator="containsText" id="{F025F100-89FA-4B5C-952A-90E4D94CB8B6}">
            <xm:f>NOT(ISERROR(SEARCH($I$72,X54)))</xm:f>
            <xm:f>$I$72</xm:f>
            <x14:dxf>
              <fill>
                <patternFill>
                  <fgColor rgb="FFFFFF00"/>
                  <bgColor rgb="FFFFFF00"/>
                </patternFill>
              </fill>
            </x14:dxf>
          </x14:cfRule>
          <x14:cfRule type="containsText" priority="254" operator="containsText" id="{80962954-5AE7-4F86-9BFA-9547627A7B4B}">
            <xm:f>NOT(ISERROR(SEARCH($I$71,X54)))</xm:f>
            <xm:f>$I$71</xm:f>
            <x14:dxf>
              <fill>
                <patternFill>
                  <bgColor theme="0" tint="-0.14996795556505021"/>
                </patternFill>
              </fill>
            </x14:dxf>
          </x14:cfRule>
          <x14:cfRule type="cellIs" priority="255" operator="equal" id="{47E96F4B-F328-4C80-AFFA-505BF1F9F430}">
            <xm:f>'/Users/danielarodriguezm/Downloads/E:\UAEOS\TRABAJO EN CASA\MAPAS DE RIESGOS\RIESGOS 2022\[MAPA_RIESGOS_UAEOS_2022_V1.xlsx]Tabla probabiidad'!#REF!</xm:f>
            <x14:dxf>
              <fill>
                <patternFill>
                  <fgColor theme="6"/>
                </patternFill>
              </fill>
            </x14:dxf>
          </x14:cfRule>
          <x14:cfRule type="cellIs" priority="256" operator="equal" id="{7BFC172B-D99F-47D4-9B77-C63FBBA37ADF}">
            <xm:f>'/Users/danielarodriguezm/Downloads/E:\UAEOS\TRABAJO EN CASA\MAPAS DE RIESGOS\RIESGOS 2022\[MAPA_RIESGOS_UAEOS_2022_V1.xlsx]Tabla probabiidad'!#REF!</xm:f>
            <x14:dxf>
              <fill>
                <patternFill>
                  <fgColor rgb="FF92D050"/>
                  <bgColor theme="6" tint="0.59996337778862885"/>
                </patternFill>
              </fill>
            </x14:dxf>
          </x14:cfRule>
          <xm:sqref>X54:X55</xm:sqref>
        </x14:conditionalFormatting>
        <x14:conditionalFormatting xmlns:xm="http://schemas.microsoft.com/office/excel/2006/main">
          <x14:cfRule type="containsText" priority="241" operator="containsText" id="{63AC61A3-896A-4350-BAF1-B80D8C54729E}">
            <xm:f>NOT(ISERROR(SEARCH($I$70,X57)))</xm:f>
            <xm:f>$I$70</xm:f>
            <x14:dxf>
              <fill>
                <patternFill>
                  <fgColor rgb="FF92D050"/>
                  <bgColor rgb="FF92D050"/>
                </patternFill>
              </fill>
            </x14:dxf>
          </x14:cfRule>
          <x14:cfRule type="containsText" priority="242" operator="containsText" id="{6374F867-2CD1-4C91-ACB4-D69B44707F48}">
            <xm:f>NOT(ISERROR(SEARCH($I$71,X57)))</xm:f>
            <xm:f>$I$71</xm:f>
            <x14:dxf>
              <fill>
                <patternFill>
                  <bgColor rgb="FF00B050"/>
                </patternFill>
              </fill>
            </x14:dxf>
          </x14:cfRule>
          <x14:cfRule type="containsText" priority="243" operator="containsText" id="{9467E052-9CC0-487D-B588-5042A11EC862}">
            <xm:f>NOT(ISERROR(SEARCH($I$74,X57)))</xm:f>
            <xm:f>$I$74</xm:f>
            <x14:dxf>
              <fill>
                <patternFill>
                  <bgColor rgb="FFFF0000"/>
                </patternFill>
              </fill>
            </x14:dxf>
          </x14:cfRule>
          <x14:cfRule type="containsText" priority="244" operator="containsText" id="{E8B62EFB-B2BB-4D6E-81D3-D83EA56246B2}">
            <xm:f>NOT(ISERROR(SEARCH($I$73,X57)))</xm:f>
            <xm:f>$I$73</xm:f>
            <x14:dxf>
              <fill>
                <patternFill>
                  <fgColor rgb="FFFFC000"/>
                  <bgColor rgb="FFFFC000"/>
                </patternFill>
              </fill>
            </x14:dxf>
          </x14:cfRule>
          <x14:cfRule type="containsText" priority="245" operator="containsText" id="{CAF53EC4-9A48-4EA7-893F-4BC60085E606}">
            <xm:f>NOT(ISERROR(SEARCH($I$72,X57)))</xm:f>
            <xm:f>$I$72</xm:f>
            <x14:dxf>
              <fill>
                <patternFill>
                  <fgColor rgb="FFFFFF00"/>
                  <bgColor rgb="FFFFFF00"/>
                </patternFill>
              </fill>
            </x14:dxf>
          </x14:cfRule>
          <x14:cfRule type="containsText" priority="246" operator="containsText" id="{DFF84A3D-B3F9-440A-9852-2947A0F5A738}">
            <xm:f>NOT(ISERROR(SEARCH($I$71,X57)))</xm:f>
            <xm:f>$I$71</xm:f>
            <x14:dxf>
              <fill>
                <patternFill>
                  <bgColor theme="0" tint="-0.14996795556505021"/>
                </patternFill>
              </fill>
            </x14:dxf>
          </x14:cfRule>
          <x14:cfRule type="cellIs" priority="247" operator="equal" id="{66A87981-F051-4DCE-BE3B-FC675EF80503}">
            <xm:f>'/Users/danielarodriguezm/Downloads/E:\UAEOS\TRABAJO EN CASA\MAPAS DE RIESGOS\RIESGOS 2022\[MAPA_RIESGOS_UAEOS_2022_V1.xlsx]Tabla probabiidad'!#REF!</xm:f>
            <x14:dxf>
              <fill>
                <patternFill>
                  <fgColor theme="6"/>
                </patternFill>
              </fill>
            </x14:dxf>
          </x14:cfRule>
          <x14:cfRule type="cellIs" priority="248" operator="equal" id="{3FC0E467-8F68-473B-A9E1-54F30B12B1B0}">
            <xm:f>'/Users/danielarodriguezm/Downloads/E:\UAEOS\TRABAJO EN CASA\MAPAS DE RIESGOS\RIESGOS 2022\[MAPA_RIESGOS_UAEOS_2022_V1.xlsx]Tabla probabiidad'!#REF!</xm:f>
            <x14:dxf>
              <fill>
                <patternFill>
                  <fgColor rgb="FF92D050"/>
                  <bgColor theme="6" tint="0.59996337778862885"/>
                </patternFill>
              </fill>
            </x14:dxf>
          </x14:cfRule>
          <xm:sqref>X57</xm:sqref>
        </x14:conditionalFormatting>
        <x14:conditionalFormatting xmlns:xm="http://schemas.microsoft.com/office/excel/2006/main">
          <x14:cfRule type="containsText" priority="233" operator="containsText" id="{4456770A-A30A-4F1D-B69C-B45E15F65C13}">
            <xm:f>NOT(ISERROR(SEARCH($I$70,I56)))</xm:f>
            <xm:f>$I$70</xm:f>
            <x14:dxf>
              <fill>
                <patternFill>
                  <fgColor rgb="FF92D050"/>
                  <bgColor rgb="FF92D050"/>
                </patternFill>
              </fill>
            </x14:dxf>
          </x14:cfRule>
          <x14:cfRule type="containsText" priority="234" operator="containsText" id="{486C2FE4-D0EE-44CC-B568-E212A788D3D6}">
            <xm:f>NOT(ISERROR(SEARCH($I$71,I56)))</xm:f>
            <xm:f>$I$71</xm:f>
            <x14:dxf>
              <fill>
                <patternFill>
                  <bgColor rgb="FF00B050"/>
                </patternFill>
              </fill>
            </x14:dxf>
          </x14:cfRule>
          <x14:cfRule type="containsText" priority="235" operator="containsText" id="{6A50750B-2352-4C7D-AD8E-392CBF28624D}">
            <xm:f>NOT(ISERROR(SEARCH($I$74,I56)))</xm:f>
            <xm:f>$I$74</xm:f>
            <x14:dxf>
              <fill>
                <patternFill>
                  <bgColor rgb="FFFF0000"/>
                </patternFill>
              </fill>
            </x14:dxf>
          </x14:cfRule>
          <x14:cfRule type="containsText" priority="236" operator="containsText" id="{8ED7961F-2549-4F05-9C87-6CA98CA7DCC7}">
            <xm:f>NOT(ISERROR(SEARCH($I$73,I56)))</xm:f>
            <xm:f>$I$73</xm:f>
            <x14:dxf>
              <fill>
                <patternFill>
                  <fgColor rgb="FFFFC000"/>
                  <bgColor rgb="FFFFC000"/>
                </patternFill>
              </fill>
            </x14:dxf>
          </x14:cfRule>
          <x14:cfRule type="containsText" priority="237" operator="containsText" id="{83A410FA-5519-4D90-B6E5-73FF0F0FCB16}">
            <xm:f>NOT(ISERROR(SEARCH($I$72,I56)))</xm:f>
            <xm:f>$I$72</xm:f>
            <x14:dxf>
              <fill>
                <patternFill>
                  <fgColor rgb="FFFFFF00"/>
                  <bgColor rgb="FFFFFF00"/>
                </patternFill>
              </fill>
            </x14:dxf>
          </x14:cfRule>
          <x14:cfRule type="containsText" priority="238" operator="containsText" id="{D340A7C4-13FC-433E-B029-77FA509E36F5}">
            <xm:f>NOT(ISERROR(SEARCH($I$71,I56)))</xm:f>
            <xm:f>$I$71</xm:f>
            <x14:dxf>
              <fill>
                <patternFill>
                  <bgColor theme="0" tint="-0.14996795556505021"/>
                </patternFill>
              </fill>
            </x14:dxf>
          </x14:cfRule>
          <x14:cfRule type="cellIs" priority="239" operator="equal" id="{1B4FE3DA-03CF-42D1-B3D2-27AE8EFEE469}">
            <xm:f>'/Users/danielarodriguezm/Downloads/E:\UAEOS\TRABAJO EN CASA\MAPAS DE RIESGOS\RIESGOS 2022\[MAPA_RIESGOS_UAEOS_2022_V1.xlsx]Tabla probabiidad'!#REF!</xm:f>
            <x14:dxf>
              <fill>
                <patternFill>
                  <fgColor theme="6"/>
                </patternFill>
              </fill>
            </x14:dxf>
          </x14:cfRule>
          <x14:cfRule type="cellIs" priority="240" operator="equal" id="{C5B95DF1-0B9B-4912-8DBB-DA1D97EC1390}">
            <xm:f>'/Users/danielarodriguezm/Downloads/E:\UAEOS\TRABAJO EN CASA\MAPAS DE RIESGOS\RIESGOS 2022\[MAPA_RIESGOS_UAEOS_2022_V1.xlsx]Tabla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25" operator="containsText" id="{D73A5A61-894D-4E93-A642-6BFC6381235A}">
            <xm:f>NOT(ISERROR(SEARCH($I$70,X56)))</xm:f>
            <xm:f>$I$70</xm:f>
            <x14:dxf>
              <fill>
                <patternFill>
                  <fgColor rgb="FF92D050"/>
                  <bgColor rgb="FF92D050"/>
                </patternFill>
              </fill>
            </x14:dxf>
          </x14:cfRule>
          <x14:cfRule type="containsText" priority="226" operator="containsText" id="{E4504009-CDCB-44FC-9925-282670E32DBC}">
            <xm:f>NOT(ISERROR(SEARCH($I$71,X56)))</xm:f>
            <xm:f>$I$71</xm:f>
            <x14:dxf>
              <fill>
                <patternFill>
                  <bgColor rgb="FF00B050"/>
                </patternFill>
              </fill>
            </x14:dxf>
          </x14:cfRule>
          <x14:cfRule type="containsText" priority="227" operator="containsText" id="{25F48A27-0E05-4A63-9891-042DD729D075}">
            <xm:f>NOT(ISERROR(SEARCH($I$74,X56)))</xm:f>
            <xm:f>$I$74</xm:f>
            <x14:dxf>
              <fill>
                <patternFill>
                  <bgColor rgb="FFFF0000"/>
                </patternFill>
              </fill>
            </x14:dxf>
          </x14:cfRule>
          <x14:cfRule type="containsText" priority="228" operator="containsText" id="{AD956C05-4B76-4FA1-B5CE-848A9380A5A8}">
            <xm:f>NOT(ISERROR(SEARCH($I$73,X56)))</xm:f>
            <xm:f>$I$73</xm:f>
            <x14:dxf>
              <fill>
                <patternFill>
                  <fgColor rgb="FFFFC000"/>
                  <bgColor rgb="FFFFC000"/>
                </patternFill>
              </fill>
            </x14:dxf>
          </x14:cfRule>
          <x14:cfRule type="containsText" priority="229" operator="containsText" id="{A33E2AAD-3868-407C-8F19-1FB5397031B3}">
            <xm:f>NOT(ISERROR(SEARCH($I$72,X56)))</xm:f>
            <xm:f>$I$72</xm:f>
            <x14:dxf>
              <fill>
                <patternFill>
                  <fgColor rgb="FFFFFF00"/>
                  <bgColor rgb="FFFFFF00"/>
                </patternFill>
              </fill>
            </x14:dxf>
          </x14:cfRule>
          <x14:cfRule type="containsText" priority="230" operator="containsText" id="{C5C616F7-DE1D-4E49-9237-9DBF3554F98F}">
            <xm:f>NOT(ISERROR(SEARCH($I$71,X56)))</xm:f>
            <xm:f>$I$71</xm:f>
            <x14:dxf>
              <fill>
                <patternFill>
                  <bgColor theme="0" tint="-0.14996795556505021"/>
                </patternFill>
              </fill>
            </x14:dxf>
          </x14:cfRule>
          <x14:cfRule type="cellIs" priority="231" operator="equal" id="{51BDDAC9-751A-4131-B422-E9D4E800E59B}">
            <xm:f>'/Users/danielarodriguezm/Downloads/E:\UAEOS\TRABAJO EN CASA\MAPAS DE RIESGOS\RIESGOS 2022\[MAPA_RIESGOS_UAEOS_2022_V1.xlsx]Tabla probabiidad'!#REF!</xm:f>
            <x14:dxf>
              <fill>
                <patternFill>
                  <fgColor theme="6"/>
                </patternFill>
              </fill>
            </x14:dxf>
          </x14:cfRule>
          <x14:cfRule type="cellIs" priority="232" operator="equal" id="{0BBEBCDF-CBBE-47CE-8290-C8252458970E}">
            <xm:f>'/Users/danielarodriguezm/Downloads/E:\UAEOS\TRABAJO EN CASA\MAPAS DE RIESGOS\RIESGOS 2022\[MAPA_RIESGOS_UAEOS_2022_V1.xlsx]Tabla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20" operator="containsText" id="{C3048470-E6AA-497F-A546-F889FC1CFF27}">
            <xm:f>NOT(ISERROR(SEARCH($K$74,Z54)))</xm:f>
            <xm:f>$K$74</xm:f>
            <x14:dxf>
              <fill>
                <patternFill>
                  <bgColor rgb="FFFF0000"/>
                </patternFill>
              </fill>
            </x14:dxf>
          </x14:cfRule>
          <x14:cfRule type="containsText" priority="221" operator="containsText" id="{8BC6C3E7-C08C-44CB-8CC2-D0DDF6DD3571}">
            <xm:f>NOT(ISERROR(SEARCH($K$73,Z54)))</xm:f>
            <xm:f>$K$73</xm:f>
            <x14:dxf>
              <fill>
                <patternFill>
                  <bgColor rgb="FFFFC000"/>
                </patternFill>
              </fill>
            </x14:dxf>
          </x14:cfRule>
          <x14:cfRule type="containsText" priority="222" operator="containsText" id="{6B706A7A-573E-4764-AAA2-09CD8C437511}">
            <xm:f>NOT(ISERROR(SEARCH($K$72,Z54)))</xm:f>
            <xm:f>$K$72</xm:f>
            <x14:dxf>
              <fill>
                <patternFill>
                  <bgColor rgb="FFFFFF00"/>
                </patternFill>
              </fill>
            </x14:dxf>
          </x14:cfRule>
          <x14:cfRule type="containsText" priority="223" operator="containsText" id="{538B3C5F-C798-4F94-BC5A-4EAC0987EFF7}">
            <xm:f>NOT(ISERROR(SEARCH($K$71,Z54)))</xm:f>
            <xm:f>$K$71</xm:f>
            <x14:dxf>
              <fill>
                <patternFill>
                  <bgColor rgb="FF00B050"/>
                </patternFill>
              </fill>
            </x14:dxf>
          </x14:cfRule>
          <x14:cfRule type="containsText" priority="224" operator="containsText" id="{4AB843D6-F62A-4DFE-8A32-C203C7321540}">
            <xm:f>NOT(ISERROR(SEARCH($K$70,Z54)))</xm:f>
            <xm:f>$K$70</xm:f>
            <x14:dxf>
              <fill>
                <patternFill>
                  <bgColor rgb="FF92D050"/>
                </patternFill>
              </fill>
            </x14:dxf>
          </x14:cfRule>
          <xm:sqref>Z54:Z57</xm:sqref>
        </x14:conditionalFormatting>
        <x14:conditionalFormatting xmlns:xm="http://schemas.microsoft.com/office/excel/2006/main">
          <x14:cfRule type="containsText" priority="216" operator="containsText" id="{874986CF-7AF1-4A25-847E-3206508871F6}">
            <xm:f>NOT(ISERROR(SEARCH($M$73,AB54)))</xm:f>
            <xm:f>$M$73</xm:f>
            <x14:dxf>
              <fill>
                <patternFill>
                  <bgColor rgb="FFFF0000"/>
                </patternFill>
              </fill>
            </x14:dxf>
          </x14:cfRule>
          <x14:cfRule type="containsText" priority="217" operator="containsText" id="{01B949FE-F89F-4324-AF60-35AF1CD854FA}">
            <xm:f>NOT(ISERROR(SEARCH($M$72,AB54)))</xm:f>
            <xm:f>$M$72</xm:f>
            <x14:dxf>
              <fill>
                <patternFill>
                  <bgColor rgb="FFFFC000"/>
                </patternFill>
              </fill>
            </x14:dxf>
          </x14:cfRule>
          <x14:cfRule type="containsText" priority="218" operator="containsText" id="{38E1AEF4-7369-4757-A060-0BBE6495B0BF}">
            <xm:f>NOT(ISERROR(SEARCH($M$71,AB54)))</xm:f>
            <xm:f>$M$71</xm:f>
            <x14:dxf>
              <fill>
                <patternFill>
                  <bgColor rgb="FFFFFF00"/>
                </patternFill>
              </fill>
            </x14:dxf>
          </x14:cfRule>
          <x14:cfRule type="containsText" priority="219" operator="containsText" id="{1BBC43CA-0761-4166-AC31-0C39307E84DB}">
            <xm:f>NOT(ISERROR(SEARCH($M$70,AB54)))</xm:f>
            <xm:f>$M$70</xm:f>
            <x14:dxf>
              <fill>
                <patternFill>
                  <bgColor rgb="FF92D050"/>
                </patternFill>
              </fill>
            </x14:dxf>
          </x14:cfRule>
          <xm:sqref>AB54:AB57</xm:sqref>
        </x14:conditionalFormatting>
        <x14:conditionalFormatting xmlns:xm="http://schemas.microsoft.com/office/excel/2006/main">
          <x14:cfRule type="containsText" priority="208" operator="containsText" id="{A4DCC9E6-CB7E-4C57-A058-B9382A59E96F}">
            <xm:f>NOT(ISERROR(SEARCH($I$70,I60)))</xm:f>
            <xm:f>$I$70</xm:f>
            <x14:dxf>
              <fill>
                <patternFill>
                  <fgColor rgb="FF92D050"/>
                  <bgColor rgb="FF92D050"/>
                </patternFill>
              </fill>
            </x14:dxf>
          </x14:cfRule>
          <x14:cfRule type="containsText" priority="209" operator="containsText" id="{D5B39F42-B32E-4F10-98FC-41CBCBFA4B7B}">
            <xm:f>NOT(ISERROR(SEARCH($I$71,I60)))</xm:f>
            <xm:f>$I$71</xm:f>
            <x14:dxf>
              <fill>
                <patternFill>
                  <bgColor rgb="FF00B050"/>
                </patternFill>
              </fill>
            </x14:dxf>
          </x14:cfRule>
          <x14:cfRule type="containsText" priority="210" operator="containsText" id="{B38A239A-7B55-48BD-A80C-680AF4BB2521}">
            <xm:f>NOT(ISERROR(SEARCH($I$74,I60)))</xm:f>
            <xm:f>$I$74</xm:f>
            <x14:dxf>
              <fill>
                <patternFill>
                  <bgColor rgb="FFFF0000"/>
                </patternFill>
              </fill>
            </x14:dxf>
          </x14:cfRule>
          <x14:cfRule type="containsText" priority="211" operator="containsText" id="{4B679D53-5E38-48F7-8CA3-2D31C88AF36B}">
            <xm:f>NOT(ISERROR(SEARCH($I$73,I60)))</xm:f>
            <xm:f>$I$73</xm:f>
            <x14:dxf>
              <fill>
                <patternFill>
                  <fgColor rgb="FFFFC000"/>
                  <bgColor rgb="FFFFC000"/>
                </patternFill>
              </fill>
            </x14:dxf>
          </x14:cfRule>
          <x14:cfRule type="containsText" priority="212" operator="containsText" id="{EADDB9A1-4084-4845-A6AE-7B3D14EEB508}">
            <xm:f>NOT(ISERROR(SEARCH($I$72,I60)))</xm:f>
            <xm:f>$I$72</xm:f>
            <x14:dxf>
              <fill>
                <patternFill>
                  <fgColor rgb="FFFFFF00"/>
                  <bgColor rgb="FFFFFF00"/>
                </patternFill>
              </fill>
            </x14:dxf>
          </x14:cfRule>
          <x14:cfRule type="containsText" priority="213" operator="containsText" id="{F8FC377F-E25C-46D1-9316-A77070AD7294}">
            <xm:f>NOT(ISERROR(SEARCH($I$71,I60)))</xm:f>
            <xm:f>$I$71</xm:f>
            <x14:dxf>
              <fill>
                <patternFill>
                  <bgColor theme="0" tint="-0.14996795556505021"/>
                </patternFill>
              </fill>
            </x14:dxf>
          </x14:cfRule>
          <x14:cfRule type="cellIs" priority="214" operator="equal" id="{AE0B45DC-6A0F-4A72-847D-88FE02E5BC44}">
            <xm:f>'/Users/danielarodriguezm/Downloads/E:\UAEOS\TRABAJO EN CASA\MAPAS DE RIESGOS\RIESGOS 2022\[MAPA_RIESGOS_UAEOS_2022_V1.xlsx]Tabla probabiidad'!#REF!</xm:f>
            <x14:dxf>
              <fill>
                <patternFill>
                  <fgColor theme="6"/>
                </patternFill>
              </fill>
            </x14:dxf>
          </x14:cfRule>
          <x14:cfRule type="cellIs" priority="215" operator="equal" id="{8846296B-B06E-4D57-94DF-F35D5762A5E6}">
            <xm:f>'/Users/danielarodriguezm/Downloads/E:\UAEOS\TRABAJO EN CASA\MAPAS DE RIESGOS\RIESGOS 2022\[MAPA_RIESGOS_UAEOS_2022_V1.xlsx]Tabla probabiidad'!#REF!</xm:f>
            <x14:dxf>
              <fill>
                <patternFill>
                  <fgColor rgb="FF92D050"/>
                  <bgColor theme="6" tint="0.59996337778862885"/>
                </patternFill>
              </fill>
            </x14:dxf>
          </x14:cfRule>
          <xm:sqref>I60:I61</xm:sqref>
        </x14:conditionalFormatting>
        <x14:conditionalFormatting xmlns:xm="http://schemas.microsoft.com/office/excel/2006/main">
          <x14:cfRule type="containsText" priority="200" operator="containsText" id="{70ED75A3-85D0-440B-BB80-03673B81DD0C}">
            <xm:f>NOT(ISERROR(SEARCH($I$70,I58)))</xm:f>
            <xm:f>$I$70</xm:f>
            <x14:dxf>
              <fill>
                <patternFill>
                  <fgColor rgb="FF92D050"/>
                  <bgColor rgb="FF92D050"/>
                </patternFill>
              </fill>
            </x14:dxf>
          </x14:cfRule>
          <x14:cfRule type="containsText" priority="201" operator="containsText" id="{95667A2B-162B-4F1A-AA91-FF43B27A2640}">
            <xm:f>NOT(ISERROR(SEARCH($I$71,I58)))</xm:f>
            <xm:f>$I$71</xm:f>
            <x14:dxf>
              <fill>
                <patternFill>
                  <bgColor rgb="FF00B050"/>
                </patternFill>
              </fill>
            </x14:dxf>
          </x14:cfRule>
          <x14:cfRule type="containsText" priority="202" operator="containsText" id="{9992418C-0643-4631-9672-8CB88F70632D}">
            <xm:f>NOT(ISERROR(SEARCH($I$74,I58)))</xm:f>
            <xm:f>$I$74</xm:f>
            <x14:dxf>
              <fill>
                <patternFill>
                  <bgColor rgb="FFFF0000"/>
                </patternFill>
              </fill>
            </x14:dxf>
          </x14:cfRule>
          <x14:cfRule type="containsText" priority="203" operator="containsText" id="{6233F033-92DE-40FE-8BDE-2E0DA14C8CF8}">
            <xm:f>NOT(ISERROR(SEARCH($I$73,I58)))</xm:f>
            <xm:f>$I$73</xm:f>
            <x14:dxf>
              <fill>
                <patternFill>
                  <fgColor rgb="FFFFC000"/>
                  <bgColor rgb="FFFFC000"/>
                </patternFill>
              </fill>
            </x14:dxf>
          </x14:cfRule>
          <x14:cfRule type="containsText" priority="204" operator="containsText" id="{89AD1F9E-752B-4150-98A4-194884EB037A}">
            <xm:f>NOT(ISERROR(SEARCH($I$72,I58)))</xm:f>
            <xm:f>$I$72</xm:f>
            <x14:dxf>
              <fill>
                <patternFill>
                  <fgColor rgb="FFFFFF00"/>
                  <bgColor rgb="FFFFFF00"/>
                </patternFill>
              </fill>
            </x14:dxf>
          </x14:cfRule>
          <x14:cfRule type="containsText" priority="205" operator="containsText" id="{1BF1F9DF-68A3-4703-AF24-9C69F7F21C48}">
            <xm:f>NOT(ISERROR(SEARCH($I$71,I58)))</xm:f>
            <xm:f>$I$71</xm:f>
            <x14:dxf>
              <fill>
                <patternFill>
                  <bgColor theme="0" tint="-0.14996795556505021"/>
                </patternFill>
              </fill>
            </x14:dxf>
          </x14:cfRule>
          <x14:cfRule type="cellIs" priority="206" operator="equal" id="{6E6F3B70-1F3F-43A0-9F6F-0B3DBB4B7DA1}">
            <xm:f>'/Users/danielarodriguezm/Downloads/E:\UAEOS\TRABAJO EN CASA\MAPAS DE RIESGOS\RIESGOS 2022\[MAPA_RIESGOS_UAEOS_2022_V1.xlsx]Tabla probabiidad'!#REF!</xm:f>
            <x14:dxf>
              <fill>
                <patternFill>
                  <fgColor theme="6"/>
                </patternFill>
              </fill>
            </x14:dxf>
          </x14:cfRule>
          <x14:cfRule type="cellIs" priority="207" operator="equal" id="{04D3F9C7-57E1-44BA-8602-00BAA08E01B3}">
            <xm:f>'/Users/danielarodriguezm/Downloads/E:\UAEOS\TRABAJO EN CASA\MAPAS DE RIESGOS\RIESGOS 2022\[MAPA_RIESGOS_UAEOS_2022_V1.xlsx]Tabla probabiidad'!#REF!</xm:f>
            <x14:dxf>
              <fill>
                <patternFill>
                  <fgColor rgb="FF92D050"/>
                  <bgColor theme="6" tint="0.59996337778862885"/>
                </patternFill>
              </fill>
            </x14:dxf>
          </x14:cfRule>
          <xm:sqref>I58</xm:sqref>
        </x14:conditionalFormatting>
        <x14:conditionalFormatting xmlns:xm="http://schemas.microsoft.com/office/excel/2006/main">
          <x14:cfRule type="containsText" priority="195" operator="containsText" id="{655804D3-C408-4BBE-8327-5994C6D21A5F}">
            <xm:f>NOT(ISERROR(SEARCH($K$74,K60)))</xm:f>
            <xm:f>$K$74</xm:f>
            <x14:dxf>
              <fill>
                <patternFill>
                  <bgColor rgb="FFFF0000"/>
                </patternFill>
              </fill>
            </x14:dxf>
          </x14:cfRule>
          <x14:cfRule type="containsText" priority="196" operator="containsText" id="{70775A21-55D3-4C69-8A8D-1406487E7562}">
            <xm:f>NOT(ISERROR(SEARCH($K$73,K60)))</xm:f>
            <xm:f>$K$73</xm:f>
            <x14:dxf>
              <fill>
                <patternFill>
                  <bgColor rgb="FFFFC000"/>
                </patternFill>
              </fill>
            </x14:dxf>
          </x14:cfRule>
          <x14:cfRule type="containsText" priority="197" operator="containsText" id="{EF11B63A-E487-440A-9155-A530CA8F40EE}">
            <xm:f>NOT(ISERROR(SEARCH($K$72,K60)))</xm:f>
            <xm:f>$K$72</xm:f>
            <x14:dxf>
              <fill>
                <patternFill>
                  <bgColor rgb="FFFFFF00"/>
                </patternFill>
              </fill>
            </x14:dxf>
          </x14:cfRule>
          <x14:cfRule type="containsText" priority="198" operator="containsText" id="{BC4A8C9A-00FB-448E-B5C8-F1A8BB428D62}">
            <xm:f>NOT(ISERROR(SEARCH($K$71,K60)))</xm:f>
            <xm:f>$K$71</xm:f>
            <x14:dxf>
              <fill>
                <patternFill>
                  <bgColor rgb="FF00B050"/>
                </patternFill>
              </fill>
            </x14:dxf>
          </x14:cfRule>
          <x14:cfRule type="containsText" priority="199" operator="containsText" id="{BD97DE85-BB04-4AFD-9DDA-7BC031AD86FD}">
            <xm:f>NOT(ISERROR(SEARCH($K$70,K60)))</xm:f>
            <xm:f>$K$70</xm:f>
            <x14:dxf>
              <fill>
                <patternFill>
                  <bgColor rgb="FF92D050"/>
                </patternFill>
              </fill>
            </x14:dxf>
          </x14:cfRule>
          <xm:sqref>K60</xm:sqref>
        </x14:conditionalFormatting>
        <x14:conditionalFormatting xmlns:xm="http://schemas.microsoft.com/office/excel/2006/main">
          <x14:cfRule type="containsText" priority="190" operator="containsText" id="{1B5F5C3E-87AA-41B6-AC9E-91FCE140572C}">
            <xm:f>NOT(ISERROR(SEARCH($K$74,K58)))</xm:f>
            <xm:f>$K$74</xm:f>
            <x14:dxf>
              <fill>
                <patternFill>
                  <bgColor rgb="FFFF0000"/>
                </patternFill>
              </fill>
            </x14:dxf>
          </x14:cfRule>
          <x14:cfRule type="containsText" priority="191" operator="containsText" id="{9EC76681-F643-42FE-9A27-417AEA77AB75}">
            <xm:f>NOT(ISERROR(SEARCH($K$73,K58)))</xm:f>
            <xm:f>$K$73</xm:f>
            <x14:dxf>
              <fill>
                <patternFill>
                  <bgColor rgb="FFFFC000"/>
                </patternFill>
              </fill>
            </x14:dxf>
          </x14:cfRule>
          <x14:cfRule type="containsText" priority="192" operator="containsText" id="{FD186938-3DE5-402A-8245-DA55664C19E6}">
            <xm:f>NOT(ISERROR(SEARCH($K$72,K58)))</xm:f>
            <xm:f>$K$72</xm:f>
            <x14:dxf>
              <fill>
                <patternFill>
                  <bgColor rgb="FFFFFF00"/>
                </patternFill>
              </fill>
            </x14:dxf>
          </x14:cfRule>
          <x14:cfRule type="containsText" priority="193" operator="containsText" id="{DD0DDBC4-B2DD-469B-997B-FF19E999019C}">
            <xm:f>NOT(ISERROR(SEARCH($K$71,K58)))</xm:f>
            <xm:f>$K$71</xm:f>
            <x14:dxf>
              <fill>
                <patternFill>
                  <bgColor rgb="FF00B050"/>
                </patternFill>
              </fill>
            </x14:dxf>
          </x14:cfRule>
          <x14:cfRule type="containsText" priority="194" operator="containsText" id="{D985B980-A591-4450-9BFB-1346AC767C61}">
            <xm:f>NOT(ISERROR(SEARCH($K$70,K58)))</xm:f>
            <xm:f>$K$70</xm:f>
            <x14:dxf>
              <fill>
                <patternFill>
                  <bgColor rgb="FF92D050"/>
                </patternFill>
              </fill>
            </x14:dxf>
          </x14:cfRule>
          <xm:sqref>K58</xm:sqref>
        </x14:conditionalFormatting>
        <x14:conditionalFormatting xmlns:xm="http://schemas.microsoft.com/office/excel/2006/main">
          <x14:cfRule type="containsText" priority="185" operator="containsText" id="{1FFB0E3D-9742-4DB0-A235-AA56AFFC1702}">
            <xm:f>NOT(ISERROR(SEARCH($K$74,K61)))</xm:f>
            <xm:f>$K$74</xm:f>
            <x14:dxf>
              <fill>
                <patternFill>
                  <bgColor rgb="FFFF0000"/>
                </patternFill>
              </fill>
            </x14:dxf>
          </x14:cfRule>
          <x14:cfRule type="containsText" priority="186" operator="containsText" id="{C4DC77A0-DAC2-4BE2-B4FD-E0A01B2C138E}">
            <xm:f>NOT(ISERROR(SEARCH($K$73,K61)))</xm:f>
            <xm:f>$K$73</xm:f>
            <x14:dxf>
              <fill>
                <patternFill>
                  <bgColor rgb="FFFFC000"/>
                </patternFill>
              </fill>
            </x14:dxf>
          </x14:cfRule>
          <x14:cfRule type="containsText" priority="187" operator="containsText" id="{55F697E2-F4D6-40C0-B8A8-0754550486D6}">
            <xm:f>NOT(ISERROR(SEARCH($K$72,K61)))</xm:f>
            <xm:f>$K$72</xm:f>
            <x14:dxf>
              <fill>
                <patternFill>
                  <bgColor rgb="FFFFFF00"/>
                </patternFill>
              </fill>
            </x14:dxf>
          </x14:cfRule>
          <x14:cfRule type="containsText" priority="188" operator="containsText" id="{2540B123-C3D0-44A7-97A2-146196DCDD8F}">
            <xm:f>NOT(ISERROR(SEARCH($K$71,K61)))</xm:f>
            <xm:f>$K$71</xm:f>
            <x14:dxf>
              <fill>
                <patternFill>
                  <bgColor rgb="FF00B050"/>
                </patternFill>
              </fill>
            </x14:dxf>
          </x14:cfRule>
          <x14:cfRule type="containsText" priority="189" operator="containsText" id="{3CB95EFD-B641-4CEE-ADCD-128A2827B641}">
            <xm:f>NOT(ISERROR(SEARCH($K$70,K61)))</xm:f>
            <xm:f>$K$70</xm:f>
            <x14:dxf>
              <fill>
                <patternFill>
                  <bgColor rgb="FF92D050"/>
                </patternFill>
              </fill>
            </x14:dxf>
          </x14:cfRule>
          <xm:sqref>K61</xm:sqref>
        </x14:conditionalFormatting>
        <x14:conditionalFormatting xmlns:xm="http://schemas.microsoft.com/office/excel/2006/main">
          <x14:cfRule type="containsText" priority="181" operator="containsText" id="{84777905-1049-49C2-9478-9CF6B9198D7F}">
            <xm:f>NOT(ISERROR(SEARCH($M$73,M58)))</xm:f>
            <xm:f>$M$73</xm:f>
            <x14:dxf>
              <fill>
                <patternFill>
                  <bgColor rgb="FFFF0000"/>
                </patternFill>
              </fill>
            </x14:dxf>
          </x14:cfRule>
          <x14:cfRule type="containsText" priority="182" operator="containsText" id="{C56612CD-CED2-453E-ADD0-F79DD1673886}">
            <xm:f>NOT(ISERROR(SEARCH($M$72,M58)))</xm:f>
            <xm:f>$M$72</xm:f>
            <x14:dxf>
              <fill>
                <patternFill>
                  <bgColor rgb="FFFFC000"/>
                </patternFill>
              </fill>
            </x14:dxf>
          </x14:cfRule>
          <x14:cfRule type="containsText" priority="183" operator="containsText" id="{C4C03BE9-6839-4567-90DC-7DC1EFA6F5B3}">
            <xm:f>NOT(ISERROR(SEARCH($M$71,M58)))</xm:f>
            <xm:f>$M$71</xm:f>
            <x14:dxf>
              <fill>
                <patternFill>
                  <bgColor rgb="FFFFFF00"/>
                </patternFill>
              </fill>
            </x14:dxf>
          </x14:cfRule>
          <x14:cfRule type="containsText" priority="184" operator="containsText" id="{3C64C43D-C8D0-4582-A8A2-8DF78ADE2ED3}">
            <xm:f>NOT(ISERROR(SEARCH($M$70,M58)))</xm:f>
            <xm:f>$M$70</xm:f>
            <x14:dxf>
              <fill>
                <patternFill>
                  <bgColor rgb="FF92D050"/>
                </patternFill>
              </fill>
            </x14:dxf>
          </x14:cfRule>
          <xm:sqref>M58</xm:sqref>
        </x14:conditionalFormatting>
        <x14:conditionalFormatting xmlns:xm="http://schemas.microsoft.com/office/excel/2006/main">
          <x14:cfRule type="containsText" priority="177" operator="containsText" id="{C4BD8E47-D6D1-4C8C-8729-4DE140CFAB88}">
            <xm:f>NOT(ISERROR(SEARCH($M$73,M60)))</xm:f>
            <xm:f>$M$73</xm:f>
            <x14:dxf>
              <fill>
                <patternFill>
                  <bgColor rgb="FFFF0000"/>
                </patternFill>
              </fill>
            </x14:dxf>
          </x14:cfRule>
          <x14:cfRule type="containsText" priority="178" operator="containsText" id="{E3CE6C20-161A-4F47-A4E7-7189343EBB93}">
            <xm:f>NOT(ISERROR(SEARCH($M$72,M60)))</xm:f>
            <xm:f>$M$72</xm:f>
            <x14:dxf>
              <fill>
                <patternFill>
                  <bgColor rgb="FFFFC000"/>
                </patternFill>
              </fill>
            </x14:dxf>
          </x14:cfRule>
          <x14:cfRule type="containsText" priority="179" operator="containsText" id="{77602193-589C-4C9C-9B45-4123BF8A6D9E}">
            <xm:f>NOT(ISERROR(SEARCH($M$71,M60)))</xm:f>
            <xm:f>$M$71</xm:f>
            <x14:dxf>
              <fill>
                <patternFill>
                  <bgColor rgb="FFFFFF00"/>
                </patternFill>
              </fill>
            </x14:dxf>
          </x14:cfRule>
          <x14:cfRule type="containsText" priority="180" operator="containsText" id="{1C743B30-9131-4791-99E6-20587B498CAC}">
            <xm:f>NOT(ISERROR(SEARCH($M$70,M60)))</xm:f>
            <xm:f>$M$70</xm:f>
            <x14:dxf>
              <fill>
                <patternFill>
                  <bgColor rgb="FF92D050"/>
                </patternFill>
              </fill>
            </x14:dxf>
          </x14:cfRule>
          <xm:sqref>M60:M61</xm:sqref>
        </x14:conditionalFormatting>
        <x14:conditionalFormatting xmlns:xm="http://schemas.microsoft.com/office/excel/2006/main">
          <x14:cfRule type="containsText" priority="173" operator="containsText" id="{13B01317-3CB5-4512-B4A8-6A60168E01F0}">
            <xm:f>NOT(ISERROR(SEARCH($M$73,AB58)))</xm:f>
            <xm:f>$M$73</xm:f>
            <x14:dxf>
              <fill>
                <patternFill>
                  <bgColor rgb="FFFF0000"/>
                </patternFill>
              </fill>
            </x14:dxf>
          </x14:cfRule>
          <x14:cfRule type="containsText" priority="174" operator="containsText" id="{AB8B505C-1B03-494F-8EA5-31BD49360B0D}">
            <xm:f>NOT(ISERROR(SEARCH($M$72,AB58)))</xm:f>
            <xm:f>$M$72</xm:f>
            <x14:dxf>
              <fill>
                <patternFill>
                  <bgColor rgb="FFFFC000"/>
                </patternFill>
              </fill>
            </x14:dxf>
          </x14:cfRule>
          <x14:cfRule type="containsText" priority="175" operator="containsText" id="{AA5589EA-4055-4126-8F04-CCF24D343D8E}">
            <xm:f>NOT(ISERROR(SEARCH($M$71,AB58)))</xm:f>
            <xm:f>$M$71</xm:f>
            <x14:dxf>
              <fill>
                <patternFill>
                  <bgColor rgb="FFFFFF00"/>
                </patternFill>
              </fill>
            </x14:dxf>
          </x14:cfRule>
          <x14:cfRule type="containsText" priority="176" operator="containsText" id="{9217B6AB-35D0-463C-BF2D-616113FB4D03}">
            <xm:f>NOT(ISERROR(SEARCH($M$70,AB58)))</xm:f>
            <xm:f>$M$70</xm:f>
            <x14:dxf>
              <fill>
                <patternFill>
                  <bgColor rgb="FF92D050"/>
                </patternFill>
              </fill>
            </x14:dxf>
          </x14:cfRule>
          <xm:sqref>AB58</xm:sqref>
        </x14:conditionalFormatting>
        <x14:conditionalFormatting xmlns:xm="http://schemas.microsoft.com/office/excel/2006/main">
          <x14:cfRule type="containsText" priority="169" operator="containsText" id="{63F8B8E7-8856-4819-9FED-D153F78FCC57}">
            <xm:f>NOT(ISERROR(SEARCH($M$73,AB60)))</xm:f>
            <xm:f>$M$73</xm:f>
            <x14:dxf>
              <fill>
                <patternFill>
                  <bgColor rgb="FFFF0000"/>
                </patternFill>
              </fill>
            </x14:dxf>
          </x14:cfRule>
          <x14:cfRule type="containsText" priority="170" operator="containsText" id="{93D2F72C-7904-43E7-BB01-39F18D088207}">
            <xm:f>NOT(ISERROR(SEARCH($M$72,AB60)))</xm:f>
            <xm:f>$M$72</xm:f>
            <x14:dxf>
              <fill>
                <patternFill>
                  <bgColor rgb="FFFFC000"/>
                </patternFill>
              </fill>
            </x14:dxf>
          </x14:cfRule>
          <x14:cfRule type="containsText" priority="171" operator="containsText" id="{1895CBCD-3150-4130-A50E-24F6BD1EB839}">
            <xm:f>NOT(ISERROR(SEARCH($M$71,AB60)))</xm:f>
            <xm:f>$M$71</xm:f>
            <x14:dxf>
              <fill>
                <patternFill>
                  <bgColor rgb="FFFFFF00"/>
                </patternFill>
              </fill>
            </x14:dxf>
          </x14:cfRule>
          <x14:cfRule type="containsText" priority="172" operator="containsText" id="{99B4C504-7F92-4F77-B1E2-4180AE5CD939}">
            <xm:f>NOT(ISERROR(SEARCH($M$70,AB60)))</xm:f>
            <xm:f>$M$70</xm:f>
            <x14:dxf>
              <fill>
                <patternFill>
                  <bgColor rgb="FF92D050"/>
                </patternFill>
              </fill>
            </x14:dxf>
          </x14:cfRule>
          <xm:sqref>AB60:AB62</xm:sqref>
        </x14:conditionalFormatting>
        <x14:conditionalFormatting xmlns:xm="http://schemas.microsoft.com/office/excel/2006/main">
          <x14:cfRule type="containsText" priority="164" operator="containsText" id="{16FD4D28-9B5B-478E-A44A-5DAF703C4DA1}">
            <xm:f>NOT(ISERROR(SEARCH($H$27,X63)))</xm:f>
            <xm:f>$H$27</xm:f>
            <x14:dxf>
              <fill>
                <patternFill>
                  <bgColor rgb="FFFF0000"/>
                </patternFill>
              </fill>
            </x14:dxf>
          </x14:cfRule>
          <x14:cfRule type="containsText" priority="165" operator="containsText" id="{E788FE39-9A1D-46FE-B56D-E5B36D0388B2}">
            <xm:f>NOT(ISERROR(SEARCH($H$26,X63)))</xm:f>
            <xm:f>$H$26</xm:f>
            <x14:dxf>
              <fill>
                <patternFill>
                  <bgColor rgb="FFFFC000"/>
                </patternFill>
              </fill>
            </x14:dxf>
          </x14:cfRule>
          <x14:cfRule type="containsText" priority="166" operator="containsText" id="{CB7789A2-F27D-47CA-B756-9E3B0AFF4603}">
            <xm:f>NOT(ISERROR(SEARCH($H$25,X63)))</xm:f>
            <xm:f>$H$25</xm:f>
            <x14:dxf>
              <fill>
                <patternFill>
                  <bgColor rgb="FFFFFF00"/>
                </patternFill>
              </fill>
            </x14:dxf>
          </x14:cfRule>
          <x14:cfRule type="containsText" priority="167" operator="containsText" id="{D1C71F9C-0FBC-48F5-B753-271B97BBE896}">
            <xm:f>NOT(ISERROR(SEARCH($H$24,X63)))</xm:f>
            <xm:f>$H$24</xm:f>
            <x14:dxf>
              <fill>
                <patternFill>
                  <bgColor rgb="FF00B050"/>
                </patternFill>
              </fill>
            </x14:dxf>
          </x14:cfRule>
          <x14:cfRule type="containsText" priority="168" operator="containsText" id="{C50868A5-3979-4A7B-8548-B460C722C939}">
            <xm:f>NOT(ISERROR(SEARCH($H$23,X63)))</xm:f>
            <xm:f>$H$23</xm:f>
            <x14:dxf>
              <fill>
                <patternFill>
                  <bgColor rgb="FFADDB7B"/>
                </patternFill>
              </fill>
            </x14:dxf>
          </x14:cfRule>
          <xm:sqref>X63:X64</xm:sqref>
        </x14:conditionalFormatting>
        <x14:conditionalFormatting xmlns:xm="http://schemas.microsoft.com/office/excel/2006/main">
          <x14:cfRule type="containsText" priority="159" operator="containsText" id="{049FCF5A-1E4C-4715-B838-99961316A2EE}">
            <xm:f>NOT(ISERROR(SEARCH($H$27,X62)))</xm:f>
            <xm:f>$H$27</xm:f>
            <x14:dxf>
              <fill>
                <patternFill>
                  <bgColor rgb="FFFF0000"/>
                </patternFill>
              </fill>
            </x14:dxf>
          </x14:cfRule>
          <x14:cfRule type="containsText" priority="160" operator="containsText" id="{A71E3F8E-243A-48A9-83A6-30E59E91109D}">
            <xm:f>NOT(ISERROR(SEARCH($H$26,X62)))</xm:f>
            <xm:f>$H$26</xm:f>
            <x14:dxf>
              <fill>
                <patternFill>
                  <bgColor rgb="FFFFC000"/>
                </patternFill>
              </fill>
            </x14:dxf>
          </x14:cfRule>
          <x14:cfRule type="containsText" priority="161" operator="containsText" id="{3E04E7F6-21D2-4BDB-8933-E20CC0ECB338}">
            <xm:f>NOT(ISERROR(SEARCH($H$25,X62)))</xm:f>
            <xm:f>$H$25</xm:f>
            <x14:dxf>
              <fill>
                <patternFill>
                  <bgColor rgb="FFFFFF00"/>
                </patternFill>
              </fill>
            </x14:dxf>
          </x14:cfRule>
          <x14:cfRule type="containsText" priority="162" operator="containsText" id="{F06F0C51-5910-4A67-AB7C-1D077F796828}">
            <xm:f>NOT(ISERROR(SEARCH($H$24,X62)))</xm:f>
            <xm:f>$H$24</xm:f>
            <x14:dxf>
              <fill>
                <patternFill>
                  <bgColor rgb="FF00B050"/>
                </patternFill>
              </fill>
            </x14:dxf>
          </x14:cfRule>
          <x14:cfRule type="containsText" priority="163" operator="containsText" id="{80E97AE1-1DEB-49BF-BE6F-35326E726F33}">
            <xm:f>NOT(ISERROR(SEARCH($H$23,X62)))</xm:f>
            <xm:f>$H$23</xm:f>
            <x14:dxf>
              <fill>
                <patternFill>
                  <bgColor rgb="FFADDB7B"/>
                </patternFill>
              </fill>
            </x14:dxf>
          </x14:cfRule>
          <xm:sqref>X62</xm:sqref>
        </x14:conditionalFormatting>
        <x14:conditionalFormatting xmlns:xm="http://schemas.microsoft.com/office/excel/2006/main">
          <x14:cfRule type="containsText" priority="154" operator="containsText" id="{4A9A6D16-DDC6-4C71-9736-532916180B56}">
            <xm:f>NOT(ISERROR(SEARCH($J$27,Z62)))</xm:f>
            <xm:f>$J$27</xm:f>
            <x14:dxf>
              <fill>
                <patternFill>
                  <bgColor rgb="FFFF0000"/>
                </patternFill>
              </fill>
            </x14:dxf>
          </x14:cfRule>
          <x14:cfRule type="containsText" priority="155" operator="containsText" id="{45C0AF0F-D3B9-4DC9-A585-92D59AB36604}">
            <xm:f>NOT(ISERROR(SEARCH($J$26,Z62)))</xm:f>
            <xm:f>$J$26</xm:f>
            <x14:dxf>
              <fill>
                <patternFill>
                  <bgColor rgb="FFFFC000"/>
                </patternFill>
              </fill>
            </x14:dxf>
          </x14:cfRule>
          <x14:cfRule type="containsText" priority="156" operator="containsText" id="{381F0118-1A38-4092-AED9-A404C130C6A4}">
            <xm:f>NOT(ISERROR(SEARCH($J$25,Z62)))</xm:f>
            <xm:f>$J$25</xm:f>
            <x14:dxf>
              <fill>
                <patternFill>
                  <bgColor rgb="FFFFFF00"/>
                </patternFill>
              </fill>
            </x14:dxf>
          </x14:cfRule>
          <x14:cfRule type="containsText" priority="157" operator="containsText" id="{1D1AD1B3-9E41-4A4A-833A-8E520F836469}">
            <xm:f>NOT(ISERROR(SEARCH($J$24,Z62)))</xm:f>
            <xm:f>$J$24</xm:f>
            <x14:dxf>
              <fill>
                <patternFill>
                  <bgColor rgb="FF00B050"/>
                </patternFill>
              </fill>
            </x14:dxf>
          </x14:cfRule>
          <x14:cfRule type="containsText" priority="158" operator="containsText" id="{1DFF6694-4C6D-4BB0-B74F-7673ECAD49B1}">
            <xm:f>NOT(ISERROR(SEARCH($J$23,Z62)))</xm:f>
            <xm:f>$J$23</xm:f>
            <x14:dxf>
              <fill>
                <patternFill>
                  <bgColor rgb="FF92D050"/>
                </patternFill>
              </fill>
            </x14:dxf>
          </x14:cfRule>
          <xm:sqref>Z62</xm:sqref>
        </x14:conditionalFormatting>
        <x14:conditionalFormatting xmlns:xm="http://schemas.microsoft.com/office/excel/2006/main">
          <x14:cfRule type="containsText" priority="149" operator="containsText" id="{3B20A182-0DF9-4636-A334-C2AC8B7D8B82}">
            <xm:f>NOT(ISERROR(SEARCH($J$27,Z63)))</xm:f>
            <xm:f>$J$27</xm:f>
            <x14:dxf>
              <fill>
                <patternFill>
                  <bgColor rgb="FFFF0000"/>
                </patternFill>
              </fill>
            </x14:dxf>
          </x14:cfRule>
          <x14:cfRule type="containsText" priority="150" operator="containsText" id="{4C4533C0-2632-410E-85CC-7124E44C23DB}">
            <xm:f>NOT(ISERROR(SEARCH($J$26,Z63)))</xm:f>
            <xm:f>$J$26</xm:f>
            <x14:dxf>
              <fill>
                <patternFill>
                  <bgColor rgb="FFFFC000"/>
                </patternFill>
              </fill>
            </x14:dxf>
          </x14:cfRule>
          <x14:cfRule type="containsText" priority="151" operator="containsText" id="{961567C6-7268-43B8-98D0-305C3FB3277E}">
            <xm:f>NOT(ISERROR(SEARCH($J$25,Z63)))</xm:f>
            <xm:f>$J$25</xm:f>
            <x14:dxf>
              <fill>
                <patternFill>
                  <bgColor rgb="FFFFFF00"/>
                </patternFill>
              </fill>
            </x14:dxf>
          </x14:cfRule>
          <x14:cfRule type="containsText" priority="152" operator="containsText" id="{9296EED7-1573-4716-AF8E-B4FD6BFCE155}">
            <xm:f>NOT(ISERROR(SEARCH($J$24,Z63)))</xm:f>
            <xm:f>$J$24</xm:f>
            <x14:dxf>
              <fill>
                <patternFill>
                  <bgColor rgb="FF00B050"/>
                </patternFill>
              </fill>
            </x14:dxf>
          </x14:cfRule>
          <x14:cfRule type="containsText" priority="153" operator="containsText" id="{AAB74ECB-95D1-4F82-B181-C5DAF918ECB7}">
            <xm:f>NOT(ISERROR(SEARCH($J$23,Z63)))</xm:f>
            <xm:f>$J$23</xm:f>
            <x14:dxf>
              <fill>
                <patternFill>
                  <bgColor rgb="FF92D050"/>
                </patternFill>
              </fill>
            </x14:dxf>
          </x14:cfRule>
          <xm:sqref>Z63</xm:sqref>
        </x14:conditionalFormatting>
        <x14:conditionalFormatting xmlns:xm="http://schemas.microsoft.com/office/excel/2006/main">
          <x14:cfRule type="containsText" priority="144" operator="containsText" id="{A39A8FE7-8BAB-4108-A3EF-2DD5453EDF74}">
            <xm:f>NOT(ISERROR(SEARCH($J$27,Z64)))</xm:f>
            <xm:f>$J$27</xm:f>
            <x14:dxf>
              <fill>
                <patternFill>
                  <bgColor rgb="FFFF0000"/>
                </patternFill>
              </fill>
            </x14:dxf>
          </x14:cfRule>
          <x14:cfRule type="containsText" priority="145" operator="containsText" id="{7B2F4DF1-5CE6-4F40-8FF7-A8BF60BF7D3D}">
            <xm:f>NOT(ISERROR(SEARCH($J$26,Z64)))</xm:f>
            <xm:f>$J$26</xm:f>
            <x14:dxf>
              <fill>
                <patternFill>
                  <bgColor rgb="FFFFC000"/>
                </patternFill>
              </fill>
            </x14:dxf>
          </x14:cfRule>
          <x14:cfRule type="containsText" priority="146" operator="containsText" id="{1ECDE375-F01C-4C1D-8239-429233871E5B}">
            <xm:f>NOT(ISERROR(SEARCH($J$25,Z64)))</xm:f>
            <xm:f>$J$25</xm:f>
            <x14:dxf>
              <fill>
                <patternFill>
                  <bgColor rgb="FFFFFF00"/>
                </patternFill>
              </fill>
            </x14:dxf>
          </x14:cfRule>
          <x14:cfRule type="containsText" priority="147" operator="containsText" id="{E699CAC6-3B6D-4EDB-A89C-6C892AA4169F}">
            <xm:f>NOT(ISERROR(SEARCH($J$24,Z64)))</xm:f>
            <xm:f>$J$24</xm:f>
            <x14:dxf>
              <fill>
                <patternFill>
                  <bgColor rgb="FF00B050"/>
                </patternFill>
              </fill>
            </x14:dxf>
          </x14:cfRule>
          <x14:cfRule type="containsText" priority="148" operator="containsText" id="{F7C54260-EFEC-4710-AA91-E1F252C9DAC6}">
            <xm:f>NOT(ISERROR(SEARCH($J$23,Z64)))</xm:f>
            <xm:f>$J$23</xm:f>
            <x14:dxf>
              <fill>
                <patternFill>
                  <bgColor rgb="FF92D050"/>
                </patternFill>
              </fill>
            </x14:dxf>
          </x14:cfRule>
          <xm:sqref>Z64</xm:sqref>
        </x14:conditionalFormatting>
        <x14:conditionalFormatting xmlns:xm="http://schemas.microsoft.com/office/excel/2006/main">
          <x14:cfRule type="containsText" priority="136" operator="containsText" id="{CFC94A58-35E9-4EF2-B963-C8A9ED3ADAFD}">
            <xm:f>NOT(ISERROR(SEARCH($I$70,I62)))</xm:f>
            <xm:f>$I$70</xm:f>
            <x14:dxf>
              <fill>
                <patternFill>
                  <fgColor rgb="FF92D050"/>
                  <bgColor rgb="FF92D050"/>
                </patternFill>
              </fill>
            </x14:dxf>
          </x14:cfRule>
          <x14:cfRule type="containsText" priority="137" operator="containsText" id="{15BC3EAB-B5DC-4923-BAF4-8D8CA8058BCA}">
            <xm:f>NOT(ISERROR(SEARCH($I$71,I62)))</xm:f>
            <xm:f>$I$71</xm:f>
            <x14:dxf>
              <fill>
                <patternFill>
                  <bgColor rgb="FF00B050"/>
                </patternFill>
              </fill>
            </x14:dxf>
          </x14:cfRule>
          <x14:cfRule type="containsText" priority="138" operator="containsText" id="{00626A58-7221-442C-8BA8-B9F1A1162AA9}">
            <xm:f>NOT(ISERROR(SEARCH($I$74,I62)))</xm:f>
            <xm:f>$I$74</xm:f>
            <x14:dxf>
              <fill>
                <patternFill>
                  <bgColor rgb="FFFF0000"/>
                </patternFill>
              </fill>
            </x14:dxf>
          </x14:cfRule>
          <x14:cfRule type="containsText" priority="139" operator="containsText" id="{51E2EC50-E7F7-4CD2-97B5-2F8B2C772D3A}">
            <xm:f>NOT(ISERROR(SEARCH($I$73,I62)))</xm:f>
            <xm:f>$I$73</xm:f>
            <x14:dxf>
              <fill>
                <patternFill>
                  <fgColor rgb="FFFFC000"/>
                  <bgColor rgb="FFFFC000"/>
                </patternFill>
              </fill>
            </x14:dxf>
          </x14:cfRule>
          <x14:cfRule type="containsText" priority="140" operator="containsText" id="{3646979A-998B-445C-88CF-42E9E91C8DA8}">
            <xm:f>NOT(ISERROR(SEARCH($I$72,I62)))</xm:f>
            <xm:f>$I$72</xm:f>
            <x14:dxf>
              <fill>
                <patternFill>
                  <fgColor rgb="FFFFFF00"/>
                  <bgColor rgb="FFFFFF00"/>
                </patternFill>
              </fill>
            </x14:dxf>
          </x14:cfRule>
          <x14:cfRule type="containsText" priority="141" operator="containsText" id="{76693386-D1B6-475B-8238-87A9CA4A0F20}">
            <xm:f>NOT(ISERROR(SEARCH($I$71,I62)))</xm:f>
            <xm:f>$I$71</xm:f>
            <x14:dxf>
              <fill>
                <patternFill>
                  <bgColor theme="0" tint="-0.14996795556505021"/>
                </patternFill>
              </fill>
            </x14:dxf>
          </x14:cfRule>
          <x14:cfRule type="cellIs" priority="142" operator="equal" id="{637B4F3F-1DEC-4839-80AD-21295A4F411D}">
            <xm:f>'/Users/danielarodriguezm/Downloads/E:\UAEOS\TRABAJO EN CASA\MAPAS DE RIESGOS\RIESGOS 2022\[MAPA_RIESGOS_UAEOS_2022_V1.xlsx]Tabla probabiidad'!#REF!</xm:f>
            <x14:dxf>
              <fill>
                <patternFill>
                  <fgColor theme="6"/>
                </patternFill>
              </fill>
            </x14:dxf>
          </x14:cfRule>
          <x14:cfRule type="cellIs" priority="143" operator="equal" id="{77805949-9ADF-4C77-AA57-35DDB2DFE2D7}">
            <xm:f>'/Users/danielarodriguezm/Downloads/E:\UAEOS\TRABAJO EN CASA\MAPAS DE RIESGOS\RIESGOS 2022\[MAPA_RIESGOS_UAEOS_2022_V1.xlsx]Tabla probabiidad'!#REF!</xm:f>
            <x14:dxf>
              <fill>
                <patternFill>
                  <fgColor rgb="FF92D050"/>
                  <bgColor theme="6" tint="0.59996337778862885"/>
                </patternFill>
              </fill>
            </x14:dxf>
          </x14:cfRule>
          <xm:sqref>I62:I64</xm:sqref>
        </x14:conditionalFormatting>
        <x14:conditionalFormatting xmlns:xm="http://schemas.microsoft.com/office/excel/2006/main">
          <x14:cfRule type="containsText" priority="131" operator="containsText" id="{08544BAE-C8C1-4156-A427-94DB1CE69DD9}">
            <xm:f>NOT(ISERROR(SEARCH($K$74,K62)))</xm:f>
            <xm:f>$K$74</xm:f>
            <x14:dxf>
              <fill>
                <patternFill>
                  <bgColor rgb="FFFF0000"/>
                </patternFill>
              </fill>
            </x14:dxf>
          </x14:cfRule>
          <x14:cfRule type="containsText" priority="132" operator="containsText" id="{4CB04073-E099-4701-8309-7016AAD51E92}">
            <xm:f>NOT(ISERROR(SEARCH($K$73,K62)))</xm:f>
            <xm:f>$K$73</xm:f>
            <x14:dxf>
              <fill>
                <patternFill>
                  <bgColor rgb="FFFFC000"/>
                </patternFill>
              </fill>
            </x14:dxf>
          </x14:cfRule>
          <x14:cfRule type="containsText" priority="133" operator="containsText" id="{59C6EC26-74C2-4D9D-9196-4B7C9FAA1D1F}">
            <xm:f>NOT(ISERROR(SEARCH($K$72,K62)))</xm:f>
            <xm:f>$K$72</xm:f>
            <x14:dxf>
              <fill>
                <patternFill>
                  <bgColor rgb="FFFFFF00"/>
                </patternFill>
              </fill>
            </x14:dxf>
          </x14:cfRule>
          <x14:cfRule type="containsText" priority="134" operator="containsText" id="{448E9D66-E118-4211-AFF1-76D6917C2A46}">
            <xm:f>NOT(ISERROR(SEARCH($K$71,K62)))</xm:f>
            <xm:f>$K$71</xm:f>
            <x14:dxf>
              <fill>
                <patternFill>
                  <bgColor rgb="FF00B050"/>
                </patternFill>
              </fill>
            </x14:dxf>
          </x14:cfRule>
          <x14:cfRule type="containsText" priority="135" operator="containsText" id="{ADA64E29-3805-4347-9B3B-F8EA4D6B4891}">
            <xm:f>NOT(ISERROR(SEARCH($K$70,K62)))</xm:f>
            <xm:f>$K$70</xm:f>
            <x14:dxf>
              <fill>
                <patternFill>
                  <bgColor rgb="FF92D050"/>
                </patternFill>
              </fill>
            </x14:dxf>
          </x14:cfRule>
          <xm:sqref>K62</xm:sqref>
        </x14:conditionalFormatting>
        <x14:conditionalFormatting xmlns:xm="http://schemas.microsoft.com/office/excel/2006/main">
          <x14:cfRule type="containsText" priority="126" operator="containsText" id="{C03FB2A6-CC2E-478A-B955-712A81A237AD}">
            <xm:f>NOT(ISERROR(SEARCH($K$74,K63)))</xm:f>
            <xm:f>$K$74</xm:f>
            <x14:dxf>
              <fill>
                <patternFill>
                  <bgColor rgb="FFFF0000"/>
                </patternFill>
              </fill>
            </x14:dxf>
          </x14:cfRule>
          <x14:cfRule type="containsText" priority="127" operator="containsText" id="{FC70F300-5264-4CEF-A56D-AFD06E6A30FF}">
            <xm:f>NOT(ISERROR(SEARCH($K$73,K63)))</xm:f>
            <xm:f>$K$73</xm:f>
            <x14:dxf>
              <fill>
                <patternFill>
                  <bgColor rgb="FFFFC000"/>
                </patternFill>
              </fill>
            </x14:dxf>
          </x14:cfRule>
          <x14:cfRule type="containsText" priority="128" operator="containsText" id="{52A98E88-1019-4B11-B7CC-CB635B75EB89}">
            <xm:f>NOT(ISERROR(SEARCH($K$72,K63)))</xm:f>
            <xm:f>$K$72</xm:f>
            <x14:dxf>
              <fill>
                <patternFill>
                  <bgColor rgb="FFFFFF00"/>
                </patternFill>
              </fill>
            </x14:dxf>
          </x14:cfRule>
          <x14:cfRule type="containsText" priority="129" operator="containsText" id="{7EF6E759-6576-4963-B35B-94A07E2EF2FE}">
            <xm:f>NOT(ISERROR(SEARCH($K$71,K63)))</xm:f>
            <xm:f>$K$71</xm:f>
            <x14:dxf>
              <fill>
                <patternFill>
                  <bgColor rgb="FF00B050"/>
                </patternFill>
              </fill>
            </x14:dxf>
          </x14:cfRule>
          <x14:cfRule type="containsText" priority="130" operator="containsText" id="{CA80CA35-8376-4A2B-886A-EB55DBACD187}">
            <xm:f>NOT(ISERROR(SEARCH($K$70,K63)))</xm:f>
            <xm:f>$K$70</xm:f>
            <x14:dxf>
              <fill>
                <patternFill>
                  <bgColor rgb="FF92D050"/>
                </patternFill>
              </fill>
            </x14:dxf>
          </x14:cfRule>
          <xm:sqref>K63</xm:sqref>
        </x14:conditionalFormatting>
        <x14:conditionalFormatting xmlns:xm="http://schemas.microsoft.com/office/excel/2006/main">
          <x14:cfRule type="containsText" priority="121" operator="containsText" id="{B02E8D99-F8C5-4DD6-B48A-8E5035535511}">
            <xm:f>NOT(ISERROR(SEARCH($K$74,K64)))</xm:f>
            <xm:f>$K$74</xm:f>
            <x14:dxf>
              <fill>
                <patternFill>
                  <bgColor rgb="FFFF0000"/>
                </patternFill>
              </fill>
            </x14:dxf>
          </x14:cfRule>
          <x14:cfRule type="containsText" priority="122" operator="containsText" id="{6617D88B-D87F-43BB-866C-F7E0EDE48F45}">
            <xm:f>NOT(ISERROR(SEARCH($K$73,K64)))</xm:f>
            <xm:f>$K$73</xm:f>
            <x14:dxf>
              <fill>
                <patternFill>
                  <bgColor rgb="FFFFC000"/>
                </patternFill>
              </fill>
            </x14:dxf>
          </x14:cfRule>
          <x14:cfRule type="containsText" priority="123" operator="containsText" id="{1C715398-51C6-4691-9C52-283C5AD66A18}">
            <xm:f>NOT(ISERROR(SEARCH($K$72,K64)))</xm:f>
            <xm:f>$K$72</xm:f>
            <x14:dxf>
              <fill>
                <patternFill>
                  <bgColor rgb="FFFFFF00"/>
                </patternFill>
              </fill>
            </x14:dxf>
          </x14:cfRule>
          <x14:cfRule type="containsText" priority="124" operator="containsText" id="{5B843E77-6CA9-4471-B603-FADA737E9889}">
            <xm:f>NOT(ISERROR(SEARCH($K$71,K64)))</xm:f>
            <xm:f>$K$71</xm:f>
            <x14:dxf>
              <fill>
                <patternFill>
                  <bgColor rgb="FF00B050"/>
                </patternFill>
              </fill>
            </x14:dxf>
          </x14:cfRule>
          <x14:cfRule type="containsText" priority="125" operator="containsText" id="{AB960FF4-50F2-4D9F-9191-9924F062688E}">
            <xm:f>NOT(ISERROR(SEARCH($K$70,K64)))</xm:f>
            <xm:f>$K$70</xm:f>
            <x14:dxf>
              <fill>
                <patternFill>
                  <bgColor rgb="FF92D050"/>
                </patternFill>
              </fill>
            </x14:dxf>
          </x14:cfRule>
          <xm:sqref>K64</xm:sqref>
        </x14:conditionalFormatting>
        <x14:conditionalFormatting xmlns:xm="http://schemas.microsoft.com/office/excel/2006/main">
          <x14:cfRule type="containsText" priority="117" operator="containsText" id="{86E864F4-E712-4179-808E-C2B9C5C9E14E}">
            <xm:f>NOT(ISERROR(SEARCH($M$73,M62)))</xm:f>
            <xm:f>$M$73</xm:f>
            <x14:dxf>
              <fill>
                <patternFill>
                  <bgColor rgb="FFFF0000"/>
                </patternFill>
              </fill>
            </x14:dxf>
          </x14:cfRule>
          <x14:cfRule type="containsText" priority="118" operator="containsText" id="{D6A52E9B-91AD-4CE7-A9B0-F28F8984F1A9}">
            <xm:f>NOT(ISERROR(SEARCH($M$72,M62)))</xm:f>
            <xm:f>$M$72</xm:f>
            <x14:dxf>
              <fill>
                <patternFill>
                  <bgColor rgb="FFFFC000"/>
                </patternFill>
              </fill>
            </x14:dxf>
          </x14:cfRule>
          <x14:cfRule type="containsText" priority="119" operator="containsText" id="{4389BAAC-D48E-4621-A74F-C9CAFA6C2C3B}">
            <xm:f>NOT(ISERROR(SEARCH($M$71,M62)))</xm:f>
            <xm:f>$M$71</xm:f>
            <x14:dxf>
              <fill>
                <patternFill>
                  <bgColor rgb="FFFFFF00"/>
                </patternFill>
              </fill>
            </x14:dxf>
          </x14:cfRule>
          <x14:cfRule type="containsText" priority="120" operator="containsText" id="{ABFE6FAB-F2CE-4787-84F9-4378D8DD9D86}">
            <xm:f>NOT(ISERROR(SEARCH($M$70,M62)))</xm:f>
            <xm:f>$M$70</xm:f>
            <x14:dxf>
              <fill>
                <patternFill>
                  <bgColor rgb="FF92D050"/>
                </patternFill>
              </fill>
            </x14:dxf>
          </x14:cfRule>
          <xm:sqref>M62</xm:sqref>
        </x14:conditionalFormatting>
        <x14:conditionalFormatting xmlns:xm="http://schemas.microsoft.com/office/excel/2006/main">
          <x14:cfRule type="containsText" priority="113" operator="containsText" id="{FCC9E003-8350-4E97-8523-F67B18F74700}">
            <xm:f>NOT(ISERROR(SEARCH($M$73,M63)))</xm:f>
            <xm:f>$M$73</xm:f>
            <x14:dxf>
              <fill>
                <patternFill>
                  <bgColor rgb="FFFF0000"/>
                </patternFill>
              </fill>
            </x14:dxf>
          </x14:cfRule>
          <x14:cfRule type="containsText" priority="114" operator="containsText" id="{F89E1A28-0E4D-469F-8B7F-DF817EA22A26}">
            <xm:f>NOT(ISERROR(SEARCH($M$72,M63)))</xm:f>
            <xm:f>$M$72</xm:f>
            <x14:dxf>
              <fill>
                <patternFill>
                  <bgColor rgb="FFFFC000"/>
                </patternFill>
              </fill>
            </x14:dxf>
          </x14:cfRule>
          <x14:cfRule type="containsText" priority="115" operator="containsText" id="{E57A7537-8C76-468B-8DDA-D417DE724B5B}">
            <xm:f>NOT(ISERROR(SEARCH($M$71,M63)))</xm:f>
            <xm:f>$M$71</xm:f>
            <x14:dxf>
              <fill>
                <patternFill>
                  <bgColor rgb="FFFFFF00"/>
                </patternFill>
              </fill>
            </x14:dxf>
          </x14:cfRule>
          <x14:cfRule type="containsText" priority="116" operator="containsText" id="{0FBB7108-DCCF-4D54-BC4D-6B2ECE910C79}">
            <xm:f>NOT(ISERROR(SEARCH($M$70,M63)))</xm:f>
            <xm:f>$M$70</xm:f>
            <x14:dxf>
              <fill>
                <patternFill>
                  <bgColor rgb="FF92D050"/>
                </patternFill>
              </fill>
            </x14:dxf>
          </x14:cfRule>
          <xm:sqref>M63:M64</xm:sqref>
        </x14:conditionalFormatting>
        <x14:conditionalFormatting xmlns:xm="http://schemas.microsoft.com/office/excel/2006/main">
          <x14:cfRule type="containsText" priority="105" operator="containsText" id="{827347D8-923E-43EB-9DFF-A07FD2B30289}">
            <xm:f>NOT(ISERROR(SEARCH($I$70,I42)))</xm:f>
            <xm:f>$I$70</xm:f>
            <x14:dxf>
              <fill>
                <patternFill>
                  <fgColor rgb="FF92D050"/>
                  <bgColor rgb="FF92D050"/>
                </patternFill>
              </fill>
            </x14:dxf>
          </x14:cfRule>
          <x14:cfRule type="containsText" priority="106" operator="containsText" id="{C1C9E7E6-5B81-4377-A179-D244B2732FED}">
            <xm:f>NOT(ISERROR(SEARCH($I$71,I42)))</xm:f>
            <xm:f>$I$71</xm:f>
            <x14:dxf>
              <fill>
                <patternFill>
                  <bgColor rgb="FF00B050"/>
                </patternFill>
              </fill>
            </x14:dxf>
          </x14:cfRule>
          <x14:cfRule type="containsText" priority="107" operator="containsText" id="{A75961A1-AE46-4E8F-86AE-E4F10B7D28FA}">
            <xm:f>NOT(ISERROR(SEARCH($I$74,I42)))</xm:f>
            <xm:f>$I$74</xm:f>
            <x14:dxf>
              <fill>
                <patternFill>
                  <bgColor rgb="FFFF0000"/>
                </patternFill>
              </fill>
            </x14:dxf>
          </x14:cfRule>
          <x14:cfRule type="containsText" priority="108" operator="containsText" id="{A6250679-414F-4613-95DF-8456FCE70A67}">
            <xm:f>NOT(ISERROR(SEARCH($I$73,I42)))</xm:f>
            <xm:f>$I$73</xm:f>
            <x14:dxf>
              <fill>
                <patternFill>
                  <fgColor rgb="FFFFC000"/>
                  <bgColor rgb="FFFFC000"/>
                </patternFill>
              </fill>
            </x14:dxf>
          </x14:cfRule>
          <x14:cfRule type="containsText" priority="109" operator="containsText" id="{85B642AD-D7DB-4668-96A3-78005C694C6B}">
            <xm:f>NOT(ISERROR(SEARCH($I$72,I42)))</xm:f>
            <xm:f>$I$72</xm:f>
            <x14:dxf>
              <fill>
                <patternFill>
                  <fgColor rgb="FFFFFF00"/>
                  <bgColor rgb="FFFFFF00"/>
                </patternFill>
              </fill>
            </x14:dxf>
          </x14:cfRule>
          <x14:cfRule type="containsText" priority="110" operator="containsText" id="{E253F63E-5B3C-4A1A-9498-0B8F66D39296}">
            <xm:f>NOT(ISERROR(SEARCH($I$71,I42)))</xm:f>
            <xm:f>$I$71</xm:f>
            <x14:dxf>
              <fill>
                <patternFill>
                  <bgColor theme="0" tint="-0.14996795556505021"/>
                </patternFill>
              </fill>
            </x14:dxf>
          </x14:cfRule>
          <x14:cfRule type="cellIs" priority="111" operator="equal" id="{6FB63233-D9BD-4821-8A56-372C95BD7800}">
            <xm:f>'/Users/danielarodriguezm/Downloads/E:\UAEOS\TRABAJO EN CASA\MAPAS DE RIESGOS\RIESGOS 2022\[MAPA_RIESGOS_UAEOS_2022_V1.xlsx]Tabla probabiidad'!#REF!</xm:f>
            <x14:dxf>
              <fill>
                <patternFill>
                  <fgColor theme="6"/>
                </patternFill>
              </fill>
            </x14:dxf>
          </x14:cfRule>
          <x14:cfRule type="cellIs" priority="112" operator="equal" id="{1E02FE52-D55B-49DD-BDFF-30B620ABC37B}">
            <xm:f>'/Users/danielarodriguezm/Downloads/E:\UAEOS\TRABAJO EN CASA\MAPAS DE RIESGOS\RIESGOS 2022\[MAPA_RIESGOS_UAEOS_2022_V1.xlsx]Tabla probabiidad'!#REF!</xm:f>
            <x14:dxf>
              <fill>
                <patternFill>
                  <fgColor rgb="FF92D050"/>
                  <bgColor theme="6" tint="0.59996337778862885"/>
                </patternFill>
              </fill>
            </x14:dxf>
          </x14:cfRule>
          <xm:sqref>I42</xm:sqref>
        </x14:conditionalFormatting>
        <x14:conditionalFormatting xmlns:xm="http://schemas.microsoft.com/office/excel/2006/main">
          <x14:cfRule type="containsText" priority="97" operator="containsText" id="{9256BEEF-6352-4D9B-824A-091DCB91A945}">
            <xm:f>NOT(ISERROR(SEARCH($I$70,I43)))</xm:f>
            <xm:f>$I$70</xm:f>
            <x14:dxf>
              <fill>
                <patternFill>
                  <fgColor rgb="FF92D050"/>
                  <bgColor rgb="FF92D050"/>
                </patternFill>
              </fill>
            </x14:dxf>
          </x14:cfRule>
          <x14:cfRule type="containsText" priority="98" operator="containsText" id="{021474CD-BFC8-447B-8998-241FF2F45B74}">
            <xm:f>NOT(ISERROR(SEARCH($I$71,I43)))</xm:f>
            <xm:f>$I$71</xm:f>
            <x14:dxf>
              <fill>
                <patternFill>
                  <bgColor rgb="FF00B050"/>
                </patternFill>
              </fill>
            </x14:dxf>
          </x14:cfRule>
          <x14:cfRule type="containsText" priority="99" operator="containsText" id="{397C2191-E8B8-4732-AED1-1D8B5420A52D}">
            <xm:f>NOT(ISERROR(SEARCH($I$74,I43)))</xm:f>
            <xm:f>$I$74</xm:f>
            <x14:dxf>
              <fill>
                <patternFill>
                  <bgColor rgb="FFFF0000"/>
                </patternFill>
              </fill>
            </x14:dxf>
          </x14:cfRule>
          <x14:cfRule type="containsText" priority="100" operator="containsText" id="{7450D730-C9B9-48AF-8690-A48C65D11F2E}">
            <xm:f>NOT(ISERROR(SEARCH($I$73,I43)))</xm:f>
            <xm:f>$I$73</xm:f>
            <x14:dxf>
              <fill>
                <patternFill>
                  <fgColor rgb="FFFFC000"/>
                  <bgColor rgb="FFFFC000"/>
                </patternFill>
              </fill>
            </x14:dxf>
          </x14:cfRule>
          <x14:cfRule type="containsText" priority="101" operator="containsText" id="{AF37F682-9AEA-4FB2-95C8-86A05644E702}">
            <xm:f>NOT(ISERROR(SEARCH($I$72,I43)))</xm:f>
            <xm:f>$I$72</xm:f>
            <x14:dxf>
              <fill>
                <patternFill>
                  <fgColor rgb="FFFFFF00"/>
                  <bgColor rgb="FFFFFF00"/>
                </patternFill>
              </fill>
            </x14:dxf>
          </x14:cfRule>
          <x14:cfRule type="containsText" priority="102" operator="containsText" id="{3D1FF172-4FC8-40E6-8648-F566A564D0AC}">
            <xm:f>NOT(ISERROR(SEARCH($I$71,I43)))</xm:f>
            <xm:f>$I$71</xm:f>
            <x14:dxf>
              <fill>
                <patternFill>
                  <bgColor theme="0" tint="-0.14996795556505021"/>
                </patternFill>
              </fill>
            </x14:dxf>
          </x14:cfRule>
          <x14:cfRule type="cellIs" priority="103" operator="equal" id="{ABD1F469-AD95-461D-825D-78986C247B9C}">
            <xm:f>'/Users/danielarodriguezm/Downloads/E:\UAEOS\TRABAJO EN CASA\MAPAS DE RIESGOS\RIESGOS 2022\[MAPA_RIESGOS_UAEOS_2022_V1.xlsx]Tabla probabiidad'!#REF!</xm:f>
            <x14:dxf>
              <fill>
                <patternFill>
                  <fgColor theme="6"/>
                </patternFill>
              </fill>
            </x14:dxf>
          </x14:cfRule>
          <x14:cfRule type="cellIs" priority="104" operator="equal" id="{DA41D372-639F-4F94-BE54-EC091D7F4636}">
            <xm:f>'/Users/danielarodriguezm/Downloads/E:\UAEOS\TRABAJO EN CASA\MAPAS DE RIESGOS\RIESGOS 2022\[MAPA_RIESGOS_UAEOS_2022_V1.xlsx]Tabla probabiidad'!#REF!</xm:f>
            <x14:dxf>
              <fill>
                <patternFill>
                  <fgColor rgb="FF92D050"/>
                  <bgColor theme="6" tint="0.59996337778862885"/>
                </patternFill>
              </fill>
            </x14:dxf>
          </x14:cfRule>
          <xm:sqref>I43</xm:sqref>
        </x14:conditionalFormatting>
        <x14:conditionalFormatting xmlns:xm="http://schemas.microsoft.com/office/excel/2006/main">
          <x14:cfRule type="containsText" priority="89" operator="containsText" id="{579C9F89-4581-484B-9C34-4C865383BF2E}">
            <xm:f>NOT(ISERROR(SEARCH($I$70,I44)))</xm:f>
            <xm:f>$I$70</xm:f>
            <x14:dxf>
              <fill>
                <patternFill>
                  <fgColor rgb="FF92D050"/>
                  <bgColor rgb="FF92D050"/>
                </patternFill>
              </fill>
            </x14:dxf>
          </x14:cfRule>
          <x14:cfRule type="containsText" priority="90" operator="containsText" id="{773A52F6-249F-44C9-BE89-51F4C11038CB}">
            <xm:f>NOT(ISERROR(SEARCH($I$71,I44)))</xm:f>
            <xm:f>$I$71</xm:f>
            <x14:dxf>
              <fill>
                <patternFill>
                  <bgColor rgb="FF00B050"/>
                </patternFill>
              </fill>
            </x14:dxf>
          </x14:cfRule>
          <x14:cfRule type="containsText" priority="91" operator="containsText" id="{3E818599-5281-4310-BF4A-234658FB76FF}">
            <xm:f>NOT(ISERROR(SEARCH($I$74,I44)))</xm:f>
            <xm:f>$I$74</xm:f>
            <x14:dxf>
              <fill>
                <patternFill>
                  <bgColor rgb="FFFF0000"/>
                </patternFill>
              </fill>
            </x14:dxf>
          </x14:cfRule>
          <x14:cfRule type="containsText" priority="92" operator="containsText" id="{9ECDA051-7B62-43AC-8EB2-9D5ABC73CB98}">
            <xm:f>NOT(ISERROR(SEARCH($I$73,I44)))</xm:f>
            <xm:f>$I$73</xm:f>
            <x14:dxf>
              <fill>
                <patternFill>
                  <fgColor rgb="FFFFC000"/>
                  <bgColor rgb="FFFFC000"/>
                </patternFill>
              </fill>
            </x14:dxf>
          </x14:cfRule>
          <x14:cfRule type="containsText" priority="93" operator="containsText" id="{23CB64FC-27F8-4CDB-9DB0-FB9E2446A336}">
            <xm:f>NOT(ISERROR(SEARCH($I$72,I44)))</xm:f>
            <xm:f>$I$72</xm:f>
            <x14:dxf>
              <fill>
                <patternFill>
                  <fgColor rgb="FFFFFF00"/>
                  <bgColor rgb="FFFFFF00"/>
                </patternFill>
              </fill>
            </x14:dxf>
          </x14:cfRule>
          <x14:cfRule type="containsText" priority="94" operator="containsText" id="{529421C2-5DFB-4F22-87D5-33F2EFDE6E53}">
            <xm:f>NOT(ISERROR(SEARCH($I$71,I44)))</xm:f>
            <xm:f>$I$71</xm:f>
            <x14:dxf>
              <fill>
                <patternFill>
                  <bgColor theme="0" tint="-0.14996795556505021"/>
                </patternFill>
              </fill>
            </x14:dxf>
          </x14:cfRule>
          <x14:cfRule type="cellIs" priority="95" operator="equal" id="{548CE8F6-0CAD-4190-9298-3A40CFAA4F04}">
            <xm:f>'/Users/danielarodriguezm/Downloads/E:\UAEOS\TRABAJO EN CASA\MAPAS DE RIESGOS\RIESGOS 2022\[MAPA_RIESGOS_UAEOS_2022_V1.xlsx]Tabla probabiidad'!#REF!</xm:f>
            <x14:dxf>
              <fill>
                <patternFill>
                  <fgColor theme="6"/>
                </patternFill>
              </fill>
            </x14:dxf>
          </x14:cfRule>
          <x14:cfRule type="cellIs" priority="96" operator="equal" id="{648914CE-DED5-4C73-A864-94C2A3EF20EB}">
            <xm:f>'/Users/danielarodriguezm/Downloads/E:\UAEOS\TRABAJO EN CASA\MAPAS DE RIESGOS\RIESGOS 2022\[MAPA_RIESGOS_UAEOS_2022_V1.xlsx]Tabla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84" operator="containsText" id="{7C938CBE-2D5E-494F-86F6-E0636C98FECA}">
            <xm:f>NOT(ISERROR(SEARCH($K$74,K42)))</xm:f>
            <xm:f>$K$74</xm:f>
            <x14:dxf>
              <fill>
                <patternFill>
                  <bgColor rgb="FFFF0000"/>
                </patternFill>
              </fill>
            </x14:dxf>
          </x14:cfRule>
          <x14:cfRule type="containsText" priority="85" operator="containsText" id="{0192AE3B-3883-404E-8274-1CDBAC492B60}">
            <xm:f>NOT(ISERROR(SEARCH($K$73,K42)))</xm:f>
            <xm:f>$K$73</xm:f>
            <x14:dxf>
              <fill>
                <patternFill>
                  <bgColor rgb="FFFFC000"/>
                </patternFill>
              </fill>
            </x14:dxf>
          </x14:cfRule>
          <x14:cfRule type="containsText" priority="86" operator="containsText" id="{7C7A4B2C-B6B4-4D80-82A2-FF7016E7418B}">
            <xm:f>NOT(ISERROR(SEARCH($K$72,K42)))</xm:f>
            <xm:f>$K$72</xm:f>
            <x14:dxf>
              <fill>
                <patternFill>
                  <bgColor rgb="FFFFFF00"/>
                </patternFill>
              </fill>
            </x14:dxf>
          </x14:cfRule>
          <x14:cfRule type="containsText" priority="87" operator="containsText" id="{F6847C42-0EDC-4819-9DE0-7BCDA50FDCF1}">
            <xm:f>NOT(ISERROR(SEARCH($K$71,K42)))</xm:f>
            <xm:f>$K$71</xm:f>
            <x14:dxf>
              <fill>
                <patternFill>
                  <bgColor rgb="FF00B050"/>
                </patternFill>
              </fill>
            </x14:dxf>
          </x14:cfRule>
          <x14:cfRule type="containsText" priority="88" operator="containsText" id="{E9C39122-B012-4230-9609-57CDE8C61ECC}">
            <xm:f>NOT(ISERROR(SEARCH($K$70,K42)))</xm:f>
            <xm:f>$K$70</xm:f>
            <x14:dxf>
              <fill>
                <patternFill>
                  <bgColor rgb="FF92D050"/>
                </patternFill>
              </fill>
            </x14:dxf>
          </x14:cfRule>
          <xm:sqref>K42:K43</xm:sqref>
        </x14:conditionalFormatting>
        <x14:conditionalFormatting xmlns:xm="http://schemas.microsoft.com/office/excel/2006/main">
          <x14:cfRule type="containsText" priority="79" operator="containsText" id="{0ECBD934-E2AB-4E02-9EE0-1795C440559B}">
            <xm:f>NOT(ISERROR(SEARCH($K$74,K44)))</xm:f>
            <xm:f>$K$74</xm:f>
            <x14:dxf>
              <fill>
                <patternFill>
                  <bgColor rgb="FFFF0000"/>
                </patternFill>
              </fill>
            </x14:dxf>
          </x14:cfRule>
          <x14:cfRule type="containsText" priority="80" operator="containsText" id="{C0D198FA-3117-4F2A-BD02-3C33265A7807}">
            <xm:f>NOT(ISERROR(SEARCH($K$73,K44)))</xm:f>
            <xm:f>$K$73</xm:f>
            <x14:dxf>
              <fill>
                <patternFill>
                  <bgColor rgb="FFFFC000"/>
                </patternFill>
              </fill>
            </x14:dxf>
          </x14:cfRule>
          <x14:cfRule type="containsText" priority="81" operator="containsText" id="{B972EB61-A38B-4502-9630-79792D246A07}">
            <xm:f>NOT(ISERROR(SEARCH($K$72,K44)))</xm:f>
            <xm:f>$K$72</xm:f>
            <x14:dxf>
              <fill>
                <patternFill>
                  <bgColor rgb="FFFFFF00"/>
                </patternFill>
              </fill>
            </x14:dxf>
          </x14:cfRule>
          <x14:cfRule type="containsText" priority="82" operator="containsText" id="{4C38574D-346F-4408-B7C3-9FD3DCC6F28F}">
            <xm:f>NOT(ISERROR(SEARCH($K$71,K44)))</xm:f>
            <xm:f>$K$71</xm:f>
            <x14:dxf>
              <fill>
                <patternFill>
                  <bgColor rgb="FF00B050"/>
                </patternFill>
              </fill>
            </x14:dxf>
          </x14:cfRule>
          <x14:cfRule type="containsText" priority="83" operator="containsText" id="{D27D90DF-533B-4B60-A5DE-6F20EE563130}">
            <xm:f>NOT(ISERROR(SEARCH($K$70,K44)))</xm:f>
            <xm:f>$K$70</xm:f>
            <x14:dxf>
              <fill>
                <patternFill>
                  <bgColor rgb="FF92D050"/>
                </patternFill>
              </fill>
            </x14:dxf>
          </x14:cfRule>
          <xm:sqref>K44</xm:sqref>
        </x14:conditionalFormatting>
        <x14:conditionalFormatting xmlns:xm="http://schemas.microsoft.com/office/excel/2006/main">
          <x14:cfRule type="containsText" priority="75" operator="containsText" id="{97B40417-E424-4DE4-8B7B-A0FBF5ABA0CC}">
            <xm:f>NOT(ISERROR(SEARCH($M$73,M42)))</xm:f>
            <xm:f>$M$73</xm:f>
            <x14:dxf>
              <fill>
                <patternFill>
                  <bgColor rgb="FFFF0000"/>
                </patternFill>
              </fill>
            </x14:dxf>
          </x14:cfRule>
          <x14:cfRule type="containsText" priority="76" operator="containsText" id="{ED78A609-F73A-4378-BDF6-198EE8577EBA}">
            <xm:f>NOT(ISERROR(SEARCH($M$72,M42)))</xm:f>
            <xm:f>$M$72</xm:f>
            <x14:dxf>
              <fill>
                <patternFill>
                  <bgColor rgb="FFFFC000"/>
                </patternFill>
              </fill>
            </x14:dxf>
          </x14:cfRule>
          <x14:cfRule type="containsText" priority="77" operator="containsText" id="{58D6DD12-24D0-495C-A70A-F94B6B5B4F08}">
            <xm:f>NOT(ISERROR(SEARCH($M$71,M42)))</xm:f>
            <xm:f>$M$71</xm:f>
            <x14:dxf>
              <fill>
                <patternFill>
                  <bgColor rgb="FFFFFF00"/>
                </patternFill>
              </fill>
            </x14:dxf>
          </x14:cfRule>
          <x14:cfRule type="containsText" priority="78" operator="containsText" id="{E451C27D-C99F-4A7E-ABC2-6CC482DDB2A3}">
            <xm:f>NOT(ISERROR(SEARCH($M$70,M42)))</xm:f>
            <xm:f>$M$70</xm:f>
            <x14:dxf>
              <fill>
                <patternFill>
                  <bgColor rgb="FF92D050"/>
                </patternFill>
              </fill>
            </x14:dxf>
          </x14:cfRule>
          <xm:sqref>M42</xm:sqref>
        </x14:conditionalFormatting>
        <x14:conditionalFormatting xmlns:xm="http://schemas.microsoft.com/office/excel/2006/main">
          <x14:cfRule type="containsText" priority="71" operator="containsText" id="{27B79679-B82E-4944-9B94-97ECAF119527}">
            <xm:f>NOT(ISERROR(SEARCH($M$73,M43)))</xm:f>
            <xm:f>$M$73</xm:f>
            <x14:dxf>
              <fill>
                <patternFill>
                  <bgColor rgb="FFFF0000"/>
                </patternFill>
              </fill>
            </x14:dxf>
          </x14:cfRule>
          <x14:cfRule type="containsText" priority="72" operator="containsText" id="{8A859031-7FA8-42FB-90E8-AC47132F1F32}">
            <xm:f>NOT(ISERROR(SEARCH($M$72,M43)))</xm:f>
            <xm:f>$M$72</xm:f>
            <x14:dxf>
              <fill>
                <patternFill>
                  <bgColor rgb="FFFFC000"/>
                </patternFill>
              </fill>
            </x14:dxf>
          </x14:cfRule>
          <x14:cfRule type="containsText" priority="73" operator="containsText" id="{7DAACCB2-D6A1-43A0-9FF3-79097C886E72}">
            <xm:f>NOT(ISERROR(SEARCH($M$71,M43)))</xm:f>
            <xm:f>$M$71</xm:f>
            <x14:dxf>
              <fill>
                <patternFill>
                  <bgColor rgb="FFFFFF00"/>
                </patternFill>
              </fill>
            </x14:dxf>
          </x14:cfRule>
          <x14:cfRule type="containsText" priority="74" operator="containsText" id="{2D49A430-06B7-4824-BFAA-310943097D91}">
            <xm:f>NOT(ISERROR(SEARCH($M$70,M43)))</xm:f>
            <xm:f>$M$70</xm:f>
            <x14:dxf>
              <fill>
                <patternFill>
                  <bgColor rgb="FF92D050"/>
                </patternFill>
              </fill>
            </x14:dxf>
          </x14:cfRule>
          <xm:sqref>M43:M44</xm:sqref>
        </x14:conditionalFormatting>
        <x14:conditionalFormatting xmlns:xm="http://schemas.microsoft.com/office/excel/2006/main">
          <x14:cfRule type="containsText" priority="63" operator="containsText" id="{E7AE8A02-FD4A-4037-9659-793BE352F93B}">
            <xm:f>NOT(ISERROR(SEARCH($I$70,X42)))</xm:f>
            <xm:f>$I$70</xm:f>
            <x14:dxf>
              <fill>
                <patternFill>
                  <fgColor rgb="FF92D050"/>
                  <bgColor rgb="FF92D050"/>
                </patternFill>
              </fill>
            </x14:dxf>
          </x14:cfRule>
          <x14:cfRule type="containsText" priority="64" operator="containsText" id="{C66306A7-624B-4455-98A2-A12479163190}">
            <xm:f>NOT(ISERROR(SEARCH($I$71,X42)))</xm:f>
            <xm:f>$I$71</xm:f>
            <x14:dxf>
              <fill>
                <patternFill>
                  <bgColor rgb="FF00B050"/>
                </patternFill>
              </fill>
            </x14:dxf>
          </x14:cfRule>
          <x14:cfRule type="containsText" priority="65" operator="containsText" id="{0C16C9BB-22A4-4D2B-98FD-54481A973845}">
            <xm:f>NOT(ISERROR(SEARCH($I$74,X42)))</xm:f>
            <xm:f>$I$74</xm:f>
            <x14:dxf>
              <fill>
                <patternFill>
                  <bgColor rgb="FFFF0000"/>
                </patternFill>
              </fill>
            </x14:dxf>
          </x14:cfRule>
          <x14:cfRule type="containsText" priority="66" operator="containsText" id="{EB2BAF03-1BA1-493F-A347-D143140C222E}">
            <xm:f>NOT(ISERROR(SEARCH($I$73,X42)))</xm:f>
            <xm:f>$I$73</xm:f>
            <x14:dxf>
              <fill>
                <patternFill>
                  <fgColor rgb="FFFFC000"/>
                  <bgColor rgb="FFFFC000"/>
                </patternFill>
              </fill>
            </x14:dxf>
          </x14:cfRule>
          <x14:cfRule type="containsText" priority="67" operator="containsText" id="{EC5F2F1A-1558-4ABD-8EA7-8AA7D4E44462}">
            <xm:f>NOT(ISERROR(SEARCH($I$72,X42)))</xm:f>
            <xm:f>$I$72</xm:f>
            <x14:dxf>
              <fill>
                <patternFill>
                  <fgColor rgb="FFFFFF00"/>
                  <bgColor rgb="FFFFFF00"/>
                </patternFill>
              </fill>
            </x14:dxf>
          </x14:cfRule>
          <x14:cfRule type="containsText" priority="68" operator="containsText" id="{48D977EB-9F3B-4B7F-A75D-8518EF23E3D6}">
            <xm:f>NOT(ISERROR(SEARCH($I$71,X42)))</xm:f>
            <xm:f>$I$71</xm:f>
            <x14:dxf>
              <fill>
                <patternFill>
                  <bgColor theme="0" tint="-0.14996795556505021"/>
                </patternFill>
              </fill>
            </x14:dxf>
          </x14:cfRule>
          <x14:cfRule type="cellIs" priority="69" operator="equal" id="{30FCEBE1-BA35-436E-BF2B-0F03421D5D7B}">
            <xm:f>'/Users/danielarodriguezm/Downloads/E:\UAEOS\TRABAJO EN CASA\MAPAS DE RIESGOS\RIESGOS 2022\[MAPA_RIESGOS_UAEOS_2022_V1.xlsx]Tabla probabiidad'!#REF!</xm:f>
            <x14:dxf>
              <fill>
                <patternFill>
                  <fgColor theme="6"/>
                </patternFill>
              </fill>
            </x14:dxf>
          </x14:cfRule>
          <x14:cfRule type="cellIs" priority="70" operator="equal" id="{33B4C191-749C-4B02-95F5-0AC2E0C4AF3E}">
            <xm:f>'/Users/danielarodriguezm/Downloads/E:\UAEOS\TRABAJO EN CASA\MAPAS DE RIESGOS\RIESGOS 2022\[MAPA_RIESGOS_UAEOS_2022_V1.xlsx]Tabla probabiidad'!#REF!</xm:f>
            <x14:dxf>
              <fill>
                <patternFill>
                  <fgColor rgb="FF92D050"/>
                  <bgColor theme="6" tint="0.59996337778862885"/>
                </patternFill>
              </fill>
            </x14:dxf>
          </x14:cfRule>
          <xm:sqref>X42</xm:sqref>
        </x14:conditionalFormatting>
        <x14:conditionalFormatting xmlns:xm="http://schemas.microsoft.com/office/excel/2006/main">
          <x14:cfRule type="containsText" priority="55" operator="containsText" id="{43F846B9-EF8A-46A1-8F69-08AAC1334DAA}">
            <xm:f>NOT(ISERROR(SEARCH($I$70,X43)))</xm:f>
            <xm:f>$I$70</xm:f>
            <x14:dxf>
              <fill>
                <patternFill>
                  <fgColor rgb="FF92D050"/>
                  <bgColor rgb="FF92D050"/>
                </patternFill>
              </fill>
            </x14:dxf>
          </x14:cfRule>
          <x14:cfRule type="containsText" priority="56" operator="containsText" id="{8C91ADDA-DE54-4449-B403-D65E895EC212}">
            <xm:f>NOT(ISERROR(SEARCH($I$71,X43)))</xm:f>
            <xm:f>$I$71</xm:f>
            <x14:dxf>
              <fill>
                <patternFill>
                  <bgColor rgb="FF00B050"/>
                </patternFill>
              </fill>
            </x14:dxf>
          </x14:cfRule>
          <x14:cfRule type="containsText" priority="57" operator="containsText" id="{389ACA3B-A907-4DBB-A5A9-7F964BAC618A}">
            <xm:f>NOT(ISERROR(SEARCH($I$74,X43)))</xm:f>
            <xm:f>$I$74</xm:f>
            <x14:dxf>
              <fill>
                <patternFill>
                  <bgColor rgb="FFFF0000"/>
                </patternFill>
              </fill>
            </x14:dxf>
          </x14:cfRule>
          <x14:cfRule type="containsText" priority="58" operator="containsText" id="{FB2A1E2F-C1EF-4885-A751-B42C8BDC0B7A}">
            <xm:f>NOT(ISERROR(SEARCH($I$73,X43)))</xm:f>
            <xm:f>$I$73</xm:f>
            <x14:dxf>
              <fill>
                <patternFill>
                  <fgColor rgb="FFFFC000"/>
                  <bgColor rgb="FFFFC000"/>
                </patternFill>
              </fill>
            </x14:dxf>
          </x14:cfRule>
          <x14:cfRule type="containsText" priority="59" operator="containsText" id="{41FF26E3-B8C8-46B4-B882-2131156ECDC8}">
            <xm:f>NOT(ISERROR(SEARCH($I$72,X43)))</xm:f>
            <xm:f>$I$72</xm:f>
            <x14:dxf>
              <fill>
                <patternFill>
                  <fgColor rgb="FFFFFF00"/>
                  <bgColor rgb="FFFFFF00"/>
                </patternFill>
              </fill>
            </x14:dxf>
          </x14:cfRule>
          <x14:cfRule type="containsText" priority="60" operator="containsText" id="{5FBAA5F2-F0FF-4BC2-92D0-F0ED6688632C}">
            <xm:f>NOT(ISERROR(SEARCH($I$71,X43)))</xm:f>
            <xm:f>$I$71</xm:f>
            <x14:dxf>
              <fill>
                <patternFill>
                  <bgColor theme="0" tint="-0.14996795556505021"/>
                </patternFill>
              </fill>
            </x14:dxf>
          </x14:cfRule>
          <x14:cfRule type="cellIs" priority="61" operator="equal" id="{5F93C039-A864-4ED5-AC4C-ED60604215F0}">
            <xm:f>'/Users/danielarodriguezm/Downloads/E:\UAEOS\TRABAJO EN CASA\MAPAS DE RIESGOS\RIESGOS 2022\[MAPA_RIESGOS_UAEOS_2022_V1.xlsx]Tabla probabiidad'!#REF!</xm:f>
            <x14:dxf>
              <fill>
                <patternFill>
                  <fgColor theme="6"/>
                </patternFill>
              </fill>
            </x14:dxf>
          </x14:cfRule>
          <x14:cfRule type="cellIs" priority="62" operator="equal" id="{EA728282-8F47-464A-BDD0-D90EEB750807}">
            <xm:f>'/Users/danielarodriguezm/Downloads/E:\UAEOS\TRABAJO EN CASA\MAPAS DE RIESGOS\RIESGOS 2022\[MAPA_RIESGOS_UAEOS_2022_V1.xlsx]Tabla probabiidad'!#REF!</xm:f>
            <x14:dxf>
              <fill>
                <patternFill>
                  <fgColor rgb="FF92D050"/>
                  <bgColor theme="6" tint="0.59996337778862885"/>
                </patternFill>
              </fill>
            </x14:dxf>
          </x14:cfRule>
          <xm:sqref>X43</xm:sqref>
        </x14:conditionalFormatting>
        <x14:conditionalFormatting xmlns:xm="http://schemas.microsoft.com/office/excel/2006/main">
          <x14:cfRule type="containsText" priority="50" operator="containsText" id="{338E52CE-218D-4162-ACFE-F56C2FE3A391}">
            <xm:f>NOT(ISERROR(SEARCH($K$74,Z42)))</xm:f>
            <xm:f>$K$74</xm:f>
            <x14:dxf>
              <fill>
                <patternFill>
                  <bgColor rgb="FFFF0000"/>
                </patternFill>
              </fill>
            </x14:dxf>
          </x14:cfRule>
          <x14:cfRule type="containsText" priority="51" operator="containsText" id="{497C5E06-8049-40CB-A4C9-B5450B3ADB77}">
            <xm:f>NOT(ISERROR(SEARCH($K$73,Z42)))</xm:f>
            <xm:f>$K$73</xm:f>
            <x14:dxf>
              <fill>
                <patternFill>
                  <bgColor rgb="FFFFC000"/>
                </patternFill>
              </fill>
            </x14:dxf>
          </x14:cfRule>
          <x14:cfRule type="containsText" priority="52" operator="containsText" id="{47D661F0-9930-4A5D-B6DF-F32783F61383}">
            <xm:f>NOT(ISERROR(SEARCH($K$72,Z42)))</xm:f>
            <xm:f>$K$72</xm:f>
            <x14:dxf>
              <fill>
                <patternFill>
                  <bgColor rgb="FFFFFF00"/>
                </patternFill>
              </fill>
            </x14:dxf>
          </x14:cfRule>
          <x14:cfRule type="containsText" priority="53" operator="containsText" id="{3B56FB86-6656-4770-86F3-F8101F555DA0}">
            <xm:f>NOT(ISERROR(SEARCH($K$71,Z42)))</xm:f>
            <xm:f>$K$71</xm:f>
            <x14:dxf>
              <fill>
                <patternFill>
                  <bgColor rgb="FF00B050"/>
                </patternFill>
              </fill>
            </x14:dxf>
          </x14:cfRule>
          <x14:cfRule type="containsText" priority="54" operator="containsText" id="{943174C9-7A6B-4693-812A-5CF9023E2C64}">
            <xm:f>NOT(ISERROR(SEARCH($K$70,Z42)))</xm:f>
            <xm:f>$K$70</xm:f>
            <x14:dxf>
              <fill>
                <patternFill>
                  <bgColor rgb="FF92D050"/>
                </patternFill>
              </fill>
            </x14:dxf>
          </x14:cfRule>
          <xm:sqref>Z42:Z43</xm:sqref>
        </x14:conditionalFormatting>
        <x14:conditionalFormatting xmlns:xm="http://schemas.microsoft.com/office/excel/2006/main">
          <x14:cfRule type="containsText" priority="45" operator="containsText" id="{C483620A-6EE0-489D-A9BB-B534ED158C37}">
            <xm:f>NOT(ISERROR(SEARCH($K$74,Z44)))</xm:f>
            <xm:f>$K$74</xm:f>
            <x14:dxf>
              <fill>
                <patternFill>
                  <bgColor rgb="FFFF0000"/>
                </patternFill>
              </fill>
            </x14:dxf>
          </x14:cfRule>
          <x14:cfRule type="containsText" priority="46" operator="containsText" id="{A8CD60E1-5EB8-4F89-B898-407A273F75B9}">
            <xm:f>NOT(ISERROR(SEARCH($K$73,Z44)))</xm:f>
            <xm:f>$K$73</xm:f>
            <x14:dxf>
              <fill>
                <patternFill>
                  <bgColor rgb="FFFFC000"/>
                </patternFill>
              </fill>
            </x14:dxf>
          </x14:cfRule>
          <x14:cfRule type="containsText" priority="47" operator="containsText" id="{68C14AB0-8314-4013-8098-893C8F0BD17E}">
            <xm:f>NOT(ISERROR(SEARCH($K$72,Z44)))</xm:f>
            <xm:f>$K$72</xm:f>
            <x14:dxf>
              <fill>
                <patternFill>
                  <bgColor rgb="FFFFFF00"/>
                </patternFill>
              </fill>
            </x14:dxf>
          </x14:cfRule>
          <x14:cfRule type="containsText" priority="48" operator="containsText" id="{66CF9B75-404F-4FDD-A261-092F76968073}">
            <xm:f>NOT(ISERROR(SEARCH($K$71,Z44)))</xm:f>
            <xm:f>$K$71</xm:f>
            <x14:dxf>
              <fill>
                <patternFill>
                  <bgColor rgb="FF00B050"/>
                </patternFill>
              </fill>
            </x14:dxf>
          </x14:cfRule>
          <x14:cfRule type="containsText" priority="49" operator="containsText" id="{7A60EFB5-69C0-4F5C-A0FC-4906C6F1F8A3}">
            <xm:f>NOT(ISERROR(SEARCH($K$70,Z44)))</xm:f>
            <xm:f>$K$70</xm:f>
            <x14:dxf>
              <fill>
                <patternFill>
                  <bgColor rgb="FF92D050"/>
                </patternFill>
              </fill>
            </x14:dxf>
          </x14:cfRule>
          <xm:sqref>Z44</xm:sqref>
        </x14:conditionalFormatting>
        <x14:conditionalFormatting xmlns:xm="http://schemas.microsoft.com/office/excel/2006/main">
          <x14:cfRule type="containsText" priority="37" operator="containsText" id="{B549C0AF-3E84-4B02-AFD3-6F45E7B5584D}">
            <xm:f>NOT(ISERROR(SEARCH($I$70,X44)))</xm:f>
            <xm:f>$I$70</xm:f>
            <x14:dxf>
              <fill>
                <patternFill>
                  <fgColor rgb="FF92D050"/>
                  <bgColor rgb="FF92D050"/>
                </patternFill>
              </fill>
            </x14:dxf>
          </x14:cfRule>
          <x14:cfRule type="containsText" priority="38" operator="containsText" id="{B50BDF23-E244-409D-A822-F1E81A48932B}">
            <xm:f>NOT(ISERROR(SEARCH($I$71,X44)))</xm:f>
            <xm:f>$I$71</xm:f>
            <x14:dxf>
              <fill>
                <patternFill>
                  <bgColor rgb="FF00B050"/>
                </patternFill>
              </fill>
            </x14:dxf>
          </x14:cfRule>
          <x14:cfRule type="containsText" priority="39" operator="containsText" id="{58A3AC6A-106E-4DB9-A9F6-37F9EF1DA895}">
            <xm:f>NOT(ISERROR(SEARCH($I$74,X44)))</xm:f>
            <xm:f>$I$74</xm:f>
            <x14:dxf>
              <fill>
                <patternFill>
                  <bgColor rgb="FFFF0000"/>
                </patternFill>
              </fill>
            </x14:dxf>
          </x14:cfRule>
          <x14:cfRule type="containsText" priority="40" operator="containsText" id="{9054B4BB-19D6-47CD-B02F-B6EDCA2939B6}">
            <xm:f>NOT(ISERROR(SEARCH($I$73,X44)))</xm:f>
            <xm:f>$I$73</xm:f>
            <x14:dxf>
              <fill>
                <patternFill>
                  <fgColor rgb="FFFFC000"/>
                  <bgColor rgb="FFFFC000"/>
                </patternFill>
              </fill>
            </x14:dxf>
          </x14:cfRule>
          <x14:cfRule type="containsText" priority="41" operator="containsText" id="{4192874F-CD5F-4796-8AE3-702D69025672}">
            <xm:f>NOT(ISERROR(SEARCH($I$72,X44)))</xm:f>
            <xm:f>$I$72</xm:f>
            <x14:dxf>
              <fill>
                <patternFill>
                  <fgColor rgb="FFFFFF00"/>
                  <bgColor rgb="FFFFFF00"/>
                </patternFill>
              </fill>
            </x14:dxf>
          </x14:cfRule>
          <x14:cfRule type="containsText" priority="42" operator="containsText" id="{88A0B879-ADB5-4EB8-8B48-53FB1E3C4C49}">
            <xm:f>NOT(ISERROR(SEARCH($I$71,X44)))</xm:f>
            <xm:f>$I$71</xm:f>
            <x14:dxf>
              <fill>
                <patternFill>
                  <bgColor theme="0" tint="-0.14996795556505021"/>
                </patternFill>
              </fill>
            </x14:dxf>
          </x14:cfRule>
          <x14:cfRule type="cellIs" priority="43" operator="equal" id="{20436B64-585D-41A6-A954-D454BFAACA62}">
            <xm:f>'/Users/danielarodriguezm/Downloads/E:\UAEOS\TRABAJO EN CASA\MAPAS DE RIESGOS\RIESGOS 2022\[MAPA_RIESGOS_UAEOS_2022_V1.xlsx]Tabla probabiidad'!#REF!</xm:f>
            <x14:dxf>
              <fill>
                <patternFill>
                  <fgColor theme="6"/>
                </patternFill>
              </fill>
            </x14:dxf>
          </x14:cfRule>
          <x14:cfRule type="cellIs" priority="44" operator="equal" id="{85818D52-B586-450E-93E5-635B58F586C1}">
            <xm:f>'/Users/danielarodriguezm/Downloads/E:\UAEOS\TRABAJO EN CASA\MAPAS DE RIESGOS\RIESGOS 2022\[MAPA_RIESGOS_UAEOS_2022_V1.xlsx]Tabla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33" operator="containsText" id="{79F577BE-97FB-4B78-AF3F-F26D65BBAE00}">
            <xm:f>NOT(ISERROR(SEARCH($M$73,AB42)))</xm:f>
            <xm:f>$M$73</xm:f>
            <x14:dxf>
              <fill>
                <patternFill>
                  <bgColor rgb="FFFF0000"/>
                </patternFill>
              </fill>
            </x14:dxf>
          </x14:cfRule>
          <x14:cfRule type="containsText" priority="34" operator="containsText" id="{8C10AA6F-5DC8-4411-8A26-606DAFA19643}">
            <xm:f>NOT(ISERROR(SEARCH($M$72,AB42)))</xm:f>
            <xm:f>$M$72</xm:f>
            <x14:dxf>
              <fill>
                <patternFill>
                  <bgColor rgb="FFFFC000"/>
                </patternFill>
              </fill>
            </x14:dxf>
          </x14:cfRule>
          <x14:cfRule type="containsText" priority="35" operator="containsText" id="{C1D92B2C-7349-48FC-98DE-270C0BE6E938}">
            <xm:f>NOT(ISERROR(SEARCH($M$71,AB42)))</xm:f>
            <xm:f>$M$71</xm:f>
            <x14:dxf>
              <fill>
                <patternFill>
                  <bgColor rgb="FFFFFF00"/>
                </patternFill>
              </fill>
            </x14:dxf>
          </x14:cfRule>
          <x14:cfRule type="containsText" priority="36" operator="containsText" id="{C85C986B-FEA9-4993-BB6E-76D00CABA21C}">
            <xm:f>NOT(ISERROR(SEARCH($M$70,AB42)))</xm:f>
            <xm:f>$M$70</xm:f>
            <x14:dxf>
              <fill>
                <patternFill>
                  <bgColor rgb="FF92D050"/>
                </patternFill>
              </fill>
            </x14:dxf>
          </x14:cfRule>
          <xm:sqref>AB42:AB44</xm:sqref>
        </x14:conditionalFormatting>
        <x14:conditionalFormatting xmlns:xm="http://schemas.microsoft.com/office/excel/2006/main">
          <x14:cfRule type="containsText" priority="1199" operator="containsText" id="{7832ACEB-3F17-4932-A858-D320A4235FBE}">
            <xm:f>NOT(ISERROR(SEARCH($I$70,I67)))</xm:f>
            <xm:f>$I$70</xm:f>
            <x14:dxf>
              <fill>
                <patternFill>
                  <fgColor rgb="FF92D050"/>
                  <bgColor rgb="FF92D050"/>
                </patternFill>
              </fill>
            </x14:dxf>
          </x14:cfRule>
          <x14:cfRule type="containsText" priority="1200" operator="containsText" id="{F211A66E-90F8-4AAE-99B4-BF710BD9D3BB}">
            <xm:f>NOT(ISERROR(SEARCH($I$74,I67)))</xm:f>
            <xm:f>$I$74</xm:f>
            <x14:dxf>
              <fill>
                <patternFill>
                  <bgColor rgb="FFFF0000"/>
                </patternFill>
              </fill>
            </x14:dxf>
          </x14:cfRule>
          <x14:cfRule type="containsText" priority="1201" operator="containsText" id="{359A3B25-0178-4BBB-8CE4-24845E033A62}">
            <xm:f>NOT(ISERROR(SEARCH($I$73,I67)))</xm:f>
            <xm:f>$I$73</xm:f>
            <x14:dxf>
              <fill>
                <patternFill>
                  <fgColor rgb="FFFFFF00"/>
                  <bgColor rgb="FFFFFF00"/>
                </patternFill>
              </fill>
            </x14:dxf>
          </x14:cfRule>
          <x14:cfRule type="containsText" priority="1202" operator="containsText" id="{EEC31A2F-D832-4AC0-9AB5-F73F66E5D41F}">
            <xm:f>NOT(ISERROR(SEARCH($I$72,I67)))</xm:f>
            <xm:f>$I$72</xm:f>
            <x14:dxf>
              <fill>
                <patternFill>
                  <fgColor rgb="FFFFC000"/>
                  <bgColor rgb="FFFFC000"/>
                </patternFill>
              </fill>
            </x14:dxf>
          </x14:cfRule>
          <x14:cfRule type="containsText" priority="1203" operator="containsText" id="{75F131D5-6AF1-481E-980D-4881791BBD2B}">
            <xm:f>NOT(ISERROR(SEARCH($I$71,I67)))</xm:f>
            <xm:f>$I$71</xm:f>
            <x14:dxf>
              <fill>
                <patternFill>
                  <bgColor theme="0" tint="-0.14996795556505021"/>
                </patternFill>
              </fill>
            </x14:dxf>
          </x14:cfRule>
          <x14:cfRule type="cellIs" priority="1204" operator="equal" id="{0DDF5D6C-A4BD-4866-B029-B4527EA1097B}">
            <xm:f>'/Users/danielarodriguezm/Downloads/E:\UAEOS\TRABAJO EN CASA\MAPAS DE RIESGOS\RIESGOS 2022\[MAPA_RIESGOS_UAEOS_2022_V1.xlsx]Tabla probabiidad'!#REF!</xm:f>
            <x14:dxf>
              <fill>
                <patternFill>
                  <fgColor theme="6"/>
                </patternFill>
              </fill>
            </x14:dxf>
          </x14:cfRule>
          <x14:cfRule type="cellIs" priority="1205" operator="equal" id="{6EFFBB64-C4EA-4C64-8132-4668860A9585}">
            <xm:f>'/Users/danielarodriguezm/Downloads/E:\UAEOS\TRABAJO EN CASA\MAPAS DE RIESGOS\RIESGOS 2022\[MAPA_RIESGOS_UAEOS_2022_V1.xlsx]Tabla probabiidad'!#REF!</xm:f>
            <x14:dxf>
              <fill>
                <patternFill>
                  <fgColor rgb="FF92D050"/>
                  <bgColor theme="6" tint="0.59996337778862885"/>
                </patternFill>
              </fill>
            </x14:dxf>
          </x14:cfRule>
          <xm:sqref>I67</xm:sqref>
        </x14:conditionalFormatting>
        <x14:conditionalFormatting xmlns:xm="http://schemas.microsoft.com/office/excel/2006/main">
          <x14:cfRule type="containsText" priority="29" operator="containsText" id="{B56E5365-3424-4AE2-997A-AC0C77010017}">
            <xm:f>NOT(ISERROR(SEARCH($M$73,AB64)))</xm:f>
            <xm:f>$M$73</xm:f>
            <x14:dxf>
              <fill>
                <patternFill>
                  <bgColor rgb="FFFF0000"/>
                </patternFill>
              </fill>
            </x14:dxf>
          </x14:cfRule>
          <x14:cfRule type="containsText" priority="30" operator="containsText" id="{522C3A51-E079-4231-8581-63549943B40D}">
            <xm:f>NOT(ISERROR(SEARCH($M$72,AB64)))</xm:f>
            <xm:f>$M$72</xm:f>
            <x14:dxf>
              <fill>
                <patternFill>
                  <bgColor rgb="FFFFC000"/>
                </patternFill>
              </fill>
            </x14:dxf>
          </x14:cfRule>
          <x14:cfRule type="containsText" priority="31" operator="containsText" id="{E4DD36E5-1151-46FD-935E-1FAA5F174113}">
            <xm:f>NOT(ISERROR(SEARCH($M$71,AB64)))</xm:f>
            <xm:f>$M$71</xm:f>
            <x14:dxf>
              <fill>
                <patternFill>
                  <bgColor rgb="FFFFFF00"/>
                </patternFill>
              </fill>
            </x14:dxf>
          </x14:cfRule>
          <x14:cfRule type="containsText" priority="32" operator="containsText" id="{92757360-4519-4CE7-86A2-BB06351DF6FA}">
            <xm:f>NOT(ISERROR(SEARCH($M$70,AB64)))</xm:f>
            <xm:f>$M$70</xm:f>
            <x14:dxf>
              <fill>
                <patternFill>
                  <bgColor rgb="FF92D050"/>
                </patternFill>
              </fill>
            </x14:dxf>
          </x14:cfRule>
          <xm:sqref>AB64</xm:sqref>
        </x14:conditionalFormatting>
        <x14:conditionalFormatting xmlns:xm="http://schemas.microsoft.com/office/excel/2006/main">
          <x14:cfRule type="containsText" priority="25" operator="containsText" id="{CDE84987-E85E-4B4D-A9AE-E474667B206D}">
            <xm:f>NOT(ISERROR(SEARCH($M$73,AB63)))</xm:f>
            <xm:f>$M$73</xm:f>
            <x14:dxf>
              <fill>
                <patternFill>
                  <bgColor rgb="FFFF0000"/>
                </patternFill>
              </fill>
            </x14:dxf>
          </x14:cfRule>
          <x14:cfRule type="containsText" priority="26" operator="containsText" id="{F274E310-198C-4C51-97BD-94861538BA0D}">
            <xm:f>NOT(ISERROR(SEARCH($M$72,AB63)))</xm:f>
            <xm:f>$M$72</xm:f>
            <x14:dxf>
              <fill>
                <patternFill>
                  <bgColor rgb="FFFFC000"/>
                </patternFill>
              </fill>
            </x14:dxf>
          </x14:cfRule>
          <x14:cfRule type="containsText" priority="27" operator="containsText" id="{04388822-6129-49DE-BDD3-584605962751}">
            <xm:f>NOT(ISERROR(SEARCH($M$71,AB63)))</xm:f>
            <xm:f>$M$71</xm:f>
            <x14:dxf>
              <fill>
                <patternFill>
                  <bgColor rgb="FFFFFF00"/>
                </patternFill>
              </fill>
            </x14:dxf>
          </x14:cfRule>
          <x14:cfRule type="containsText" priority="28" operator="containsText" id="{0B8B6AB7-5A13-43E9-92D3-846AC3CC53B5}">
            <xm:f>NOT(ISERROR(SEARCH($M$70,AB63)))</xm:f>
            <xm:f>$M$70</xm:f>
            <x14:dxf>
              <fill>
                <patternFill>
                  <bgColor rgb="FF92D050"/>
                </patternFill>
              </fill>
            </x14:dxf>
          </x14:cfRule>
          <xm:sqref>AB63</xm:sqref>
        </x14:conditionalFormatting>
        <x14:conditionalFormatting xmlns:xm="http://schemas.microsoft.com/office/excel/2006/main">
          <x14:cfRule type="containsText" priority="21" operator="containsText" id="{DC273947-133D-4397-840B-EF53F375A023}">
            <xm:f>NOT(ISERROR(SEARCH($M$73,AB18)))</xm:f>
            <xm:f>$M$73</xm:f>
            <x14:dxf>
              <fill>
                <patternFill>
                  <bgColor rgb="FFFF0000"/>
                </patternFill>
              </fill>
            </x14:dxf>
          </x14:cfRule>
          <x14:cfRule type="containsText" priority="22" operator="containsText" id="{53481D8C-596E-46ED-8E44-1E4966039438}">
            <xm:f>NOT(ISERROR(SEARCH($M$72,AB18)))</xm:f>
            <xm:f>$M$72</xm:f>
            <x14:dxf>
              <fill>
                <patternFill>
                  <bgColor rgb="FFFFC000"/>
                </patternFill>
              </fill>
            </x14:dxf>
          </x14:cfRule>
          <x14:cfRule type="containsText" priority="23" operator="containsText" id="{03ACDFA8-5E33-45BA-8C94-3A410E5C9169}">
            <xm:f>NOT(ISERROR(SEARCH($M$71,AB18)))</xm:f>
            <xm:f>$M$71</xm:f>
            <x14:dxf>
              <fill>
                <patternFill>
                  <bgColor rgb="FFFFFF00"/>
                </patternFill>
              </fill>
            </x14:dxf>
          </x14:cfRule>
          <x14:cfRule type="containsText" priority="24" operator="containsText" id="{F4E5E148-7CED-42A9-9AC0-58BD4D89E604}">
            <xm:f>NOT(ISERROR(SEARCH($M$70,AB18)))</xm:f>
            <xm:f>$M$70</xm:f>
            <x14:dxf>
              <fill>
                <patternFill>
                  <bgColor rgb="FF92D050"/>
                </patternFill>
              </fill>
            </x14:dxf>
          </x14:cfRule>
          <xm:sqref>AB18</xm:sqref>
        </x14:conditionalFormatting>
        <x14:conditionalFormatting xmlns:xm="http://schemas.microsoft.com/office/excel/2006/main">
          <x14:cfRule type="containsText" priority="17" operator="containsText" id="{AD27D64C-3D6D-4B92-9957-F34715707129}">
            <xm:f>NOT(ISERROR(SEARCH($M$73,AB17)))</xm:f>
            <xm:f>$M$73</xm:f>
            <x14:dxf>
              <fill>
                <patternFill>
                  <bgColor rgb="FFFF0000"/>
                </patternFill>
              </fill>
            </x14:dxf>
          </x14:cfRule>
          <x14:cfRule type="containsText" priority="18" operator="containsText" id="{AE4E2943-CC3A-4BE2-81F3-6B35B3373A84}">
            <xm:f>NOT(ISERROR(SEARCH($M$72,AB17)))</xm:f>
            <xm:f>$M$72</xm:f>
            <x14:dxf>
              <fill>
                <patternFill>
                  <bgColor rgb="FFFFC000"/>
                </patternFill>
              </fill>
            </x14:dxf>
          </x14:cfRule>
          <x14:cfRule type="containsText" priority="19" operator="containsText" id="{0C822D47-F35D-44E7-9E98-28F2066943C1}">
            <xm:f>NOT(ISERROR(SEARCH($M$71,AB17)))</xm:f>
            <xm:f>$M$71</xm:f>
            <x14:dxf>
              <fill>
                <patternFill>
                  <bgColor rgb="FFFFFF00"/>
                </patternFill>
              </fill>
            </x14:dxf>
          </x14:cfRule>
          <x14:cfRule type="containsText" priority="20" operator="containsText" id="{FB6C2EDA-37EC-4FFA-9151-9B02AB6E6E43}">
            <xm:f>NOT(ISERROR(SEARCH($M$70,AB17)))</xm:f>
            <xm:f>$M$70</xm:f>
            <x14:dxf>
              <fill>
                <patternFill>
                  <bgColor rgb="FF92D050"/>
                </patternFill>
              </fill>
            </x14:dxf>
          </x14:cfRule>
          <xm:sqref>AB17</xm:sqref>
        </x14:conditionalFormatting>
        <x14:conditionalFormatting xmlns:xm="http://schemas.microsoft.com/office/excel/2006/main">
          <x14:cfRule type="containsText" priority="13" operator="containsText" id="{C39C0CDB-5DAF-4114-A2FA-1287053E9FB4}">
            <xm:f>NOT(ISERROR(SEARCH($M$73,AB15)))</xm:f>
            <xm:f>$M$73</xm:f>
            <x14:dxf>
              <fill>
                <patternFill>
                  <bgColor rgb="FFFF0000"/>
                </patternFill>
              </fill>
            </x14:dxf>
          </x14:cfRule>
          <x14:cfRule type="containsText" priority="14" operator="containsText" id="{31EFCAD8-FCCC-4365-8DAB-AB827884F8F8}">
            <xm:f>NOT(ISERROR(SEARCH($M$72,AB15)))</xm:f>
            <xm:f>$M$72</xm:f>
            <x14:dxf>
              <fill>
                <patternFill>
                  <bgColor rgb="FFFFC000"/>
                </patternFill>
              </fill>
            </x14:dxf>
          </x14:cfRule>
          <x14:cfRule type="containsText" priority="15" operator="containsText" id="{E4CDC191-0D27-46BA-B68F-EC5F54138C99}">
            <xm:f>NOT(ISERROR(SEARCH($M$71,AB15)))</xm:f>
            <xm:f>$M$71</xm:f>
            <x14:dxf>
              <fill>
                <patternFill>
                  <bgColor rgb="FFFFFF00"/>
                </patternFill>
              </fill>
            </x14:dxf>
          </x14:cfRule>
          <x14:cfRule type="containsText" priority="16" operator="containsText" id="{563E6573-05E7-4798-B3B2-217B85C91A42}">
            <xm:f>NOT(ISERROR(SEARCH($M$70,AB15)))</xm:f>
            <xm:f>$M$70</xm:f>
            <x14:dxf>
              <fill>
                <patternFill>
                  <bgColor rgb="FF92D050"/>
                </patternFill>
              </fill>
            </x14:dxf>
          </x14:cfRule>
          <xm:sqref>AB15</xm:sqref>
        </x14:conditionalFormatting>
        <x14:conditionalFormatting xmlns:xm="http://schemas.microsoft.com/office/excel/2006/main">
          <x14:cfRule type="containsText" priority="9" operator="containsText" id="{4E4023AA-F04F-4850-B624-B3B669057419}">
            <xm:f>NOT(ISERROR(SEARCH($M$73,AB14)))</xm:f>
            <xm:f>$M$73</xm:f>
            <x14:dxf>
              <fill>
                <patternFill>
                  <bgColor rgb="FFFF0000"/>
                </patternFill>
              </fill>
            </x14:dxf>
          </x14:cfRule>
          <x14:cfRule type="containsText" priority="10" operator="containsText" id="{D76D3D8A-CD9D-4ADE-81ED-EA08516ECC81}">
            <xm:f>NOT(ISERROR(SEARCH($M$72,AB14)))</xm:f>
            <xm:f>$M$72</xm:f>
            <x14:dxf>
              <fill>
                <patternFill>
                  <bgColor rgb="FFFFC000"/>
                </patternFill>
              </fill>
            </x14:dxf>
          </x14:cfRule>
          <x14:cfRule type="containsText" priority="11" operator="containsText" id="{76E5BBE8-704B-4F46-A045-559588E7CAEB}">
            <xm:f>NOT(ISERROR(SEARCH($M$71,AB14)))</xm:f>
            <xm:f>$M$71</xm:f>
            <x14:dxf>
              <fill>
                <patternFill>
                  <bgColor rgb="FFFFFF00"/>
                </patternFill>
              </fill>
            </x14:dxf>
          </x14:cfRule>
          <x14:cfRule type="containsText" priority="12" operator="containsText" id="{A54D79E3-C727-44B7-B8DA-8F187280194E}">
            <xm:f>NOT(ISERROR(SEARCH($M$70,AB14)))</xm:f>
            <xm:f>$M$70</xm:f>
            <x14:dxf>
              <fill>
                <patternFill>
                  <bgColor rgb="FF92D050"/>
                </patternFill>
              </fill>
            </x14:dxf>
          </x14:cfRule>
          <xm:sqref>AB14</xm:sqref>
        </x14:conditionalFormatting>
        <x14:conditionalFormatting xmlns:xm="http://schemas.microsoft.com/office/excel/2006/main">
          <x14:cfRule type="containsText" priority="5" operator="containsText" id="{0CFBE2CF-FD82-45F6-87FD-1B8A741FDF66}">
            <xm:f>NOT(ISERROR(SEARCH($M$73,AB19)))</xm:f>
            <xm:f>$M$73</xm:f>
            <x14:dxf>
              <fill>
                <patternFill>
                  <bgColor rgb="FFFF0000"/>
                </patternFill>
              </fill>
            </x14:dxf>
          </x14:cfRule>
          <x14:cfRule type="containsText" priority="6" operator="containsText" id="{E5890495-F7A5-4EA8-874F-F43F92CC2C1C}">
            <xm:f>NOT(ISERROR(SEARCH($M$72,AB19)))</xm:f>
            <xm:f>$M$72</xm:f>
            <x14:dxf>
              <fill>
                <patternFill>
                  <bgColor rgb="FFFFC000"/>
                </patternFill>
              </fill>
            </x14:dxf>
          </x14:cfRule>
          <x14:cfRule type="containsText" priority="7" operator="containsText" id="{F17EF94F-95D3-4817-8EC7-EE082006259B}">
            <xm:f>NOT(ISERROR(SEARCH($M$71,AB19)))</xm:f>
            <xm:f>$M$71</xm:f>
            <x14:dxf>
              <fill>
                <patternFill>
                  <bgColor rgb="FFFFFF00"/>
                </patternFill>
              </fill>
            </x14:dxf>
          </x14:cfRule>
          <x14:cfRule type="containsText" priority="8" operator="containsText" id="{F4208722-4717-459E-929A-7F0681BCEBDC}">
            <xm:f>NOT(ISERROR(SEARCH($M$70,AB19)))</xm:f>
            <xm:f>$M$70</xm:f>
            <x14:dxf>
              <fill>
                <patternFill>
                  <bgColor rgb="FF92D050"/>
                </patternFill>
              </fill>
            </x14:dxf>
          </x14:cfRule>
          <xm:sqref>AB19</xm:sqref>
        </x14:conditionalFormatting>
        <x14:conditionalFormatting xmlns:xm="http://schemas.microsoft.com/office/excel/2006/main">
          <x14:cfRule type="containsText" priority="1" operator="containsText" id="{A111D80D-279C-4954-8C79-1400F6DB16F6}">
            <xm:f>NOT(ISERROR(SEARCH($M$73,AB20)))</xm:f>
            <xm:f>$M$73</xm:f>
            <x14:dxf>
              <fill>
                <patternFill>
                  <bgColor rgb="FFFF0000"/>
                </patternFill>
              </fill>
            </x14:dxf>
          </x14:cfRule>
          <x14:cfRule type="containsText" priority="2" operator="containsText" id="{0F459BE9-9217-4688-A1B2-7B4BB8250120}">
            <xm:f>NOT(ISERROR(SEARCH($M$72,AB20)))</xm:f>
            <xm:f>$M$72</xm:f>
            <x14:dxf>
              <fill>
                <patternFill>
                  <bgColor rgb="FFFFC000"/>
                </patternFill>
              </fill>
            </x14:dxf>
          </x14:cfRule>
          <x14:cfRule type="containsText" priority="3" operator="containsText" id="{B3BD9E09-6441-4B14-ACE3-AA79704FABDC}">
            <xm:f>NOT(ISERROR(SEARCH($M$71,AB20)))</xm:f>
            <xm:f>$M$71</xm:f>
            <x14:dxf>
              <fill>
                <patternFill>
                  <bgColor rgb="FFFFFF00"/>
                </patternFill>
              </fill>
            </x14:dxf>
          </x14:cfRule>
          <x14:cfRule type="containsText" priority="4" operator="containsText" id="{2570A08B-14FC-40FD-9D1E-675EB922FE9C}">
            <xm:f>NOT(ISERROR(SEARCH($M$70,AB20)))</xm:f>
            <xm:f>$M$70</xm:f>
            <x14:dxf>
              <fill>
                <patternFill>
                  <bgColor rgb="FF92D050"/>
                </patternFill>
              </fill>
            </x14:dxf>
          </x14:cfRule>
          <xm:sqref>AB20:AB21</xm:sqref>
        </x14:conditionalFormatting>
      </x14:conditionalFormattings>
    </ext>
    <ext xmlns:x14="http://schemas.microsoft.com/office/spreadsheetml/2009/9/main" uri="{CCE6A557-97BC-4b89-ADB6-D9C93CAAB3DF}">
      <x14:dataValidations xmlns:xm="http://schemas.microsoft.com/office/excel/2006/main" count="22">
        <x14:dataValidation type="list" allowBlank="1" showInputMessage="1" showErrorMessage="1" xr:uid="{3942C7A3-13F7-4252-A9BD-004CE0682888}">
          <x14:formula1>
            <xm:f>'/Users/danielarodriguezm/Downloads/E:\UAEOS\TRABAJO EN CASA\MAPAS DE RIESGOS\RIESGOS 2022\[MAPA_RIESGOS_UAEOS_2022_V1.xlsx]Clasificacion riesgo'!#REF!</xm:f>
          </x14:formula1>
          <xm:sqref>G12:G13 G65:G66</xm:sqref>
        </x14:dataValidation>
        <x14:dataValidation type="list" allowBlank="1" showInputMessage="1" showErrorMessage="1" xr:uid="{C728C772-B08B-4ACB-B5F4-0DCE6074552B}">
          <x14:formula1>
            <xm:f>'/Users/danielarodriguezm/Downloads/E:\UAEOS\TRABAJO EN CASA\MAPAS DE RIESGOS\RIESGOS 2022\[MAPA_RIESGOS_UAEOS_2022_V1.xlsx]Tabla probabiidad'!#REF!</xm:f>
          </x14:formula1>
          <xm:sqref>I12:I15 I19 I21:I40 X51:X52 I51:I52 X54:X57 I54:I58 I42:I49 X42:X49 I60:I67 X65:X66 X12:X40</xm:sqref>
        </x14:dataValidation>
        <x14:dataValidation type="list" allowBlank="1" showInputMessage="1" showErrorMessage="1" xr:uid="{3A7A622F-32C1-45A8-9551-FD7C624B57E6}">
          <x14:formula1>
            <xm:f>'/Users/danielarodriguezm/Downloads/E:\UAEOS\TRABAJO EN CASA\MAPAS DE RIESGOS\RIESGOS 2022\[MAPA_RIESGOS_UAEOS_2022_V1.xlsx]Atributos controles'!#REF!</xm:f>
          </x14:formula1>
          <xm:sqref>U12:W13 R12:S13</xm:sqref>
        </x14:dataValidation>
        <x14:dataValidation type="list" allowBlank="1" showInputMessage="1" showErrorMessage="1" xr:uid="{057DA31F-393D-4706-BF7F-6F7BAF960C6D}">
          <x14:formula1>
            <xm:f>'/Users/danielarodriguezm/Downloads/E:\UAEOS\TRABAJO EN CASA\MAPAS DE RIESGOS\RIESGOS 2021\MAPAS DE RIESGOS DE PROCESO 2021\MAPAS DE RIESGOS GUIA 2021\[MAPA_RIESGOS_PROGRAMAS Y PROYECTOS_UAEOS_2021.xlsx]Tabla probabiidad'!#REF!</xm:f>
          </x14:formula1>
          <xm:sqref>I16:I17</xm:sqref>
        </x14:dataValidation>
        <x14:dataValidation type="list" allowBlank="1" showInputMessage="1" showErrorMessage="1" xr:uid="{43EC776B-03E1-4C38-93B6-81DEE00F2629}">
          <x14:formula1>
            <xm:f>'/Users/danielarodriguezm/Downloads/E:\UAEOS\TRABAJO EN CASA\MAPAS DE RIESGOS\RIESGOS 2021\MAPAS DE RIESGOS DE PROCESO 2021\MAPAS DE RIESGOS GUIA 2021\[MAPA_RIESGOS_PROGRAMAS Y PROYECTOS_UAEOS_2021.xlsx]Atributos controles'!#REF!</xm:f>
          </x14:formula1>
          <xm:sqref>U17:W18 R17:S18</xm:sqref>
        </x14:dataValidation>
        <x14:dataValidation type="list" allowBlank="1" showInputMessage="1" showErrorMessage="1" xr:uid="{2AA25CFE-FC52-4BB9-87AD-FC685B19D3C5}">
          <x14:formula1>
            <xm:f>'/Users/danielarodriguezm/Downloads/E:\UAEOS\TRABAJO EN CASA\MAPAS DE RIESGOS\RIESGOS 2021\MAPAS DE RIESGOS DE PROCESO 2021\MAPAS DE RIESGOS GUIA 2021\[MAPA_RIESGOS_PROGRAMAS Y PROYECTOS_UAEOS_2021.xlsx]Clasificacion riesgo'!#REF!</xm:f>
          </x14:formula1>
          <xm:sqref>G17</xm:sqref>
        </x14:dataValidation>
        <x14:dataValidation type="list" allowBlank="1" showInputMessage="1" showErrorMessage="1" xr:uid="{593AF7D9-6072-4722-BF42-69EB7E564A28}">
          <x14:formula1>
            <xm:f>'/Users/danielarodriguezm/Downloads/E:\UAEOS\TRABAJO EN CASA\MAPAS DE RIESGOS\RIESGOS 2021\MAPAS DE RIESGOS DE PROCESO 2021\MAPAS DE RIESGOS GUIA 2021\[MAPA_RIESGOS_SEGUIMIENTO Y MEDICION_UAEOS_2021.xlsx]Atributos controles'!#REF!</xm:f>
          </x14:formula1>
          <xm:sqref>U19:W21 R19:S21</xm:sqref>
        </x14:dataValidation>
        <x14:dataValidation type="list" allowBlank="1" showInputMessage="1" showErrorMessage="1" xr:uid="{1D737C57-40BB-430E-9666-B5BAE6736C72}">
          <x14:formula1>
            <xm:f>'/Users/danielarodriguezm/Downloads/E:\UAEOS\TRABAJO EN CASA\MAPAS DE RIESGOS\RIESGOS 2021\MAPAS DE RIESGOS DE PROCESO 2021\MAPAS DE RIESGOS GUIA 2021\[MAPA_RIESGOS_SEGUIMIENTO Y MEDICION_UAEOS_2021.xlsx]Clasificacion riesgo'!#REF!</xm:f>
          </x14:formula1>
          <xm:sqref>G19 G21</xm:sqref>
        </x14:dataValidation>
        <x14:dataValidation type="list" allowBlank="1" showInputMessage="1" showErrorMessage="1" xr:uid="{B76B1885-4B9B-4FF2-BC02-AA26F8CA5248}">
          <x14:formula1>
            <xm:f>'/Users/danielarodriguezm/Downloads/E:\UAEOS\TRABAJO EN CASA\MAPAS DE RIESGOS\RIESGOS 2021\MAPAS DE RIESGOS DE PROCESO 2021\MAPAS DE RIESGOS GUIA 2021\[2020-11-10_Propuesta_Mapa_riesgos_RH_UAEOS.xlsx]Clasificacion riesgo'!#REF!</xm:f>
          </x14:formula1>
          <xm:sqref>G27:G31</xm:sqref>
        </x14:dataValidation>
        <x14:dataValidation type="list" allowBlank="1" showInputMessage="1" showErrorMessage="1" xr:uid="{163B77D8-B82F-4F5B-9EF4-0FD5EB2667EA}">
          <x14:formula1>
            <xm:f>'/Users/danielarodriguezm/Downloads/E:\UAEOS\TRABAJO EN CASA\MAPAS DE RIESGOS\RIESGOS 2021\MAPAS DE RIESGOS DE PROCESO 2021\MAPAS DE RIESGOS GUIA 2021\[2020-11-10_Propuesta_Mapa_riesgos_RH_UAEOS.xlsx]Atributos controles'!#REF!</xm:f>
          </x14:formula1>
          <xm:sqref>U27:W31 R27:S31</xm:sqref>
        </x14:dataValidation>
        <x14:dataValidation type="list" allowBlank="1" showInputMessage="1" showErrorMessage="1" xr:uid="{9844DBFB-592C-4218-B10D-5598D1636C96}">
          <x14:formula1>
            <xm:f>'/Users/danielarodriguezm/Downloads/E:\UAEOS\TRABAJO EN CASA\MAPAS DE RIESGOS\RIESGOS 2021\MAPAS DE RIESGOS DE PROCESO 2021\MAPAS DE RIESGOS GUIA 2021\[MAPA_RIESGOS_COMUNICACION_PRENSA_UAEOS_2021.xlsx]Atributos controles'!#REF!</xm:f>
          </x14:formula1>
          <xm:sqref>U32:W33 R32:S33</xm:sqref>
        </x14:dataValidation>
        <x14:dataValidation type="list" allowBlank="1" showInputMessage="1" showErrorMessage="1" xr:uid="{D1AC0AEA-8EDB-47FC-A38E-2A233FD7CE8C}">
          <x14:formula1>
            <xm:f>'/Users/danielarodriguezm/Downloads/E:\UAEOS\TRABAJO EN CASA\MAPAS DE RIESGOS\RIESGOS 2021\MAPAS DE RIESGOS DE PROCESO 2021\MAPAS DE RIESGOS GUIA 2021\[MAPA_RIESGOS_COMUNICACION_PRENSA_UAEOS_2021.xlsx]Clasificacion riesgo'!#REF!</xm:f>
          </x14:formula1>
          <xm:sqref>G32:G33</xm:sqref>
        </x14:dataValidation>
        <x14:dataValidation type="list" allowBlank="1" showInputMessage="1" showErrorMessage="1" xr:uid="{5446AC04-1BCC-4177-8B61-C9DA0302DDB2}">
          <x14:formula1>
            <xm:f>'/Users/danielarodriguezm/Downloads/C:\Users\Jorge\Documents\UAEOS\TRABAJO EN CASA\MAPAS DE RIESGOS\RIESGOS 2021\MAPAS DE RIESGOS DE PROCESO 2021\MAPAS DE RIESGOS GUIA 2021\[MAPA_RIESGOS_G_CONOCIMIENTO_CIUDADANO_UAEOS.xlsx]Clasificacion riesgo'!#REF!</xm:f>
          </x14:formula1>
          <xm:sqref>G22:G26</xm:sqref>
        </x14:dataValidation>
        <x14:dataValidation type="list" allowBlank="1" showInputMessage="1" showErrorMessage="1" xr:uid="{16694420-EFE3-42EC-B087-B8DD780B4DD0}">
          <x14:formula1>
            <xm:f>'/Users/danielarodriguezm/Downloads/C:\Users\Jorge\Documents\UAEOS\TRABAJO EN CASA\MAPAS DE RIESGOS\RIESGOS 2021\MAPAS DE RIESGOS DE PROCESO 2021\MAPAS DE RIESGOS GUIA 2021\[MAPA_RIESGOS_G_CONOCIMIENTO_CIUDADANO_UAEOS.xlsx]Atributos controles'!#REF!</xm:f>
          </x14:formula1>
          <xm:sqref>R22:S26 U22:W26</xm:sqref>
        </x14:dataValidation>
        <x14:dataValidation type="list" allowBlank="1" showInputMessage="1" showErrorMessage="1" xr:uid="{0EC9B292-EA12-4F94-9002-CAE08856BFFB}">
          <x14:formula1>
            <xm:f>'/Users/danielarodriguezm/Downloads/E:\UAEOS\TRABAJO EN CASA\MAPAS DE RIESGOS\RIESGOS 2021\MAPAS DE RIESGOS DE PROCESO 2021\MAPAS DE RIESGOS GUIA 2021\[MAPA_RIESGOS_G_INFORMATICA_UAEOS_2021.xlsx]Clasificacion riesgo'!#REF!</xm:f>
          </x14:formula1>
          <xm:sqref>G45:G48</xm:sqref>
        </x14:dataValidation>
        <x14:dataValidation type="list" allowBlank="1" showInputMessage="1" showErrorMessage="1" xr:uid="{860AE362-1724-4BA7-B058-0CFEF8A70067}">
          <x14:formula1>
            <xm:f>'/Users/danielarodriguezm/Downloads/E:\UAEOS\TRABAJO EN CASA\MAPAS DE RIESGOS\RIESGOS 2021\MAPAS DE RIESGOS DE PROCESO 2021\MAPAS DE RIESGOS GUIA 2021\[MAPA_RIESGOS_G_INFORMATICA_UAEOS_2021.xlsx]Atributos controles'!#REF!</xm:f>
          </x14:formula1>
          <xm:sqref>U45:W48 R45:S48</xm:sqref>
        </x14:dataValidation>
        <x14:dataValidation type="list" allowBlank="1" showInputMessage="1" showErrorMessage="1" xr:uid="{2F39920A-1DD8-49A9-A3F5-54906BB8D6E9}">
          <x14:formula1>
            <xm:f>'/Users/danielarodriguezm/Downloads/E:\UAEOS\TRABAJO EN CASA\MAPAS DE RIESGOS\RIESGOS 2021\MAPAS DE RIESGOS DE PROCESO 2021\MAPAS DE RIESGOS GUIA 2021\[MAPA_RIESGOS_G_CONTRACTUAL  JURIDICA_UAEOS_2021.xlsx]Clasificacion riesgo'!#REF!</xm:f>
          </x14:formula1>
          <xm:sqref>G51:G52 G49 G54:G57</xm:sqref>
        </x14:dataValidation>
        <x14:dataValidation type="list" allowBlank="1" showInputMessage="1" showErrorMessage="1" xr:uid="{903366CA-4145-4BED-BBB2-503EAFDC8B32}">
          <x14:formula1>
            <xm:f>'/Users/danielarodriguezm/Downloads/E:\UAEOS\TRABAJO EN CASA\MAPAS DE RIESGOS\RIESGOS 2021\MAPAS DE RIESGOS DE PROCESO 2021\MAPAS DE RIESGOS GUIA 2021\[MAPA_RIESGOS_G_CONTRACTUAL  JURIDICA_UAEOS_2021.xlsx]Atributos controles'!#REF!</xm:f>
          </x14:formula1>
          <xm:sqref>R49:S57 U49:W57</xm:sqref>
        </x14:dataValidation>
        <x14:dataValidation type="list" allowBlank="1" showInputMessage="1" showErrorMessage="1" xr:uid="{32185549-C689-4B83-B7EE-D5C102AC84D5}">
          <x14:formula1>
            <xm:f>'/Users/danielarodriguezm/Downloads/E:\UAEOS\TRABAJO EN CASA\MAPAS DE RIESGOS\RIESGOS 2021\MAPAS DE RIESGOS DE PROCESO 2021\MAPAS DE RIESGOS GUIA 2021\[MAPA_RIESGOS_G_MEJORAMIENTO_UAEOS_2021.xlsx]Clasificacion riesgo'!#REF!</xm:f>
          </x14:formula1>
          <xm:sqref>G58 G60:G61</xm:sqref>
        </x14:dataValidation>
        <x14:dataValidation type="list" allowBlank="1" showInputMessage="1" showErrorMessage="1" xr:uid="{FFBA84F4-9939-400E-9EBF-FA90BE5247D9}">
          <x14:formula1>
            <xm:f>'/Users/danielarodriguezm/Downloads/E:\UAEOS\TRABAJO EN CASA\MAPAS DE RIESGOS\RIESGOS 2021\MAPAS DE RIESGOS DE PROCESO 2021\MAPAS DE RIESGOS GUIA 2021\[MAPA_RIESGOS_G_MEJORAMIENTO_UAEOS_2021.xlsx]Atributos controles'!#REF!</xm:f>
          </x14:formula1>
          <xm:sqref>U58:W61 R58:S61</xm:sqref>
        </x14:dataValidation>
        <x14:dataValidation type="list" allowBlank="1" showInputMessage="1" showErrorMessage="1" xr:uid="{1ED08258-EB15-4B97-B3FE-C270C4FAC280}">
          <x14:formula1>
            <xm:f>'/Users/danielarodriguezm/Downloads/E:\UAEOS\TRABAJO EN CASA\MAPAS DE RIESGOS\RIESGOS 2021\MAPAS DE RIESGOS DE PROCESO 2021\MAPAS DE RIESGOS GUIA 2021\[MAPA_RIESGOS_G_OCI_UAEOS.xlsx]Atributos controles'!#REF!</xm:f>
          </x14:formula1>
          <xm:sqref>U62:W64 R62:S64</xm:sqref>
        </x14:dataValidation>
        <x14:dataValidation type="list" allowBlank="1" showInputMessage="1" showErrorMessage="1" xr:uid="{76336682-0321-4834-85AA-444F65832801}">
          <x14:formula1>
            <xm:f>'/Users/danielarodriguezm/Downloads/E:\UAEOS\TRABAJO EN CASA\MAPAS DE RIESGOS\RIESGOS 2021\MAPAS DE RIESGOS DE PROCESO 2021\MAPAS DE RIESGOS GUIA 2021\[MAPA_RIESGOS_G_OCI_UAEOS.xlsx]Clasificacion riesgo'!#REF!</xm:f>
          </x14:formula1>
          <xm:sqref>G62:G64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PAAC</vt:lpstr>
      <vt:lpstr>Hoja1</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lpstr>'MAPA RIESGOS UAEOS'!Títulos_a_imprimir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Nelson Piñeros</cp:lastModifiedBy>
  <cp:revision/>
  <dcterms:created xsi:type="dcterms:W3CDTF">2021-11-10T20:36:13Z</dcterms:created>
  <dcterms:modified xsi:type="dcterms:W3CDTF">2022-07-28T19:08:41Z</dcterms:modified>
  <cp:category/>
  <cp:contentStatus/>
</cp:coreProperties>
</file>