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loriaines.lache\Documents\2019\TRANSPERENCIA\"/>
    </mc:Choice>
  </mc:AlternateContent>
  <bookViews>
    <workbookView xWindow="0" yWindow="0" windowWidth="24000" windowHeight="8835"/>
  </bookViews>
  <sheets>
    <sheet name="PROCESOS JUDICIALES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28" i="1" l="1"/>
  <c r="S27" i="1"/>
  <c r="S26" i="1"/>
  <c r="S25" i="1"/>
  <c r="S24" i="1"/>
  <c r="P23" i="1"/>
  <c r="P29" i="1" s="1"/>
  <c r="S22" i="1"/>
  <c r="S21" i="1"/>
  <c r="S20" i="1"/>
  <c r="P17" i="1"/>
  <c r="S16" i="1"/>
  <c r="S14" i="1"/>
  <c r="S13" i="1"/>
  <c r="S12" i="1"/>
  <c r="S11" i="1"/>
  <c r="Q10" i="1"/>
  <c r="S10" i="1" s="1"/>
  <c r="Q9" i="1"/>
  <c r="S9" i="1" s="1"/>
  <c r="S8" i="1"/>
  <c r="Q8" i="1"/>
  <c r="Q7" i="1"/>
  <c r="S7" i="1" s="1"/>
  <c r="Q6" i="1"/>
  <c r="Q5" i="1"/>
  <c r="S5" i="1" s="1"/>
  <c r="Q4" i="1"/>
  <c r="S4" i="1" s="1"/>
  <c r="Q3" i="1"/>
  <c r="S3" i="1" s="1"/>
  <c r="S23" i="1" l="1"/>
  <c r="S29" i="1" s="1"/>
  <c r="S18" i="1" l="1"/>
  <c r="S17" i="1"/>
  <c r="S6" i="1"/>
</calcChain>
</file>

<file path=xl/sharedStrings.xml><?xml version="1.0" encoding="utf-8"?>
<sst xmlns="http://schemas.openxmlformats.org/spreadsheetml/2006/main" count="366" uniqueCount="195">
  <si>
    <t xml:space="preserve">No </t>
  </si>
  <si>
    <t>FECHA DE ADMISIÓN DE LA DEMANDA</t>
  </si>
  <si>
    <t>NUMERO RADICACIÓN</t>
  </si>
  <si>
    <t>CIUDAD</t>
  </si>
  <si>
    <t>ACTOR</t>
  </si>
  <si>
    <t>Documento  Cedula de ciudadanía / NIT actor</t>
  </si>
  <si>
    <t>DEMANDADO</t>
  </si>
  <si>
    <t>Documento Cedula de Ciudadania/Nit demandado</t>
  </si>
  <si>
    <t xml:space="preserve">NOMBRE DE LA AUTORIDAD COMPETENTE </t>
  </si>
  <si>
    <t>No. DESPACHO DE CONOCIMIENTO</t>
  </si>
  <si>
    <t>INSTANCIA</t>
  </si>
  <si>
    <t>TIPO DE PROCESO</t>
  </si>
  <si>
    <t>MOTIVO DE LA DEMANDA</t>
  </si>
  <si>
    <t>APODERADO DE LA ENTIDAD</t>
  </si>
  <si>
    <t>PROBABILIDAD DE LA CONDENA</t>
  </si>
  <si>
    <t xml:space="preserve">VALOR DE LAS PRETENSIONES </t>
  </si>
  <si>
    <t>IPC INICIAL</t>
  </si>
  <si>
    <t>IPC FINAL</t>
  </si>
  <si>
    <t>VALOR INDEXADO</t>
  </si>
  <si>
    <t>FECHA DE REVISION</t>
  </si>
  <si>
    <t>ESTADO</t>
  </si>
  <si>
    <t xml:space="preserve">FECHA DE REVISIÓN </t>
  </si>
  <si>
    <t>11001333101320060006400</t>
  </si>
  <si>
    <t>BOGOTA</t>
  </si>
  <si>
    <t>MYRIAM LUJAN GOMEZ</t>
  </si>
  <si>
    <t>38,971,495</t>
  </si>
  <si>
    <t>MINISTERIO DEL INTERIOR, DANSOCIAL Y OTROS</t>
  </si>
  <si>
    <t>899.999.050-8</t>
  </si>
  <si>
    <t>YANIRA PERDOMO OSUNA</t>
  </si>
  <si>
    <t>JUZGADO 13 ADMINISTRATIVO DEL CIRCUITO DE BOGOTA</t>
  </si>
  <si>
    <t xml:space="preserve">1era </t>
  </si>
  <si>
    <t>ACCION POPULAR</t>
  </si>
  <si>
    <t xml:space="preserve">PROTECCION DE DERECHOS COLECTIVOS, ALGUNOS CONTRATISTAS INCUMPLEN CON EL PAGO DE APORTES PARAFISCALES AFECTANDO EL SISTEMA DE SEGURIDAD SOCIAL  </t>
  </si>
  <si>
    <t>GLORIA INÉS LACHE JIMÉNEZ</t>
  </si>
  <si>
    <t>BAJA</t>
  </si>
  <si>
    <t xml:space="preserve">12 de junio </t>
  </si>
  <si>
    <r>
      <rPr>
        <b/>
        <sz val="11"/>
        <color theme="1"/>
        <rFont val="Arial"/>
        <family val="2"/>
      </rPr>
      <t>*Ultima actuacion:</t>
    </r>
    <r>
      <rPr>
        <sz val="11"/>
        <color theme="1"/>
        <rFont val="Arial"/>
        <family val="2"/>
      </rPr>
      <t xml:space="preserve"> Se recibe memorial el dia 06 de junio de 2019: Allega poder especial. </t>
    </r>
  </si>
  <si>
    <t>15001233100019990241301</t>
  </si>
  <si>
    <t>MUNICIPIO RONDON</t>
  </si>
  <si>
    <t>891.801.770-3.</t>
  </si>
  <si>
    <t>DANSOCIAL</t>
  </si>
  <si>
    <t>GUILLERMO SANCHEZ LUQUE</t>
  </si>
  <si>
    <t xml:space="preserve">CONSEJO ESTADO SECCION TERCERA </t>
  </si>
  <si>
    <t>2da</t>
  </si>
  <si>
    <t>ORDINARIO DE ACCION DE REPARACIÓN DIRECTA</t>
  </si>
  <si>
    <t xml:space="preserve">INTERVENCION  DEL DANCOOP Y OMISION DEL MISMO EN LA VIGILANCIA Y CONTROL </t>
  </si>
  <si>
    <r>
      <rPr>
        <b/>
        <sz val="11"/>
        <color theme="1"/>
        <rFont val="Arial"/>
        <family val="2"/>
      </rPr>
      <t>*Ultima actuacion:</t>
    </r>
    <r>
      <rPr>
        <sz val="11"/>
        <color theme="1"/>
        <rFont val="Arial"/>
        <family val="2"/>
      </rPr>
      <t xml:space="preserve"> Al despacho para fallo (6 de septiembre de 2006)</t>
    </r>
  </si>
  <si>
    <t>15000233100020040202101</t>
  </si>
  <si>
    <t>TUNJA</t>
  </si>
  <si>
    <t>JOSE SALAMANCA SORACA Y OTROS</t>
  </si>
  <si>
    <t>LUIS ERNESTO ARCINIEGAS TRIANA</t>
  </si>
  <si>
    <t>TRIBUNAL ADMINISTRATIVO DE BOYACÁ</t>
  </si>
  <si>
    <t xml:space="preserve">2da </t>
  </si>
  <si>
    <t>ACCION DE GRUPO</t>
  </si>
  <si>
    <t>DEFENSA DE INTERESES COLECTIVOS POR LESION AL PATRIMONIO DE LOS AHORRADORES DE LA CAJA POPULAR COOPERATIVA</t>
  </si>
  <si>
    <t xml:space="preserve">GLORIA INÉS LACHE JIMÉNEZ </t>
  </si>
  <si>
    <r>
      <rPr>
        <b/>
        <sz val="11"/>
        <color theme="1"/>
        <rFont val="Arial"/>
        <family val="2"/>
      </rPr>
      <t xml:space="preserve">*Ultima actuación: 1 de agosto de 2018: </t>
    </r>
    <r>
      <rPr>
        <sz val="11"/>
        <color theme="1"/>
        <rFont val="Arial"/>
        <family val="2"/>
      </rPr>
      <t>INGRESA EL PROCESO AL DESPACHO INFORMANDO QUE SE ENCUENTRA NOTIFICADO Y EJECUTORIADO EL AUTO QUE ANTECEDE....PARA PROVEER DE CONFORMIDAD.....AB</t>
    </r>
  </si>
  <si>
    <t>76001333101320100045400</t>
  </si>
  <si>
    <t>VALLE</t>
  </si>
  <si>
    <t>OLIVA CUERO Y OTROS,  QUIEN ACTUA COMO APODERADO EL Dr. FERNANDO YEPES GOMEZ</t>
  </si>
  <si>
    <t>NACION - DANSOCIAL, SUPERSOLIDARIA</t>
  </si>
  <si>
    <t>VICTOR ADOLFO HERNANDEZ DIAZ (JUEZ)</t>
  </si>
  <si>
    <t xml:space="preserve">TRIBUNAL ADMINISTRATIVO DE VALLE </t>
  </si>
  <si>
    <t>MEDIA</t>
  </si>
  <si>
    <r>
      <rPr>
        <b/>
        <sz val="11"/>
        <color theme="1"/>
        <rFont val="Arial"/>
        <family val="2"/>
      </rPr>
      <t>*Ultima Actuación:</t>
    </r>
    <r>
      <rPr>
        <sz val="11"/>
        <color theme="1"/>
        <rFont val="Arial"/>
        <family val="2"/>
      </rPr>
      <t xml:space="preserve"> Al despacho para fallo.</t>
    </r>
  </si>
  <si>
    <t>41001233100020010050701</t>
  </si>
  <si>
    <t>ADELINA PEDREROS Y OTROS</t>
  </si>
  <si>
    <t>Magistrado Jorge Augusto Corredor</t>
  </si>
  <si>
    <t>CONSEJO DE ESTADO (SECCION SEGUNDA) oral</t>
  </si>
  <si>
    <t>ORDINARIO DE ACCION DE REPARACION  DIRECTA</t>
  </si>
  <si>
    <r>
      <t>*</t>
    </r>
    <r>
      <rPr>
        <b/>
        <sz val="11"/>
        <color theme="1"/>
        <rFont val="Arial"/>
        <family val="2"/>
      </rPr>
      <t>Al despacho para fallo</t>
    </r>
    <r>
      <rPr>
        <sz val="11"/>
        <color theme="1"/>
        <rFont val="Arial"/>
        <family val="2"/>
      </rPr>
      <t xml:space="preserve"> (28 de abril de 2017)</t>
    </r>
  </si>
  <si>
    <t>41001233100020000065901</t>
  </si>
  <si>
    <t>FELIX MARIA CORDOBA</t>
  </si>
  <si>
    <t>MAGISTRADO Dra ZORANI CASTILLO OTALORA</t>
  </si>
  <si>
    <t xml:space="preserve">CONSEJO DE ESTADO SECCIÓN PRIMERA </t>
  </si>
  <si>
    <t>NULIDAD Y RESTABLECIMIENTO DEL DERECHO</t>
  </si>
  <si>
    <t>SE DECRETE LA NULIDAD DEL ACTO ADMINISTRATIVO QUE IMPUSO MULTA POR VALOR DE 1.500.000 A LA COOPERATIVA COOMOTOR.</t>
  </si>
  <si>
    <r>
      <t>*RECIBE MEMORIALES</t>
    </r>
    <r>
      <rPr>
        <sz val="11"/>
        <color theme="1"/>
        <rFont val="Arial"/>
        <family val="2"/>
      </rPr>
      <t xml:space="preserve"> (DR LUIS FERNANDO JIMENEZ ACEVEDO - ALLEGA COPIAS. EN 1 FOLIO + 9 ANX) el día 5 de julio de 2016</t>
    </r>
  </si>
  <si>
    <t>11001032400020100036700</t>
  </si>
  <si>
    <t xml:space="preserve">CESAR HUMBERTO GONZALEZ RODRIGUEZ </t>
  </si>
  <si>
    <t xml:space="preserve">DANSOCIAL </t>
  </si>
  <si>
    <t xml:space="preserve">MARIA CLAUDIA ROJAS LASSO </t>
  </si>
  <si>
    <t>Unica</t>
  </si>
  <si>
    <t xml:space="preserve">SIMPLE NULIDAD </t>
  </si>
  <si>
    <t xml:space="preserve">ACCIÓN PÚBLICA DE NULIDAD INSTAURADA CONTRA UN APARTE DEL ARTÍCULO 17 DEL DECRETO 4588 DE 27 DE DICIEMBRE DE 2006, </t>
  </si>
  <si>
    <r>
      <rPr>
        <b/>
        <sz val="11"/>
        <color theme="1"/>
        <rFont val="Arial"/>
        <family val="2"/>
      </rPr>
      <t>*Ultima actuacion:</t>
    </r>
    <r>
      <rPr>
        <sz val="11"/>
        <color theme="1"/>
        <rFont val="Arial"/>
        <family val="2"/>
      </rPr>
      <t xml:space="preserve"> Al despacho para fallo (20 de mayo de 2019)</t>
    </r>
  </si>
  <si>
    <t>70001-33-33-008-2017-00020-00</t>
  </si>
  <si>
    <t>SINCELEJO</t>
  </si>
  <si>
    <t>JOSE ALCIDES CAÑAS DE LA ROSA Y OTROS</t>
  </si>
  <si>
    <t xml:space="preserve">UNIDAD ADMINISTRATIVA ESPECIAL DE ORGANIZACIONES SOLIDARIAS Y OTROS </t>
  </si>
  <si>
    <t>JORGE ELIÉCER LORDUY VILORIA (JUEZ)</t>
  </si>
  <si>
    <t>JUZGADO OCTAVO ADMINISTRATIVO ORAL DE SINCELEJO - SUCRE</t>
  </si>
  <si>
    <t xml:space="preserve">ACCION DE REPARACIÓN DIRECTA </t>
  </si>
  <si>
    <t xml:space="preserve">FALLA EN EL SERVICIO QUE CONDUJO A LESIONES FISICAS Y PSICOLOGICAS AL SEÑOR JOSE ALCIDES CAÑA DE LA ROSA </t>
  </si>
  <si>
    <t>baja</t>
  </si>
  <si>
    <r>
      <rPr>
        <b/>
        <sz val="11"/>
        <color rgb="FF000000"/>
        <rFont val="Arial"/>
        <family val="2"/>
      </rPr>
      <t>*Ultima Actuacion:</t>
    </r>
    <r>
      <rPr>
        <sz val="11"/>
        <color rgb="FF000000"/>
        <rFont val="Arial"/>
        <family val="2"/>
      </rPr>
      <t xml:space="preserve"> está en el Tribunal Administrativo para fallar recurso de Apelacion interpuesto el dia de la Audiencia Inicial.</t>
    </r>
  </si>
  <si>
    <t xml:space="preserve">70001-33-33-005-2018-00011-00, </t>
  </si>
  <si>
    <t xml:space="preserve">MAIRA ALEJANDRA QUIÑONES PARRA </t>
  </si>
  <si>
    <t>TRINIDAD JOSE LOPEZ PEÑA</t>
  </si>
  <si>
    <t>JUZGADO QUINTO ADMINISTRATIVO ORAL DE SINCELEJO - SUCRE</t>
  </si>
  <si>
    <t xml:space="preserve">FALLA EN EL SERVICIO QUE CONDUJO A LESIONES PERSONALES GRAVES DE MAIRA ALEJANDRA QUIÑONES PARRA </t>
  </si>
  <si>
    <r>
      <rPr>
        <b/>
        <sz val="11"/>
        <color rgb="FF000000"/>
        <rFont val="Arial"/>
        <family val="2"/>
      </rPr>
      <t>*Ultima actuacion</t>
    </r>
    <r>
      <rPr>
        <sz val="11"/>
        <color rgb="FF000000"/>
        <rFont val="Arial"/>
        <family val="2"/>
      </rPr>
      <t>: Al despacho para fijar fecha de Audiencia Inicial.</t>
    </r>
  </si>
  <si>
    <t>70001-33-33-001-2018-00007-00</t>
  </si>
  <si>
    <t>SABID GREGORIO RUIZ MERCADO</t>
  </si>
  <si>
    <t>JOHANNA PAOLA GALLO VARGAS</t>
  </si>
  <si>
    <t>JUZGADO PRIMERO ADMINISTRATIVO ORAL DEL CIRCUITO DE SINCELEJO-SUCRE</t>
  </si>
  <si>
    <t xml:space="preserve">FALLA EN EL SERVICIO QUE CONDUJO A LA MUERTE DE LA SEÑORA NUBIA CECILIA RUIZ OVIEDO. </t>
  </si>
  <si>
    <r>
      <rPr>
        <b/>
        <sz val="11"/>
        <color rgb="FF000000"/>
        <rFont val="Arial"/>
        <family val="2"/>
      </rPr>
      <t>*Ultima actuacion:</t>
    </r>
    <r>
      <rPr>
        <sz val="11"/>
        <color rgb="FF000000"/>
        <rFont val="Arial"/>
        <family val="2"/>
      </rPr>
      <t xml:space="preserve"> Programada AUDIENCIA INICIAL (JULIO 30 DE 2019 A LAS 9:00AM)</t>
    </r>
  </si>
  <si>
    <t>70-001-33-33-007-2018-00011-00</t>
  </si>
  <si>
    <t>HORTENCIA MARTINEZ BADILLO,DEXI MURILLO MARTINEZ Y OTROS</t>
  </si>
  <si>
    <t>LIGIA RAMIREZ CASTAÑO</t>
  </si>
  <si>
    <t>JUZGADO SEPTIMO ADMINISTRATIVO ORAL DEL CIRCUITO DE SINCELEJO-SUCRE</t>
  </si>
  <si>
    <t xml:space="preserve">FALLA EN EL SERVICIO QUE CONDUJO A LESIONES PERSONALES GRAVES A DEXI MURILLO MARTINEZ Y OTROS </t>
  </si>
  <si>
    <r>
      <rPr>
        <b/>
        <sz val="11"/>
        <color rgb="FF000000"/>
        <rFont val="Arial"/>
        <family val="2"/>
      </rPr>
      <t>*Ultima Actuacion</t>
    </r>
    <r>
      <rPr>
        <sz val="11"/>
        <color rgb="FF000000"/>
        <rFont val="Arial"/>
        <family val="2"/>
      </rPr>
      <t>: está en el Tribunal Administrativo para fallar recurso de Apelacion interpuesto el dia de la Audiencia Inicial. DESDE EL 20/03/2019</t>
    </r>
  </si>
  <si>
    <t>70001333300220180000900</t>
  </si>
  <si>
    <t>FRAY QUIÑONES PARRA Y OTROS</t>
  </si>
  <si>
    <t>LISSETE MAIRELY NOVA SANTOS</t>
  </si>
  <si>
    <t>JUZGADO SEGUNDO ADMINISTRATIVO ORAL DEL CIRCUITO DE SINCELEJO</t>
  </si>
  <si>
    <t xml:space="preserve">FALLA EN EL SERVICIO QUE CONDUJO A LESIONES PERSONALES GRAVES A FRAY QUIÑONES PARRA  Y OTROS </t>
  </si>
  <si>
    <t>EN TÉRMINOS DE CONTESTACIÓN DE DEMANDA, LA UNIDAD YA CONTESTÓ</t>
  </si>
  <si>
    <t>7000133330092018000800</t>
  </si>
  <si>
    <t xml:space="preserve">ADRIANA ISABEL MEDINA PERCY Y OTROS </t>
  </si>
  <si>
    <t>UNIDAD ADMINISTRATIVA ESPECIAL DE ORGANIZACIONES SOLIDARIAS Y OTROS</t>
  </si>
  <si>
    <t>JUZGADO NOVENO ADMINISTRATIVO ORAL DEL CIRCUITO DE SINCELEJO</t>
  </si>
  <si>
    <t xml:space="preserve">AL DESPACHO. EL JUZGADO ESTÁ TRATANDO DE NOTIFICAR OTROS DOS DEMANDADOS PARA SEGUIR ADELANTE CON EL PROCESO </t>
  </si>
  <si>
    <t>11001333502620170008600</t>
  </si>
  <si>
    <t>STELLA TORRES DE MARTINEZ</t>
  </si>
  <si>
    <t>UNIDAD ADMINISTRATIVA ESPECIAL DE GESTIÓN PENSIONAL Y CONTRIBUCIONES PARAFISCALES DE LAS PROTECCIÓN SOCIAL - UGPP/UNIDAD ADMINISTRATIVA ESPECIAL DE ORGANIZACIONES SOLIDARIAS (LLAMADO EN GARANTIA)</t>
  </si>
  <si>
    <t>900373913 - 4/899.999.050-8</t>
  </si>
  <si>
    <t>JUZGADO 26 ADMINISTRATIVO SEC SEGUNDA ORAL BOGOTA</t>
  </si>
  <si>
    <t>JUZGADO VEINTISÉIS ADMINISTRATIVO DE BOGOTÁ D.C.</t>
  </si>
  <si>
    <t>ACTO ADMINISTRATIVO DE RELIQUIDACION DE PENSION DE VEJEZ</t>
  </si>
  <si>
    <r>
      <rPr>
        <b/>
        <sz val="11"/>
        <color theme="1"/>
        <rFont val="Arial"/>
        <family val="2"/>
      </rPr>
      <t xml:space="preserve">*7 de junio de 2019: </t>
    </r>
    <r>
      <rPr>
        <sz val="11"/>
        <color theme="1"/>
        <rFont val="Arial"/>
        <family val="2"/>
      </rPr>
      <t xml:space="preserve">Devolución remates: VALOR DE LA TRANSACCIÓN: 35000 - NÚMERO DE REFERENCIA: 2017-086
</t>
    </r>
  </si>
  <si>
    <t>TOTAL PROCESOS INDEXADOS</t>
  </si>
  <si>
    <t>TOTAL PROCESOS EN CONTRA</t>
  </si>
  <si>
    <t xml:space="preserve"> DEMANDAS INTERPUESTAS POR LA ENTIDAD</t>
  </si>
  <si>
    <t>11-10-2013</t>
  </si>
  <si>
    <t>63001333100420120027700</t>
  </si>
  <si>
    <t>armenia</t>
  </si>
  <si>
    <t>UNIDAD ADMINISTRATIVA ESPECIAL DE ORGANIZACIONES SOLIDARIAS</t>
  </si>
  <si>
    <t xml:space="preserve"> 899.999.050-8
</t>
  </si>
  <si>
    <t>DEPARTAMENTO DE QUINDIO</t>
  </si>
  <si>
    <t>890001639-1</t>
  </si>
  <si>
    <t>ZULMA LILIANA MARIN MORENO</t>
  </si>
  <si>
    <t>JUZGADO 4o ADMINISTRATIVO DE  DESCONGESTIÓN DEL CIRCUITO DE ARMENIA escritural</t>
  </si>
  <si>
    <t>PRIMERA</t>
  </si>
  <si>
    <t>Cobro de cuotas partes pensionales, cuado la Entidad no es organismo pensionador.</t>
  </si>
  <si>
    <r>
      <rPr>
        <b/>
        <sz val="11"/>
        <color rgb="FF000000"/>
        <rFont val="Arial"/>
        <family val="2"/>
      </rPr>
      <t xml:space="preserve">*Ultima Actuacion: </t>
    </r>
    <r>
      <rPr>
        <sz val="11"/>
        <color rgb="FF000000"/>
        <rFont val="Arial"/>
        <family val="2"/>
      </rPr>
      <t>AL DESPACHO PARA SENTENCIA el dia 21 de enero de 2019</t>
    </r>
  </si>
  <si>
    <t>12-08-2015</t>
  </si>
  <si>
    <t>11001032600020130000500</t>
  </si>
  <si>
    <t xml:space="preserve">899.999.050-8
</t>
  </si>
  <si>
    <t>ROSEMBERG PABON PABON</t>
  </si>
  <si>
    <t>14.949.873</t>
  </si>
  <si>
    <t>ALBERTO MONTAÑA PLATA</t>
  </si>
  <si>
    <t>CONSEJO DE ESTADO -SECCION TERCERA</t>
  </si>
  <si>
    <t>UNICA</t>
  </si>
  <si>
    <t>ACCION DE REPETICIÓN</t>
  </si>
  <si>
    <t>Repetición por condena a la entidad en virtud de un fallo condenatorio por declaratoria de insubsistencia CARMEN JULIA LIZARAZO sin motivación- inobservancia de la ley 909 de 2004</t>
  </si>
  <si>
    <r>
      <t xml:space="preserve">*Ultima actuacion: (31 de enero de 2019) </t>
    </r>
    <r>
      <rPr>
        <sz val="11"/>
        <rFont val="Arial"/>
        <family val="2"/>
      </rPr>
      <t xml:space="preserve">CONSTANCIA SECRETARIAL: POR SOLICITUD DE LA SECRETARIA DE LA SECCIÓN TERCERA SE REALIZA CAMBIO DE PONENTE CON APOYO DE CETIC ANT. PONENTE:STELLA CONTO DIAZ DEL CASTILLO (E) NVO. PONENTE: ALBERTO MONTAÑA PLATA </t>
    </r>
  </si>
  <si>
    <t>11-10-2012</t>
  </si>
  <si>
    <t>11001032600020120006300</t>
  </si>
  <si>
    <t>Repetición por condena a la entidad en virtud de un fallo condenatorio por declaratoria de insubsistencia JAQUELINE ARBELAEZ sin motivación- inobservancia de la ley 909 de 2004</t>
  </si>
  <si>
    <r>
      <rPr>
        <b/>
        <sz val="11"/>
        <color theme="1"/>
        <rFont val="Arial"/>
        <family val="2"/>
      </rPr>
      <t>*Ultima actuacion:</t>
    </r>
    <r>
      <rPr>
        <sz val="11"/>
        <color theme="1"/>
        <rFont val="Arial"/>
        <family val="2"/>
      </rPr>
      <t xml:space="preserve"> representantes judiciales de la parte demandada allegan sustitucion de poder a Sandra Lorena Martinez Rodrigues (memoriales a despacho) fecha: 12 de mayo de 2017</t>
    </r>
  </si>
  <si>
    <t>29/08/2013</t>
  </si>
  <si>
    <t>11001032600020130011501</t>
  </si>
  <si>
    <t>Repetición por condena a la entidad en virtud de un fallo condenatorio por declaratoria de insubsistencia RUTH SOLEDAD MURILLO  sin motivación- inobservancia de la ley 909 de 2004</t>
  </si>
  <si>
    <r>
      <rPr>
        <b/>
        <sz val="11"/>
        <color theme="1"/>
        <rFont val="Arial"/>
        <family val="2"/>
      </rPr>
      <t>*Ultima actuacion:</t>
    </r>
    <r>
      <rPr>
        <sz val="11"/>
        <color theme="1"/>
        <rFont val="Arial"/>
        <family val="2"/>
      </rPr>
      <t xml:space="preserve"> al despacho para fijar fecha de audiencia de alegaciones y juszagamientos. Fecha 31 de enero de 2019</t>
    </r>
  </si>
  <si>
    <t>15-12-2014</t>
  </si>
  <si>
    <t>11001032600020130012800</t>
  </si>
  <si>
    <t>RAMIRO DE JESUS POZOS GUERRERO</t>
  </si>
  <si>
    <t>Repetición por condena a la entidad en virtud de un fallo condenatorio por declaratoria de insubsistencia ELIANA LEON VERGARA sin motivación- inobservancia de la ley 909 de 2004</t>
  </si>
  <si>
    <r>
      <rPr>
        <b/>
        <sz val="11"/>
        <color theme="1"/>
        <rFont val="Arial"/>
        <family val="2"/>
      </rPr>
      <t>*Ultima actuacion:</t>
    </r>
    <r>
      <rPr>
        <sz val="11"/>
        <color theme="1"/>
        <rFont val="Arial"/>
        <family val="2"/>
      </rPr>
      <t xml:space="preserve"> MEMORIALES A DESPACHO: EL APODERADA DE LA PARTE DEMANDADA, ANEXA DOCUMENTO PARA TENERLO EN CUENTA EN EL MOMENTO DE DE PROFERIR FALLO. (19 DE MARZO DE 2019)</t>
    </r>
  </si>
  <si>
    <t>24-01-2014</t>
  </si>
  <si>
    <t>11001032600020130015100</t>
  </si>
  <si>
    <t>MARTA NUBIA VELASQUEZ RICO (E1)</t>
  </si>
  <si>
    <t>Repetición por condena a la entidad en virtud de un fallo condenatorio por declaratoria de insubsistencia MAGDA PATRICIA ESTRADA sin motivación- inobservancia de la ley 909 de 2004</t>
  </si>
  <si>
    <t>ZAIRIS MENDOZA ATENCIO</t>
  </si>
  <si>
    <r>
      <t xml:space="preserve">*Ultima actuacion: </t>
    </r>
    <r>
      <rPr>
        <sz val="11"/>
        <color theme="1"/>
        <rFont val="Arial"/>
        <family val="2"/>
      </rPr>
      <t xml:space="preserve">4 de junio de 2019: Al despacho para proveer. </t>
    </r>
  </si>
  <si>
    <t xml:space="preserve">YA HUBO FALLO </t>
  </si>
  <si>
    <t>21-08-2015</t>
  </si>
  <si>
    <t>11001032600020130016300</t>
  </si>
  <si>
    <t>RAMIRO DE JESUS PAZOS GUERRERO</t>
  </si>
  <si>
    <t>Repetición por condena a la entidad en virtud de un fallo condenatorio por declaratoria de insubsistencia LUCIO NAVARRO TRONCOSO sin motivación- inobservancia de la ley 909 de 2004</t>
  </si>
  <si>
    <r>
      <t>*</t>
    </r>
    <r>
      <rPr>
        <b/>
        <sz val="11"/>
        <color theme="1"/>
        <rFont val="Arial"/>
        <family val="2"/>
      </rPr>
      <t>Ultima Actuacion:</t>
    </r>
    <r>
      <rPr>
        <sz val="11"/>
        <color theme="1"/>
        <rFont val="Arial"/>
        <family val="2"/>
      </rPr>
      <t xml:space="preserve"> 04 de junio de 2019: Se recibe memorial: APODERADA DE LA PARTE DEMANDADA, DESCORRE EL TERMINO OTORGADO EN AUDIENCIA CELEBREDA EL 27 DE MAYO DE 2019</t>
    </r>
  </si>
  <si>
    <t>27-05-2015</t>
  </si>
  <si>
    <t>11001032600020140015700</t>
  </si>
  <si>
    <t>Repetición por condena a la entidad en virtud de un fallo condenatorio por declaratoria de insubsistencia SHIDMAHTJ PARDO sin motivación- inobservancia de la ley 909 de 2004</t>
  </si>
  <si>
    <r>
      <t xml:space="preserve">*ultima actuacion: 18 de enero de 2019: </t>
    </r>
    <r>
      <rPr>
        <sz val="11"/>
        <color theme="1"/>
        <rFont val="Arial"/>
        <family val="2"/>
      </rPr>
      <t>SE HACE CONSTAR QUE EL PROCESO DE LA REFERENCIA FUE ACUMULADO AL RADICADO NO. 11001032600020130000500 (45988) EN ATENCIÓN A LA PROVIDENCIA QUE ANTECEDE. ASÍ LAS COSAS, LAS ACTUACIONES DEL PRESENTE PROCESO SERÁN REGISTRADAS EN EL PROCESO MENCIONADO. MVLG</t>
    </r>
  </si>
  <si>
    <t>28-10-2017</t>
  </si>
  <si>
    <t>11001032600020170015700</t>
  </si>
  <si>
    <t>MARIA FABIOLA CORTES ORTIZ</t>
  </si>
  <si>
    <t>38.244.406</t>
  </si>
  <si>
    <t xml:space="preserve">Repetición por condena a la entidad dentro del proceso de repararción directa 25000232600019940999601 </t>
  </si>
  <si>
    <r>
      <t>*Ultima actuacion:</t>
    </r>
    <r>
      <rPr>
        <sz val="11"/>
        <color theme="1"/>
        <rFont val="Arial"/>
        <family val="2"/>
      </rPr>
      <t xml:space="preserve"> 22 de mayo de 2018: ENVIO EXPEDIENTE: FECHA SALIDA:22/05/2018,OFICIO:C-2018-0500-D ENVIADO A: - 000 - SCA SECCION TERCERA - TRIBUNAL ADMINISTRATIVO - CUNDINAMARCA</t>
    </r>
  </si>
  <si>
    <t>TOTAL PROCESOS INTERPUESTOS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</si>
</sst>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1" formatCode="_-* #,##0_-;\-* #,##0_-;_-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 * #,##0.00_ ;_ * \-#,##0.00_ ;_ * &quot;-&quot;??_ ;_ @_ "/>
    <numFmt numFmtId="165" formatCode="_ * #,##0.00000_ ;_ * \-#,##0.00000_ ;_ * &quot;-&quot;??_ ;_ @_ "/>
    <numFmt numFmtId="166" formatCode="d\-mmm\-yyyy"/>
    <numFmt numFmtId="167" formatCode="_(&quot;$&quot;\ * #,##0.00_);_(&quot;$&quot;\ * \(#,##0.00\);_(&quot;$&quot;\ * &quot;-&quot;??_);_(@_)"/>
    <numFmt numFmtId="168" formatCode="#,##0.00000"/>
    <numFmt numFmtId="169" formatCode="_ * #,##0.000_ ;_ * \-#,##0.000_ ;_ * &quot;-&quot;??_ ;_ @_ "/>
    <numFmt numFmtId="170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979991"/>
      </left>
      <right/>
      <top style="thin">
        <color rgb="FF979991"/>
      </top>
      <bottom style="thin">
        <color rgb="FF97999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</cellStyleXfs>
  <cellXfs count="108">
    <xf numFmtId="0" fontId="0" fillId="0" borderId="0" xfId="0"/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/>
    <xf numFmtId="0" fontId="2" fillId="0" borderId="3" xfId="4" applyFont="1" applyFill="1" applyBorder="1" applyAlignment="1">
      <alignment horizontal="center" vertical="center"/>
    </xf>
    <xf numFmtId="0" fontId="2" fillId="0" borderId="3" xfId="4" applyFont="1" applyFill="1" applyBorder="1" applyAlignment="1">
      <alignment horizontal="center" vertical="center" wrapText="1"/>
    </xf>
    <xf numFmtId="41" fontId="2" fillId="0" borderId="3" xfId="2" applyFont="1" applyFill="1" applyBorder="1" applyAlignment="1">
      <alignment horizontal="center" vertical="center" wrapText="1"/>
    </xf>
    <xf numFmtId="164" fontId="2" fillId="0" borderId="3" xfId="5" applyFont="1" applyFill="1" applyBorder="1" applyAlignment="1">
      <alignment horizontal="center" vertical="center" wrapText="1"/>
    </xf>
    <xf numFmtId="165" fontId="2" fillId="0" borderId="3" xfId="5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6" fillId="0" borderId="3" xfId="4" applyFont="1" applyFill="1" applyBorder="1" applyAlignment="1">
      <alignment horizontal="justify" vertical="center" wrapText="1"/>
    </xf>
    <xf numFmtId="14" fontId="6" fillId="0" borderId="3" xfId="4" applyNumberFormat="1" applyFont="1" applyFill="1" applyBorder="1" applyAlignment="1">
      <alignment horizontal="justify" vertical="center" wrapText="1"/>
    </xf>
    <xf numFmtId="49" fontId="3" fillId="0" borderId="3" xfId="4" applyNumberFormat="1" applyFont="1" applyFill="1" applyBorder="1" applyAlignment="1">
      <alignment horizontal="justify" vertical="center" wrapText="1"/>
    </xf>
    <xf numFmtId="0" fontId="3" fillId="0" borderId="3" xfId="4" applyFont="1" applyFill="1" applyBorder="1" applyAlignment="1">
      <alignment horizontal="justify" vertical="center" wrapText="1"/>
    </xf>
    <xf numFmtId="166" fontId="6" fillId="0" borderId="3" xfId="4" applyNumberFormat="1" applyFont="1" applyFill="1" applyBorder="1" applyAlignment="1">
      <alignment horizontal="justify" vertical="center" wrapText="1"/>
    </xf>
    <xf numFmtId="41" fontId="6" fillId="0" borderId="3" xfId="2" applyFont="1" applyFill="1" applyBorder="1" applyAlignment="1">
      <alignment horizontal="right" vertical="center"/>
    </xf>
    <xf numFmtId="0" fontId="6" fillId="0" borderId="3" xfId="4" applyNumberFormat="1" applyFont="1" applyFill="1" applyBorder="1" applyAlignment="1">
      <alignment horizontal="justify" vertical="center" wrapText="1"/>
    </xf>
    <xf numFmtId="4" fontId="6" fillId="0" borderId="3" xfId="3" applyNumberFormat="1" applyFont="1" applyFill="1" applyBorder="1" applyAlignment="1">
      <alignment horizontal="right" vertical="center" wrapText="1"/>
    </xf>
    <xf numFmtId="165" fontId="6" fillId="0" borderId="3" xfId="3" applyNumberFormat="1" applyFont="1" applyFill="1" applyBorder="1" applyAlignment="1">
      <alignment horizontal="center" vertical="center" wrapText="1"/>
    </xf>
    <xf numFmtId="168" fontId="3" fillId="0" borderId="4" xfId="0" applyNumberFormat="1" applyFont="1" applyFill="1" applyBorder="1" applyAlignment="1">
      <alignment horizontal="center" vertical="center" wrapText="1"/>
    </xf>
    <xf numFmtId="3" fontId="6" fillId="0" borderId="3" xfId="3" applyNumberFormat="1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vertical="center"/>
    </xf>
    <xf numFmtId="0" fontId="6" fillId="0" borderId="3" xfId="0" applyFont="1" applyBorder="1" applyAlignment="1">
      <alignment wrapText="1"/>
    </xf>
    <xf numFmtId="14" fontId="6" fillId="0" borderId="3" xfId="4" applyNumberFormat="1" applyFont="1" applyFill="1" applyBorder="1" applyAlignment="1">
      <alignment horizontal="justify" vertical="center"/>
    </xf>
    <xf numFmtId="49" fontId="6" fillId="0" borderId="3" xfId="4" applyNumberFormat="1" applyFont="1" applyFill="1" applyBorder="1" applyAlignment="1">
      <alignment horizontal="justify" vertical="center" wrapText="1"/>
    </xf>
    <xf numFmtId="0" fontId="7" fillId="0" borderId="0" xfId="0" applyFont="1" applyAlignment="1">
      <alignment horizontal="center" vertical="center" wrapText="1"/>
    </xf>
    <xf numFmtId="0" fontId="3" fillId="0" borderId="3" xfId="0" applyFont="1" applyBorder="1"/>
    <xf numFmtId="0" fontId="3" fillId="0" borderId="1" xfId="0" applyFont="1" applyBorder="1" applyAlignment="1">
      <alignment horizontal="center" vertical="center" wrapText="1"/>
    </xf>
    <xf numFmtId="165" fontId="6" fillId="0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/>
    <xf numFmtId="0" fontId="6" fillId="0" borderId="3" xfId="0" applyFont="1" applyFill="1" applyBorder="1" applyAlignment="1">
      <alignment vertical="center"/>
    </xf>
    <xf numFmtId="0" fontId="6" fillId="0" borderId="3" xfId="0" applyFont="1" applyFill="1" applyBorder="1" applyAlignment="1">
      <alignment wrapText="1"/>
    </xf>
    <xf numFmtId="0" fontId="3" fillId="0" borderId="0" xfId="0" applyFont="1" applyFill="1"/>
    <xf numFmtId="0" fontId="5" fillId="0" borderId="0" xfId="0" applyFont="1" applyFill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justify" vertical="center" wrapText="1"/>
    </xf>
    <xf numFmtId="0" fontId="6" fillId="0" borderId="3" xfId="0" applyFont="1" applyFill="1" applyBorder="1" applyAlignment="1">
      <alignment horizontal="justify" vertical="center" wrapText="1"/>
    </xf>
    <xf numFmtId="0" fontId="6" fillId="0" borderId="3" xfId="0" applyFont="1" applyFill="1" applyBorder="1" applyAlignment="1">
      <alignment horizontal="justify" vertical="center"/>
    </xf>
    <xf numFmtId="4" fontId="6" fillId="0" borderId="3" xfId="5" applyNumberFormat="1" applyFont="1" applyFill="1" applyBorder="1" applyAlignment="1">
      <alignment horizontal="right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justify" vertical="center" wrapText="1"/>
    </xf>
    <xf numFmtId="169" fontId="6" fillId="0" borderId="3" xfId="0" applyNumberFormat="1" applyFont="1" applyFill="1" applyBorder="1" applyAlignment="1">
      <alignment horizontal="center" vertical="center" wrapText="1"/>
    </xf>
    <xf numFmtId="0" fontId="6" fillId="0" borderId="5" xfId="4" applyFont="1" applyFill="1" applyBorder="1" applyAlignment="1">
      <alignment horizontal="justify" vertical="center" wrapText="1"/>
    </xf>
    <xf numFmtId="14" fontId="6" fillId="0" borderId="5" xfId="4" applyNumberFormat="1" applyFont="1" applyFill="1" applyBorder="1" applyAlignment="1">
      <alignment horizontal="justify" vertical="center"/>
    </xf>
    <xf numFmtId="49" fontId="6" fillId="0" borderId="5" xfId="0" applyNumberFormat="1" applyFont="1" applyFill="1" applyBorder="1" applyAlignment="1">
      <alignment horizontal="justify" vertical="center" wrapText="1"/>
    </xf>
    <xf numFmtId="0" fontId="6" fillId="0" borderId="5" xfId="0" applyFont="1" applyFill="1" applyBorder="1" applyAlignment="1">
      <alignment horizontal="justify" vertical="center" wrapText="1"/>
    </xf>
    <xf numFmtId="41" fontId="6" fillId="0" borderId="5" xfId="2" applyFont="1" applyFill="1" applyBorder="1" applyAlignment="1">
      <alignment horizontal="right" vertical="center"/>
    </xf>
    <xf numFmtId="0" fontId="6" fillId="0" borderId="5" xfId="0" applyFont="1" applyFill="1" applyBorder="1" applyAlignment="1">
      <alignment horizontal="justify" vertical="center"/>
    </xf>
    <xf numFmtId="4" fontId="6" fillId="0" borderId="5" xfId="5" applyNumberFormat="1" applyFont="1" applyFill="1" applyBorder="1" applyAlignment="1">
      <alignment horizontal="right" vertical="center" wrapText="1"/>
    </xf>
    <xf numFmtId="165" fontId="6" fillId="0" borderId="5" xfId="0" applyNumberFormat="1" applyFont="1" applyFill="1" applyBorder="1" applyAlignment="1">
      <alignment horizontal="center" vertical="center" wrapText="1"/>
    </xf>
    <xf numFmtId="3" fontId="6" fillId="0" borderId="5" xfId="3" applyNumberFormat="1" applyFont="1" applyFill="1" applyBorder="1" applyAlignment="1">
      <alignment horizontal="left" vertical="center" wrapText="1"/>
    </xf>
    <xf numFmtId="0" fontId="3" fillId="0" borderId="0" xfId="0" applyFont="1" applyFill="1" applyAlignment="1">
      <alignment vertical="center" wrapText="1"/>
    </xf>
    <xf numFmtId="0" fontId="6" fillId="0" borderId="3" xfId="4" applyFont="1" applyFill="1" applyBorder="1" applyAlignment="1">
      <alignment horizontal="center" vertical="center" wrapText="1"/>
    </xf>
    <xf numFmtId="165" fontId="6" fillId="0" borderId="5" xfId="0" applyNumberFormat="1" applyFont="1" applyFill="1" applyBorder="1" applyAlignment="1">
      <alignment horizontal="right" vertical="center" wrapText="1"/>
    </xf>
    <xf numFmtId="3" fontId="6" fillId="0" borderId="3" xfId="3" applyNumberFormat="1" applyFont="1" applyFill="1" applyBorder="1" applyAlignment="1">
      <alignment horizontal="right" vertical="center" wrapText="1"/>
    </xf>
    <xf numFmtId="0" fontId="3" fillId="0" borderId="3" xfId="0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7" fillId="0" borderId="3" xfId="0" applyFont="1" applyFill="1" applyBorder="1" applyAlignment="1">
      <alignment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2" fillId="0" borderId="6" xfId="0" applyFont="1" applyFill="1" applyBorder="1" applyAlignment="1">
      <alignment horizontal="right" vertical="justify"/>
    </xf>
    <xf numFmtId="0" fontId="2" fillId="0" borderId="7" xfId="0" applyFont="1" applyFill="1" applyBorder="1" applyAlignment="1">
      <alignment horizontal="right" vertical="justify"/>
    </xf>
    <xf numFmtId="0" fontId="2" fillId="0" borderId="8" xfId="0" applyFont="1" applyFill="1" applyBorder="1" applyAlignment="1">
      <alignment horizontal="right" vertical="justify"/>
    </xf>
    <xf numFmtId="167" fontId="2" fillId="0" borderId="9" xfId="0" applyNumberFormat="1" applyFont="1" applyFill="1" applyBorder="1" applyAlignment="1">
      <alignment horizontal="right" vertical="center"/>
    </xf>
    <xf numFmtId="165" fontId="2" fillId="0" borderId="9" xfId="0" applyNumberFormat="1" applyFont="1" applyFill="1" applyBorder="1" applyAlignment="1">
      <alignment horizontal="center" vertical="center"/>
    </xf>
    <xf numFmtId="165" fontId="6" fillId="0" borderId="9" xfId="0" applyNumberFormat="1" applyFont="1" applyFill="1" applyBorder="1" applyAlignment="1">
      <alignment horizontal="center" vertical="center" wrapText="1"/>
    </xf>
    <xf numFmtId="3" fontId="2" fillId="0" borderId="9" xfId="0" applyNumberFormat="1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6" fillId="0" borderId="3" xfId="0" applyFont="1" applyBorder="1"/>
    <xf numFmtId="0" fontId="2" fillId="0" borderId="1" xfId="0" applyFont="1" applyFill="1" applyBorder="1" applyAlignment="1">
      <alignment horizontal="right" vertical="center"/>
    </xf>
    <xf numFmtId="0" fontId="2" fillId="0" borderId="2" xfId="0" applyFont="1" applyFill="1" applyBorder="1" applyAlignment="1">
      <alignment horizontal="right" vertical="center"/>
    </xf>
    <xf numFmtId="0" fontId="2" fillId="0" borderId="10" xfId="0" applyFont="1" applyFill="1" applyBorder="1" applyAlignment="1">
      <alignment horizontal="right" vertical="center"/>
    </xf>
    <xf numFmtId="165" fontId="2" fillId="0" borderId="3" xfId="0" applyNumberFormat="1" applyFont="1" applyFill="1" applyBorder="1" applyAlignment="1">
      <alignment horizontal="center" vertical="center"/>
    </xf>
    <xf numFmtId="3" fontId="2" fillId="0" borderId="3" xfId="0" applyNumberFormat="1" applyFont="1" applyFill="1" applyBorder="1" applyAlignment="1">
      <alignment horizontal="left" vertical="center"/>
    </xf>
    <xf numFmtId="0" fontId="2" fillId="0" borderId="10" xfId="0" applyFont="1" applyFill="1" applyBorder="1" applyAlignment="1">
      <alignment horizontal="center" vertical="center"/>
    </xf>
    <xf numFmtId="170" fontId="6" fillId="0" borderId="3" xfId="1" applyNumberFormat="1" applyFont="1" applyFill="1" applyBorder="1" applyAlignment="1">
      <alignment horizontal="left" vertical="center" wrapText="1"/>
    </xf>
    <xf numFmtId="0" fontId="3" fillId="0" borderId="11" xfId="0" applyFont="1" applyFill="1" applyBorder="1" applyAlignment="1">
      <alignment horizontal="center" vertical="center"/>
    </xf>
    <xf numFmtId="41" fontId="6" fillId="0" borderId="3" xfId="2" applyFont="1" applyFill="1" applyBorder="1" applyAlignment="1">
      <alignment horizontal="right" vertical="center" wrapText="1"/>
    </xf>
    <xf numFmtId="0" fontId="6" fillId="0" borderId="0" xfId="0" applyFont="1" applyAlignment="1">
      <alignment horizontal="center" vertical="center"/>
    </xf>
    <xf numFmtId="44" fontId="6" fillId="0" borderId="3" xfId="3" applyFont="1" applyFill="1" applyBorder="1" applyAlignment="1">
      <alignment horizontal="justify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49" fontId="6" fillId="0" borderId="3" xfId="4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right" vertical="justify"/>
    </xf>
    <xf numFmtId="0" fontId="2" fillId="0" borderId="2" xfId="0" applyFont="1" applyFill="1" applyBorder="1" applyAlignment="1">
      <alignment horizontal="right" vertical="justify"/>
    </xf>
    <xf numFmtId="0" fontId="2" fillId="0" borderId="10" xfId="0" applyFont="1" applyFill="1" applyBorder="1" applyAlignment="1">
      <alignment horizontal="right" vertical="justify"/>
    </xf>
    <xf numFmtId="44" fontId="2" fillId="0" borderId="3" xfId="3" applyFont="1" applyFill="1" applyBorder="1" applyAlignment="1">
      <alignment horizontal="justify" vertical="center" wrapText="1"/>
    </xf>
    <xf numFmtId="165" fontId="2" fillId="0" borderId="3" xfId="3" applyNumberFormat="1" applyFont="1" applyFill="1" applyBorder="1" applyAlignment="1">
      <alignment horizontal="justify" vertical="center" wrapText="1"/>
    </xf>
    <xf numFmtId="3" fontId="2" fillId="0" borderId="3" xfId="3" applyNumberFormat="1" applyFont="1" applyFill="1" applyBorder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/>
    </xf>
  </cellXfs>
  <cellStyles count="6">
    <cellStyle name="Millares" xfId="1" builtinId="3"/>
    <cellStyle name="Millares [0]" xfId="2" builtinId="6"/>
    <cellStyle name="Millares 2" xfId="5"/>
    <cellStyle name="Moneda" xfId="3" builtinId="4"/>
    <cellStyle name="Normal" xfId="0" builtinId="0"/>
    <cellStyle name="Normal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uisa.burgos/Desktop/REVISION%20DE%20PROCESOS/CUADRO%20DE%20PROCESOS/Copia%20de%20Copia%20de%20CUANTIAS%20PROCESALES-%20CUADRO%20ACTUALIZADO%20-%20financier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NIO 2018 (2)"/>
      <sheetName val=" DICIEMBRE 2017"/>
      <sheetName val="ENERO 2018"/>
      <sheetName val="FEBRERO 2018"/>
      <sheetName val="MARZO 2018"/>
      <sheetName val="ABRIL 2018"/>
      <sheetName val="MAYO 2018"/>
      <sheetName val="JUNIO 2018"/>
      <sheetName val="JULIO 2018"/>
      <sheetName val="AGOSTO 2018 "/>
      <sheetName val="SEPTIEMBRE 2018"/>
      <sheetName val="OCTUBRE"/>
      <sheetName val="NOVIEMBRE 2018"/>
      <sheetName val="REVISION DE PROCESOS ENERO 201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3">
          <cell r="D3" t="str">
            <v xml:space="preserve">MUNICIPIO DE ARMENIA </v>
          </cell>
        </row>
        <row r="4">
          <cell r="D4" t="str">
            <v>MYRIAM LUJAN GOMEZ</v>
          </cell>
          <cell r="E4" t="str">
            <v>MINISTERIO DEL INTERIOR, DANSOCIAL Y OTROS</v>
          </cell>
          <cell r="F4" t="str">
            <v>YANIRA PERDOMO OSUNA</v>
          </cell>
          <cell r="G4" t="str">
            <v>JUZGADO 13 ADMINISTRATIVO DEL CIRCUITO DE BOGOTA</v>
          </cell>
          <cell r="H4" t="str">
            <v xml:space="preserve">1era </v>
          </cell>
          <cell r="I4" t="str">
            <v>ACCION POPULAR</v>
          </cell>
          <cell r="J4" t="str">
            <v xml:space="preserve">PROTECCION DE DERECHOS COLECTIVOS, ALGUNOS CONTRATISTAS INCUMPLEN CON EL PAGO DE APORTES PARAFISCALES AFECTANDO EL SISTEMA DE SEGURIDAD SOCIAL  </v>
          </cell>
          <cell r="K4" t="str">
            <v xml:space="preserve">ALEXANDRA MARÍA BORJA PINZÓN </v>
          </cell>
          <cell r="L4" t="str">
            <v>BAJA</v>
          </cell>
          <cell r="M4">
            <v>0</v>
          </cell>
          <cell r="N4">
            <v>87.868962999999994</v>
          </cell>
          <cell r="O4">
            <v>141.70071100000001</v>
          </cell>
        </row>
        <row r="5">
          <cell r="D5" t="str">
            <v>MUNICIPIO RONDON</v>
          </cell>
          <cell r="E5" t="str">
            <v>DANSOCIAL</v>
          </cell>
          <cell r="F5" t="str">
            <v xml:space="preserve">MAGISTRADA Dra. OLGA MELIDA VALLE DE DE LA HOZ (E)
</v>
          </cell>
          <cell r="G5" t="str">
            <v xml:space="preserve">CONSEJO ESTADO SECCION TERCERA </v>
          </cell>
          <cell r="H5" t="str">
            <v>2da</v>
          </cell>
          <cell r="I5" t="str">
            <v>ORDINARIO DE ACCION DE REPARACIÓN DIRECTA</v>
          </cell>
          <cell r="J5" t="str">
            <v xml:space="preserve">INTERVENCION  DEL DANCOOP Y OMISION DEL MISMO EN LA VIGILANCIA Y CONTROL </v>
          </cell>
          <cell r="K5" t="str">
            <v xml:space="preserve">ALEXANDRA MARÍA BORJA PINZÓN </v>
          </cell>
          <cell r="L5" t="str">
            <v>BAJA</v>
          </cell>
          <cell r="M5">
            <v>209638103</v>
          </cell>
          <cell r="N5">
            <v>56.235393000000002</v>
          </cell>
          <cell r="O5">
            <v>141.70071100000001</v>
          </cell>
        </row>
        <row r="6">
          <cell r="D6" t="str">
            <v>JOSE SALAMANCA SORACA Y OTROS</v>
          </cell>
          <cell r="E6" t="str">
            <v>DANSOCIAL</v>
          </cell>
          <cell r="F6" t="str">
            <v>JOSE JOAQUIN CELY PAEZ (JUEZ)</v>
          </cell>
          <cell r="G6" t="str">
            <v>JUZG 10 ADMINISTRATIVO  DEL CIRCUITO DE TUNJA</v>
          </cell>
          <cell r="H6" t="str">
            <v xml:space="preserve">1era </v>
          </cell>
          <cell r="I6" t="str">
            <v>ACCION DE GRUPO</v>
          </cell>
          <cell r="J6" t="str">
            <v>DEFENSA DE INTERESES COLECTIVOS POR LESION AL PATRIMONIO DE LOS AHORRADORES DE LA CAJA POPULAR COOPERATIVA</v>
          </cell>
          <cell r="K6" t="str">
            <v xml:space="preserve">ALEXANDRA MARÍA BORJA PINZÓN </v>
          </cell>
          <cell r="L6" t="str">
            <v>BAJA</v>
          </cell>
          <cell r="M6">
            <v>62400000000</v>
          </cell>
          <cell r="N6">
            <v>79.520740000000004</v>
          </cell>
          <cell r="O6">
            <v>141.70071100000001</v>
          </cell>
        </row>
        <row r="7">
          <cell r="D7" t="str">
            <v>OLIVA CUERO Y OTROS,  QUIEN ACTUA COMO APODERADO EL Dr. FERNANDO YEPES GOMEZ</v>
          </cell>
          <cell r="E7" t="str">
            <v>NACION - DANSOCIAL, SUPERSOLIDARIA</v>
          </cell>
          <cell r="F7" t="str">
            <v>VICTOR ADOLFO HERNANDEZ DIAZ (JUEZ)</v>
          </cell>
          <cell r="G7" t="str">
            <v xml:space="preserve">JUZGADO 13 ADMINISTRATIVO DEL CIRCUITO DE CALI </v>
          </cell>
          <cell r="H7" t="str">
            <v xml:space="preserve">1era </v>
          </cell>
          <cell r="I7" t="str">
            <v>ACCION DE GRUPO</v>
          </cell>
          <cell r="J7" t="str">
            <v xml:space="preserve">INTERVENCION  DEL DANCOOP Y OMISION DEL MISMO EN LA VIGILANCIA Y CONTROL </v>
          </cell>
          <cell r="K7" t="str">
            <v xml:space="preserve">ALEXANDRA MARÍA BORJA PINZÓN </v>
          </cell>
          <cell r="L7" t="str">
            <v>MEDIA</v>
          </cell>
          <cell r="M7">
            <v>3753977560</v>
          </cell>
          <cell r="N7">
            <v>105.236512</v>
          </cell>
          <cell r="O7">
            <v>141.70071100000001</v>
          </cell>
        </row>
        <row r="8">
          <cell r="D8" t="str">
            <v>ORLANDO TAFUR CALDERON Y OTRO</v>
          </cell>
          <cell r="E8" t="str">
            <v>SUPERINTENDENCIA DE ECONOMIA SOLIDARIA Y OTROS</v>
          </cell>
          <cell r="F8" t="str">
            <v>Magistrado CARLOS ALBERTO PORTILLA</v>
          </cell>
          <cell r="G8" t="str">
            <v>TRIBUNAL ADMNISTRATIVO DE Cundinamarca (Desc)</v>
          </cell>
          <cell r="H8" t="str">
            <v xml:space="preserve">2a </v>
          </cell>
          <cell r="I8" t="str">
            <v xml:space="preserve">ORDINARIO DE ACCION  DE REPARACION DIRECTA  </v>
          </cell>
          <cell r="J8" t="str">
            <v xml:space="preserve">INTERVENCION  DEL DANCOOP Y OMISION DEL MISMO EN LA VIGILANCIA Y CONTROL </v>
          </cell>
          <cell r="K8" t="str">
            <v xml:space="preserve">ALEXANDRA MARÍA BORJA PINZÓN </v>
          </cell>
          <cell r="L8" t="str">
            <v>BAJA</v>
          </cell>
          <cell r="M8">
            <v>24972191</v>
          </cell>
          <cell r="N8">
            <v>83.756960000000007</v>
          </cell>
          <cell r="O8">
            <v>141.70071100000001</v>
          </cell>
        </row>
        <row r="9">
          <cell r="D9" t="str">
            <v>ROBINSON PULIDO FIERRO Y OTROS</v>
          </cell>
          <cell r="E9" t="str">
            <v>DANSOCIAL</v>
          </cell>
          <cell r="F9" t="str">
            <v>Magistrado Jorge Augusto Corredor</v>
          </cell>
          <cell r="G9" t="str">
            <v>CONSEJO DE ESTADO (SECCION SEGUNDA)</v>
          </cell>
          <cell r="H9" t="str">
            <v xml:space="preserve">1era </v>
          </cell>
          <cell r="I9" t="str">
            <v>ORDINARIO DE ACCION DE REPARACION  DIRECTA</v>
          </cell>
          <cell r="J9" t="str">
            <v xml:space="preserve">INTERVENCION  DEL DANCOOP Y OMISION DEL MISMO EN LA VIGILANCIA Y CONTROL </v>
          </cell>
          <cell r="K9" t="str">
            <v xml:space="preserve">ALEXANDRA MARÍA BORJA PINZÓN </v>
          </cell>
          <cell r="L9" t="str">
            <v>BAJA</v>
          </cell>
          <cell r="M9">
            <v>250000000</v>
          </cell>
          <cell r="N9">
            <v>66.304079999999999</v>
          </cell>
          <cell r="O9">
            <v>141.70071100000001</v>
          </cell>
        </row>
        <row r="10">
          <cell r="D10" t="str">
            <v>FELIX MARIA CORDOBA</v>
          </cell>
          <cell r="E10" t="str">
            <v>DANSOCIAL</v>
          </cell>
          <cell r="F10" t="str">
            <v>MAGISTRADO Dra ZORANI CASTILLO OTALORA</v>
          </cell>
          <cell r="G10" t="str">
            <v xml:space="preserve">CONSEJO DE ESTADO SECCIÓN PRIMERA </v>
          </cell>
          <cell r="H10" t="str">
            <v xml:space="preserve">1era </v>
          </cell>
          <cell r="I10" t="str">
            <v>NULIDAD Y RESTABLECIMIENTO DEL DERECHO</v>
          </cell>
          <cell r="J10" t="str">
            <v>SE DECRETE LA NULIDAD DEL ACTO ADMINISTRATIVO QUE IMPUSO MULTA POR VALOR DE 1.500.000 A LA COOPERATIVA COOMOTOR.</v>
          </cell>
          <cell r="K10" t="str">
            <v xml:space="preserve">ALEXANDRA MARÍA BORJA PINZÓN </v>
          </cell>
          <cell r="L10" t="str">
            <v>BAJA</v>
          </cell>
          <cell r="M10">
            <v>1500000</v>
          </cell>
          <cell r="N10">
            <v>61.503050000000002</v>
          </cell>
          <cell r="O10">
            <v>141.70071100000001</v>
          </cell>
        </row>
        <row r="11">
          <cell r="D11" t="str">
            <v xml:space="preserve">CESAR HUMBERTO GONZALEZ RODRIGUEZ </v>
          </cell>
          <cell r="E11" t="str">
            <v xml:space="preserve">DANSOCIAL </v>
          </cell>
          <cell r="F11" t="str">
            <v xml:space="preserve">MARIA CLAUDIA ROJAS LASSO </v>
          </cell>
          <cell r="G11" t="str">
            <v xml:space="preserve">CONSEJO DE ESTADO SECCIÓN PRIMERA </v>
          </cell>
          <cell r="H11" t="str">
            <v>Unica</v>
          </cell>
          <cell r="I11" t="str">
            <v xml:space="preserve">SIMPLE NULIDAD </v>
          </cell>
          <cell r="J11" t="str">
            <v xml:space="preserve">ACCIÓN PÚBLICA DE NULIDAD INSTAURADA CONTRA UN APARTE DEL ARTÍCULO 17 DEL DECRETO 4588 DE 27 DE DICIEMBRE DE 2006, </v>
          </cell>
          <cell r="K11" t="str">
            <v xml:space="preserve">ALEXANDRA MARÍA BORJA PINZÓN </v>
          </cell>
          <cell r="L11" t="str">
            <v>BAJA</v>
          </cell>
          <cell r="M11">
            <v>0</v>
          </cell>
          <cell r="N11">
            <v>132.58412000000001</v>
          </cell>
          <cell r="O11">
            <v>141.70071100000001</v>
          </cell>
        </row>
        <row r="12">
          <cell r="D12" t="str">
            <v>JOSE ALCIDES CAÑAS DE LA ROSA Y OTROS</v>
          </cell>
          <cell r="E12" t="str">
            <v xml:space="preserve">UNIDAD ADMINISTRATIVA ESPECIAL DE ORGANIZACIONES SOLIDARIAS Y OTROS </v>
          </cell>
          <cell r="F12" t="str">
            <v>JORGE ELIÉCER LORDUY VILORIA (JUEZ)</v>
          </cell>
          <cell r="G12" t="str">
            <v>JUZGADO OCTAVO ADMINISTRATIVO ORAL DE SINCELEJO - SUCRE</v>
          </cell>
          <cell r="H12" t="str">
            <v xml:space="preserve">1era </v>
          </cell>
          <cell r="I12" t="str">
            <v xml:space="preserve">ACCION DE REPARACIÓN DIRECTA </v>
          </cell>
          <cell r="J12" t="str">
            <v xml:space="preserve">FALLA EN EL SERVICIO QUE CONDUJO A LESIONES FISICAS Y PSICOLOGICAS AL SEÑOR JOSE ALCIDES CAÑA DE LA ROSA </v>
          </cell>
          <cell r="K12" t="str">
            <v xml:space="preserve">ALEXANDRA MARÍA BORJA PINZÓN </v>
          </cell>
          <cell r="L12" t="str">
            <v>baja</v>
          </cell>
          <cell r="M12">
            <v>424271098</v>
          </cell>
          <cell r="N12">
            <v>137.99321</v>
          </cell>
          <cell r="O12">
            <v>141.70071100000001</v>
          </cell>
        </row>
        <row r="13">
          <cell r="D13" t="str">
            <v xml:space="preserve">MAIRA ALEJANDRA QUIÑONES PARRA </v>
          </cell>
          <cell r="E13" t="str">
            <v xml:space="preserve">UNIDAD ADMINISTRATIVA ESPECIAL DE ORGANIZACIONES SOLIDARIAS Y OTROS </v>
          </cell>
          <cell r="F13" t="str">
            <v>TRINIDAD JOSE LOPEZ PEÑA</v>
          </cell>
          <cell r="G13" t="str">
            <v>JUZGADO QUINTO ADMINISTRATIVO ORAL DE SINCELEJO - SUCRE</v>
          </cell>
          <cell r="H13" t="str">
            <v xml:space="preserve">1era </v>
          </cell>
          <cell r="I13" t="str">
            <v xml:space="preserve">ACCION DE REPARACIÓN DIRECTA </v>
          </cell>
          <cell r="J13" t="str">
            <v xml:space="preserve">FALLA EN EL SERVICIO QUE CONDUJO A LESIONES PERSONALES GRAVES DE MAIRA ALEJANDRA QUIÑONES PARRA </v>
          </cell>
          <cell r="K13" t="str">
            <v xml:space="preserve">ALEXANDRA MARÍA BORJA PINZÓN </v>
          </cell>
          <cell r="L13" t="str">
            <v>baja</v>
          </cell>
          <cell r="M13">
            <v>262809809</v>
          </cell>
          <cell r="N13">
            <v>140.71150499999999</v>
          </cell>
          <cell r="O13">
            <v>141.70071100000001</v>
          </cell>
        </row>
        <row r="14"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67399970804</v>
          </cell>
          <cell r="N14">
            <v>0</v>
          </cell>
          <cell r="O14">
            <v>0</v>
          </cell>
        </row>
        <row r="15"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</row>
        <row r="16"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</row>
        <row r="17">
          <cell r="D17" t="str">
            <v>UNIDAD ADMINISTRATIVA ESPECIAL DE ORGANIZACIONES SOLIDARIAS</v>
          </cell>
          <cell r="E17" t="str">
            <v>DEPARTAMENTO DE QUINDIO</v>
          </cell>
          <cell r="F17" t="str">
            <v>HECTOR FERNANDO SOLORZANO</v>
          </cell>
          <cell r="G17" t="str">
            <v>JUZGADO 3o ADMINISTRATIVO DE  DESCONGESTIÓN DEL CIRCUITO DE ARMENIA</v>
          </cell>
          <cell r="H17" t="str">
            <v>PRIMERA</v>
          </cell>
          <cell r="I17" t="str">
            <v>NULIDAD Y RESTABLECIMIENTO DEL DERECHO</v>
          </cell>
          <cell r="J17" t="str">
            <v>Cobro de cuotas partes pensionales, cuado la Entidad no es organismo pensionador.</v>
          </cell>
          <cell r="K17" t="str">
            <v xml:space="preserve">ALEXANDRA MARÍA BORJA PINZÓN </v>
          </cell>
          <cell r="L17" t="str">
            <v>BAJA</v>
          </cell>
          <cell r="M17">
            <v>24032590</v>
          </cell>
          <cell r="N17">
            <v>113.92928000000001</v>
          </cell>
          <cell r="O17">
            <v>141.70071100000001</v>
          </cell>
        </row>
        <row r="18">
          <cell r="D18" t="str">
            <v>UNIDAD ADMINISTRATIVA ESPECIAL DE ORGANIZACIONES SOLIDARIAS</v>
          </cell>
          <cell r="E18" t="str">
            <v>ROSEMBERG PABON PABON</v>
          </cell>
          <cell r="F18" t="str">
            <v>DANILO ROJAS BETANCOURTH</v>
          </cell>
          <cell r="G18" t="str">
            <v>CONSEJO DE ESTADO -SECCION TERCERA</v>
          </cell>
          <cell r="H18" t="str">
            <v>UNICA</v>
          </cell>
          <cell r="I18" t="str">
            <v>ACCION DE REPETICIÓN</v>
          </cell>
          <cell r="J18" t="str">
            <v>Repetición por condena a la entidad en virtud de un fallo condenatorio por declaratoria de insubsistencia CARMEN JULIA LIZARAZO sin motivación- inobservancia de la ley 909 de 2004</v>
          </cell>
          <cell r="K18" t="str">
            <v xml:space="preserve">ALEXANDRA MARÍA BORJA PINZÓN </v>
          </cell>
          <cell r="L18" t="str">
            <v>BAJA</v>
          </cell>
          <cell r="M18">
            <v>343717923</v>
          </cell>
          <cell r="N18">
            <v>122.89560899999999</v>
          </cell>
          <cell r="O18">
            <v>141.70071100000001</v>
          </cell>
        </row>
        <row r="19">
          <cell r="D19" t="str">
            <v>UNIDAD ADMINISTRATIVA ESPECIAL DE ORGANIZACIONES SOLIDARIAS</v>
          </cell>
          <cell r="E19" t="str">
            <v>ROSEMBERG PABON PABON</v>
          </cell>
          <cell r="F19" t="str">
            <v>ENRIQUE GIL BOTERO</v>
          </cell>
          <cell r="G19" t="str">
            <v>CONSEJO DE ESTADO -SECCION TERCERA</v>
          </cell>
          <cell r="H19" t="str">
            <v>UNICA</v>
          </cell>
          <cell r="I19" t="str">
            <v>ACCION DE REPETICIÓN</v>
          </cell>
          <cell r="J19" t="str">
            <v>Repetición por condena a la entidad en virtud de un fallo condenatorio por declaratoria de insubsistencia JAQUELINE ARBELAEZ sin motivación- inobservancia de la ley 909 de 2004</v>
          </cell>
          <cell r="K19" t="str">
            <v xml:space="preserve">ALEXANDRA MARÍA BORJA PINZÓN </v>
          </cell>
          <cell r="L19" t="str">
            <v>BAJA</v>
          </cell>
          <cell r="M19">
            <v>223509383</v>
          </cell>
          <cell r="N19">
            <v>111.869421</v>
          </cell>
          <cell r="O19">
            <v>141.70071100000001</v>
          </cell>
        </row>
        <row r="20">
          <cell r="D20" t="str">
            <v>UNIDAD ADMINISTRATIVA ESPECIAL DE ORGANIZACIONES SOLIDARIAS</v>
          </cell>
          <cell r="E20" t="str">
            <v>ROSEMBERG PABON PABON</v>
          </cell>
          <cell r="F20" t="str">
            <v>ENRIQUE GIL BOTERO</v>
          </cell>
          <cell r="G20" t="str">
            <v>CONSEJO DE ESTADO -SECCION TERCERA</v>
          </cell>
          <cell r="H20" t="str">
            <v>UNICA</v>
          </cell>
          <cell r="I20" t="str">
            <v>ACCION DE REPETICIÓN</v>
          </cell>
          <cell r="J20" t="str">
            <v>Repetición por condena a la entidad en virtud de un fallo condenatorio por declaratoria de insubsistencia RUTH SOLEDAD MURILLO  sin motivación- inobservancia de la ley 909 de 2004</v>
          </cell>
          <cell r="K20" t="str">
            <v xml:space="preserve">ALEXANDRA MARÍA BORJA PINZÓN </v>
          </cell>
          <cell r="L20" t="str">
            <v>BAJA</v>
          </cell>
          <cell r="M20">
            <v>64742812</v>
          </cell>
          <cell r="N20">
            <v>113.89218200000001</v>
          </cell>
          <cell r="O20">
            <v>141.70071100000001</v>
          </cell>
        </row>
        <row r="21">
          <cell r="D21" t="str">
            <v>UNIDAD ADMINISTRATIVA ESPECIAL DE ORGANIZACIONES SOLIDARIAS</v>
          </cell>
          <cell r="E21" t="str">
            <v>ROSEMBERG PABON PABON</v>
          </cell>
          <cell r="F21" t="str">
            <v>RAMIRO DE JESUS POZOS GUERRERO</v>
          </cell>
          <cell r="G21" t="str">
            <v>CONSEJO DE ESTADO -SECCION TERCERA</v>
          </cell>
          <cell r="H21" t="str">
            <v>UNICA</v>
          </cell>
          <cell r="I21" t="str">
            <v>ACCION DE REPETICIÓN</v>
          </cell>
          <cell r="J21" t="str">
            <v>Repetición por condena a la entidad en virtud de un fallo condenatorio por declaratoria de insubsistencia ELIANA LEON VERGARA sin motivación- inobservancia de la ley 909 de 2004</v>
          </cell>
          <cell r="K21" t="str">
            <v xml:space="preserve">ALEXANDRA MARÍA BORJA PINZÓN </v>
          </cell>
          <cell r="L21" t="str">
            <v>BAJA</v>
          </cell>
          <cell r="M21">
            <v>231454742</v>
          </cell>
          <cell r="N21">
            <v>118.151658</v>
          </cell>
          <cell r="O21">
            <v>141.70071100000001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9"/>
  <sheetViews>
    <sheetView tabSelected="1" workbookViewId="0">
      <selection activeCell="C3" sqref="C3"/>
    </sheetView>
  </sheetViews>
  <sheetFormatPr baseColWidth="10" defaultRowHeight="14.25" x14ac:dyDescent="0.2"/>
  <cols>
    <col min="1" max="1" width="11.5703125" style="40" bestFit="1" customWidth="1"/>
    <col min="2" max="2" width="12" style="4" bestFit="1" customWidth="1"/>
    <col min="3" max="3" width="32.85546875" style="40" customWidth="1"/>
    <col min="4" max="4" width="20.140625" style="106" customWidth="1"/>
    <col min="5" max="5" width="20.42578125" style="40" customWidth="1"/>
    <col min="6" max="6" width="22.85546875" style="4" customWidth="1"/>
    <col min="7" max="7" width="25.140625" style="4" customWidth="1"/>
    <col min="8" max="8" width="21.5703125" style="4" customWidth="1"/>
    <col min="9" max="9" width="19.140625" style="4" customWidth="1"/>
    <col min="10" max="10" width="21.5703125" style="4" customWidth="1"/>
    <col min="11" max="11" width="15.5703125" style="4" customWidth="1"/>
    <col min="12" max="12" width="23" style="4" customWidth="1"/>
    <col min="13" max="13" width="17" style="4" customWidth="1"/>
    <col min="14" max="14" width="13.42578125" style="4" customWidth="1"/>
    <col min="15" max="15" width="17.140625" style="4" customWidth="1"/>
    <col min="16" max="16" width="21.140625" style="4" customWidth="1"/>
    <col min="17" max="17" width="12" style="4" bestFit="1" customWidth="1"/>
    <col min="18" max="18" width="15.140625" style="4" customWidth="1"/>
    <col min="19" max="19" width="17.140625" style="107" customWidth="1"/>
    <col min="20" max="20" width="22.7109375" style="3" customWidth="1"/>
    <col min="21" max="21" width="43.140625" style="3" customWidth="1"/>
    <col min="22" max="22" width="23.140625" style="4" customWidth="1"/>
    <col min="23" max="23" width="30.7109375" style="4" customWidth="1"/>
    <col min="24" max="24" width="26.85546875" style="4" customWidth="1"/>
    <col min="25" max="25" width="23.7109375" style="4" customWidth="1"/>
    <col min="26" max="16384" width="11.42578125" style="4"/>
  </cols>
  <sheetData>
    <row r="1" spans="1:25" ht="15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25" ht="60" x14ac:dyDescent="0.2">
      <c r="A2" s="5" t="s">
        <v>0</v>
      </c>
      <c r="B2" s="6" t="s">
        <v>1</v>
      </c>
      <c r="C2" s="6" t="s">
        <v>2</v>
      </c>
      <c r="D2" s="6" t="s">
        <v>3</v>
      </c>
      <c r="E2" s="5" t="s">
        <v>4</v>
      </c>
      <c r="F2" s="7" t="s">
        <v>5</v>
      </c>
      <c r="G2" s="5" t="s">
        <v>6</v>
      </c>
      <c r="H2" s="6" t="s">
        <v>7</v>
      </c>
      <c r="I2" s="6" t="s">
        <v>8</v>
      </c>
      <c r="J2" s="6" t="s">
        <v>9</v>
      </c>
      <c r="K2" s="6" t="s">
        <v>10</v>
      </c>
      <c r="L2" s="6" t="s">
        <v>11</v>
      </c>
      <c r="M2" s="6" t="s">
        <v>12</v>
      </c>
      <c r="N2" s="6" t="s">
        <v>13</v>
      </c>
      <c r="O2" s="6" t="s">
        <v>14</v>
      </c>
      <c r="P2" s="8" t="s">
        <v>15</v>
      </c>
      <c r="Q2" s="9" t="s">
        <v>16</v>
      </c>
      <c r="R2" s="9" t="s">
        <v>17</v>
      </c>
      <c r="S2" s="10" t="s">
        <v>18</v>
      </c>
      <c r="T2" s="11" t="s">
        <v>19</v>
      </c>
      <c r="U2" s="12" t="s">
        <v>20</v>
      </c>
      <c r="V2" s="13" t="s">
        <v>19</v>
      </c>
      <c r="W2" s="14" t="s">
        <v>20</v>
      </c>
      <c r="X2" s="13" t="s">
        <v>21</v>
      </c>
      <c r="Y2" s="14" t="s">
        <v>20</v>
      </c>
    </row>
    <row r="3" spans="1:25" ht="185.25" x14ac:dyDescent="0.2">
      <c r="A3" s="15">
        <v>1</v>
      </c>
      <c r="B3" s="16">
        <v>39058</v>
      </c>
      <c r="C3" s="17" t="s">
        <v>22</v>
      </c>
      <c r="D3" s="18" t="s">
        <v>23</v>
      </c>
      <c r="E3" s="19" t="s">
        <v>24</v>
      </c>
      <c r="F3" s="20" t="s">
        <v>25</v>
      </c>
      <c r="G3" s="21" t="s">
        <v>26</v>
      </c>
      <c r="H3" s="21" t="s">
        <v>27</v>
      </c>
      <c r="I3" s="15" t="s">
        <v>28</v>
      </c>
      <c r="J3" s="15" t="s">
        <v>29</v>
      </c>
      <c r="K3" s="15" t="s">
        <v>30</v>
      </c>
      <c r="L3" s="21" t="s">
        <v>31</v>
      </c>
      <c r="M3" s="15" t="s">
        <v>32</v>
      </c>
      <c r="N3" s="15" t="s">
        <v>33</v>
      </c>
      <c r="O3" s="15" t="s">
        <v>34</v>
      </c>
      <c r="P3" s="22">
        <v>0</v>
      </c>
      <c r="Q3" s="23">
        <f>VLOOKUP(E3,'[1]ABRIL 2018'!D4:O14,11,FALSE)</f>
        <v>87.868962999999994</v>
      </c>
      <c r="R3" s="24">
        <v>142.84204</v>
      </c>
      <c r="S3" s="25">
        <f>P3*(R3/Q3)</f>
        <v>0</v>
      </c>
      <c r="T3" s="26" t="s">
        <v>35</v>
      </c>
      <c r="U3" s="27" t="s">
        <v>36</v>
      </c>
      <c r="V3" s="28"/>
      <c r="W3" s="28"/>
      <c r="X3" s="29"/>
      <c r="Y3" s="30"/>
    </row>
    <row r="4" spans="1:25" ht="85.5" x14ac:dyDescent="0.2">
      <c r="A4" s="15">
        <v>2</v>
      </c>
      <c r="B4" s="31">
        <v>36415</v>
      </c>
      <c r="C4" s="32" t="s">
        <v>37</v>
      </c>
      <c r="D4" s="15" t="s">
        <v>23</v>
      </c>
      <c r="E4" s="15" t="s">
        <v>38</v>
      </c>
      <c r="F4" s="20" t="s">
        <v>39</v>
      </c>
      <c r="G4" s="15" t="s">
        <v>40</v>
      </c>
      <c r="H4" s="15" t="s">
        <v>27</v>
      </c>
      <c r="I4" s="33" t="s">
        <v>41</v>
      </c>
      <c r="J4" s="15" t="s">
        <v>42</v>
      </c>
      <c r="K4" s="15" t="s">
        <v>43</v>
      </c>
      <c r="L4" s="15" t="s">
        <v>44</v>
      </c>
      <c r="M4" s="15" t="s">
        <v>45</v>
      </c>
      <c r="N4" s="15" t="s">
        <v>33</v>
      </c>
      <c r="O4" s="15" t="s">
        <v>34</v>
      </c>
      <c r="P4" s="22">
        <v>209638103</v>
      </c>
      <c r="Q4" s="23">
        <f>VLOOKUP(E4,'[1]ABRIL 2018'!D5:O14,11,FALSE)</f>
        <v>56.235393000000002</v>
      </c>
      <c r="R4" s="24">
        <v>142.84204</v>
      </c>
      <c r="S4" s="25">
        <f>ROUND(P4*(R4/Q4),0)</f>
        <v>532496222</v>
      </c>
      <c r="T4" s="26" t="s">
        <v>35</v>
      </c>
      <c r="U4" s="27" t="s">
        <v>46</v>
      </c>
      <c r="V4" s="34"/>
      <c r="W4" s="35"/>
      <c r="X4" s="29"/>
      <c r="Y4" s="30"/>
    </row>
    <row r="5" spans="1:25" s="40" customFormat="1" ht="142.5" x14ac:dyDescent="0.2">
      <c r="A5" s="15">
        <v>3</v>
      </c>
      <c r="B5" s="31">
        <v>38217</v>
      </c>
      <c r="C5" s="32" t="s">
        <v>47</v>
      </c>
      <c r="D5" s="15" t="s">
        <v>48</v>
      </c>
      <c r="E5" s="15" t="s">
        <v>49</v>
      </c>
      <c r="F5" s="20">
        <v>4107728</v>
      </c>
      <c r="G5" s="15" t="s">
        <v>40</v>
      </c>
      <c r="H5" s="15" t="s">
        <v>27</v>
      </c>
      <c r="I5" s="15" t="s">
        <v>50</v>
      </c>
      <c r="J5" s="15" t="s">
        <v>51</v>
      </c>
      <c r="K5" s="15" t="s">
        <v>52</v>
      </c>
      <c r="L5" s="15" t="s">
        <v>53</v>
      </c>
      <c r="M5" s="15" t="s">
        <v>54</v>
      </c>
      <c r="N5" s="15" t="s">
        <v>55</v>
      </c>
      <c r="O5" s="15" t="s">
        <v>34</v>
      </c>
      <c r="P5" s="22">
        <v>62400000000</v>
      </c>
      <c r="Q5" s="23">
        <f>VLOOKUP(E5,'[1]ABRIL 2018'!D6:O14,11,FALSE)</f>
        <v>79.520740000000004</v>
      </c>
      <c r="R5" s="36">
        <v>142.84204</v>
      </c>
      <c r="S5" s="25">
        <f>ROUND(P5*(R5/Q5),0)</f>
        <v>112088284088</v>
      </c>
      <c r="T5" s="26" t="s">
        <v>35</v>
      </c>
      <c r="U5" s="27" t="s">
        <v>56</v>
      </c>
      <c r="V5" s="37"/>
      <c r="W5" s="27"/>
      <c r="X5" s="38"/>
      <c r="Y5" s="39"/>
    </row>
    <row r="6" spans="1:25" s="40" customFormat="1" ht="85.5" x14ac:dyDescent="0.2">
      <c r="A6" s="15">
        <v>4</v>
      </c>
      <c r="B6" s="16">
        <v>40526</v>
      </c>
      <c r="C6" s="32" t="s">
        <v>57</v>
      </c>
      <c r="D6" s="32" t="s">
        <v>58</v>
      </c>
      <c r="E6" s="19" t="s">
        <v>59</v>
      </c>
      <c r="F6" s="20">
        <v>94417378</v>
      </c>
      <c r="G6" s="21" t="s">
        <v>60</v>
      </c>
      <c r="H6" s="21" t="s">
        <v>27</v>
      </c>
      <c r="I6" s="15" t="s">
        <v>61</v>
      </c>
      <c r="J6" s="15" t="s">
        <v>62</v>
      </c>
      <c r="K6" s="15" t="s">
        <v>43</v>
      </c>
      <c r="L6" s="21" t="s">
        <v>53</v>
      </c>
      <c r="M6" s="15" t="s">
        <v>45</v>
      </c>
      <c r="N6" s="15" t="s">
        <v>33</v>
      </c>
      <c r="O6" s="15" t="s">
        <v>63</v>
      </c>
      <c r="P6" s="22">
        <v>3753977560</v>
      </c>
      <c r="Q6" s="23">
        <f>VLOOKUP(E6,'[1]ABRIL 2018'!D7:O16,11,FALSE)</f>
        <v>105.236512</v>
      </c>
      <c r="R6" s="36">
        <v>142.84204</v>
      </c>
      <c r="S6" s="25">
        <f ca="1">A6:S6=ROUND(P6*(R6/Q6),0)</f>
        <v>0</v>
      </c>
      <c r="T6" s="26" t="s">
        <v>35</v>
      </c>
      <c r="U6" s="27" t="s">
        <v>64</v>
      </c>
      <c r="V6" s="37"/>
      <c r="W6" s="37"/>
      <c r="X6" s="38"/>
      <c r="Y6" s="39"/>
    </row>
    <row r="7" spans="1:25" ht="85.5" x14ac:dyDescent="0.2">
      <c r="A7" s="15">
        <v>5</v>
      </c>
      <c r="B7" s="31">
        <v>37154</v>
      </c>
      <c r="C7" s="32" t="s">
        <v>65</v>
      </c>
      <c r="D7" s="15" t="s">
        <v>23</v>
      </c>
      <c r="E7" s="15" t="s">
        <v>66</v>
      </c>
      <c r="F7" s="20">
        <v>7700800</v>
      </c>
      <c r="G7" s="15" t="s">
        <v>40</v>
      </c>
      <c r="H7" s="15" t="s">
        <v>27</v>
      </c>
      <c r="I7" s="15" t="s">
        <v>67</v>
      </c>
      <c r="J7" s="15" t="s">
        <v>68</v>
      </c>
      <c r="K7" s="15" t="s">
        <v>30</v>
      </c>
      <c r="L7" s="15" t="s">
        <v>69</v>
      </c>
      <c r="M7" s="15" t="s">
        <v>45</v>
      </c>
      <c r="N7" s="15" t="s">
        <v>33</v>
      </c>
      <c r="O7" s="15" t="s">
        <v>34</v>
      </c>
      <c r="P7" s="22">
        <v>250000000</v>
      </c>
      <c r="Q7" s="23" t="e">
        <f>VLOOKUP(E7,'[1]ABRIL 2018'!D9:O18,11,FALSE)</f>
        <v>#N/A</v>
      </c>
      <c r="R7" s="36">
        <v>142.84204</v>
      </c>
      <c r="S7" s="25" t="e">
        <f t="shared" ref="S7:S13" si="0">ROUND(P7*(R7/Q7),0)</f>
        <v>#N/A</v>
      </c>
      <c r="T7" s="26" t="s">
        <v>35</v>
      </c>
      <c r="U7" s="27" t="s">
        <v>70</v>
      </c>
      <c r="V7" s="34"/>
      <c r="W7" s="34"/>
      <c r="X7" s="29"/>
      <c r="Y7" s="30"/>
    </row>
    <row r="8" spans="1:25" ht="142.5" x14ac:dyDescent="0.2">
      <c r="A8" s="15">
        <v>6</v>
      </c>
      <c r="B8" s="31">
        <v>36815</v>
      </c>
      <c r="C8" s="32" t="s">
        <v>71</v>
      </c>
      <c r="D8" s="15" t="s">
        <v>23</v>
      </c>
      <c r="E8" s="15" t="s">
        <v>72</v>
      </c>
      <c r="F8" s="20">
        <v>12103221</v>
      </c>
      <c r="G8" s="15" t="s">
        <v>40</v>
      </c>
      <c r="H8" s="15" t="s">
        <v>27</v>
      </c>
      <c r="I8" s="15" t="s">
        <v>73</v>
      </c>
      <c r="J8" s="15" t="s">
        <v>74</v>
      </c>
      <c r="K8" s="15" t="s">
        <v>30</v>
      </c>
      <c r="L8" s="15" t="s">
        <v>75</v>
      </c>
      <c r="M8" s="15" t="s">
        <v>76</v>
      </c>
      <c r="N8" s="15" t="s">
        <v>33</v>
      </c>
      <c r="O8" s="15" t="s">
        <v>34</v>
      </c>
      <c r="P8" s="22">
        <v>1500000</v>
      </c>
      <c r="Q8" s="23">
        <f>VLOOKUP(E8,'[1]ABRIL 2018'!D10:O19,11,FALSE)</f>
        <v>61.503050000000002</v>
      </c>
      <c r="R8" s="36">
        <v>142.84204</v>
      </c>
      <c r="S8" s="25">
        <f t="shared" si="0"/>
        <v>3483779</v>
      </c>
      <c r="T8" s="26" t="s">
        <v>35</v>
      </c>
      <c r="U8" s="41" t="s">
        <v>77</v>
      </c>
      <c r="V8" s="34"/>
      <c r="W8" s="34"/>
      <c r="X8" s="29"/>
      <c r="Y8" s="30"/>
    </row>
    <row r="9" spans="1:25" s="40" customFormat="1" ht="156.75" x14ac:dyDescent="0.2">
      <c r="A9" s="15">
        <v>7</v>
      </c>
      <c r="B9" s="31">
        <v>42542</v>
      </c>
      <c r="C9" s="42" t="s">
        <v>78</v>
      </c>
      <c r="D9" s="15" t="s">
        <v>23</v>
      </c>
      <c r="E9" s="15" t="s">
        <v>79</v>
      </c>
      <c r="F9" s="20">
        <v>80039849</v>
      </c>
      <c r="G9" s="15" t="s">
        <v>80</v>
      </c>
      <c r="H9" s="15" t="s">
        <v>27</v>
      </c>
      <c r="I9" s="43" t="s">
        <v>81</v>
      </c>
      <c r="J9" s="43" t="s">
        <v>74</v>
      </c>
      <c r="K9" s="15" t="s">
        <v>82</v>
      </c>
      <c r="L9" s="44" t="s">
        <v>83</v>
      </c>
      <c r="M9" s="43" t="s">
        <v>84</v>
      </c>
      <c r="N9" s="15" t="s">
        <v>33</v>
      </c>
      <c r="O9" s="15" t="s">
        <v>34</v>
      </c>
      <c r="P9" s="45"/>
      <c r="Q9" s="23">
        <f>VLOOKUP(E9,'[1]ABRIL 2018'!D11:O20,11,FALSE)</f>
        <v>132.58412000000001</v>
      </c>
      <c r="R9" s="36">
        <v>142.84204</v>
      </c>
      <c r="S9" s="25">
        <f t="shared" si="0"/>
        <v>0</v>
      </c>
      <c r="T9" s="26" t="s">
        <v>35</v>
      </c>
      <c r="U9" s="27" t="s">
        <v>85</v>
      </c>
      <c r="V9" s="37"/>
      <c r="W9" s="37"/>
      <c r="X9" s="38"/>
      <c r="Y9" s="39"/>
    </row>
    <row r="10" spans="1:25" s="40" customFormat="1" ht="142.5" x14ac:dyDescent="0.2">
      <c r="A10" s="15">
        <v>8</v>
      </c>
      <c r="B10" s="31">
        <v>42949</v>
      </c>
      <c r="C10" s="42" t="s">
        <v>86</v>
      </c>
      <c r="D10" s="43" t="s">
        <v>87</v>
      </c>
      <c r="E10" s="15" t="s">
        <v>88</v>
      </c>
      <c r="F10" s="20">
        <v>5045072</v>
      </c>
      <c r="G10" s="15" t="s">
        <v>89</v>
      </c>
      <c r="H10" s="15" t="s">
        <v>27</v>
      </c>
      <c r="I10" s="43" t="s">
        <v>90</v>
      </c>
      <c r="J10" s="43" t="s">
        <v>91</v>
      </c>
      <c r="K10" s="15" t="s">
        <v>30</v>
      </c>
      <c r="L10" s="44" t="s">
        <v>92</v>
      </c>
      <c r="M10" s="43" t="s">
        <v>93</v>
      </c>
      <c r="N10" s="15" t="s">
        <v>33</v>
      </c>
      <c r="O10" s="15" t="s">
        <v>94</v>
      </c>
      <c r="P10" s="45">
        <v>424271098</v>
      </c>
      <c r="Q10" s="23">
        <f>VLOOKUP(E10,'[1]ABRIL 2018'!D12:O21,11,FALSE)</f>
        <v>137.99321</v>
      </c>
      <c r="R10" s="36">
        <v>142.84204</v>
      </c>
      <c r="S10" s="25">
        <f t="shared" si="0"/>
        <v>439179211</v>
      </c>
      <c r="T10" s="26" t="s">
        <v>35</v>
      </c>
      <c r="U10" s="46" t="s">
        <v>95</v>
      </c>
      <c r="V10" s="26"/>
      <c r="W10" s="26"/>
      <c r="X10" s="38"/>
      <c r="Y10" s="39"/>
    </row>
    <row r="11" spans="1:25" s="40" customFormat="1" ht="142.5" x14ac:dyDescent="0.2">
      <c r="A11" s="15">
        <v>9</v>
      </c>
      <c r="B11" s="31">
        <v>43157</v>
      </c>
      <c r="C11" s="47" t="s">
        <v>96</v>
      </c>
      <c r="D11" s="43" t="s">
        <v>87</v>
      </c>
      <c r="E11" s="15" t="s">
        <v>97</v>
      </c>
      <c r="F11" s="20">
        <v>26767759</v>
      </c>
      <c r="G11" s="15" t="s">
        <v>89</v>
      </c>
      <c r="H11" s="15" t="s">
        <v>27</v>
      </c>
      <c r="I11" s="43" t="s">
        <v>98</v>
      </c>
      <c r="J11" s="43" t="s">
        <v>99</v>
      </c>
      <c r="K11" s="15" t="s">
        <v>30</v>
      </c>
      <c r="L11" s="44" t="s">
        <v>92</v>
      </c>
      <c r="M11" s="43" t="s">
        <v>100</v>
      </c>
      <c r="N11" s="15" t="s">
        <v>33</v>
      </c>
      <c r="O11" s="15" t="s">
        <v>94</v>
      </c>
      <c r="P11" s="45">
        <v>262809809</v>
      </c>
      <c r="Q11" s="36">
        <v>140.71150499999999</v>
      </c>
      <c r="R11" s="36">
        <v>142.84204</v>
      </c>
      <c r="S11" s="25">
        <f t="shared" si="0"/>
        <v>266789054</v>
      </c>
      <c r="T11" s="26" t="s">
        <v>35</v>
      </c>
      <c r="U11" s="46" t="s">
        <v>101</v>
      </c>
      <c r="V11" s="26"/>
      <c r="W11" s="26"/>
      <c r="X11" s="38"/>
      <c r="Y11" s="39"/>
    </row>
    <row r="12" spans="1:25" s="40" customFormat="1" ht="99.75" x14ac:dyDescent="0.2">
      <c r="A12" s="15">
        <v>10</v>
      </c>
      <c r="B12" s="31">
        <v>43201</v>
      </c>
      <c r="C12" s="42" t="s">
        <v>102</v>
      </c>
      <c r="D12" s="43" t="s">
        <v>87</v>
      </c>
      <c r="E12" s="15" t="s">
        <v>103</v>
      </c>
      <c r="F12" s="20">
        <v>4005562</v>
      </c>
      <c r="G12" s="15" t="s">
        <v>89</v>
      </c>
      <c r="H12" s="15" t="s">
        <v>27</v>
      </c>
      <c r="I12" s="43" t="s">
        <v>104</v>
      </c>
      <c r="J12" s="43" t="s">
        <v>105</v>
      </c>
      <c r="K12" s="15" t="s">
        <v>30</v>
      </c>
      <c r="L12" s="44" t="s">
        <v>92</v>
      </c>
      <c r="M12" s="43" t="s">
        <v>106</v>
      </c>
      <c r="N12" s="15" t="s">
        <v>33</v>
      </c>
      <c r="O12" s="15" t="s">
        <v>94</v>
      </c>
      <c r="P12" s="45">
        <v>205701019</v>
      </c>
      <c r="Q12" s="48">
        <v>139.88</v>
      </c>
      <c r="R12" s="36">
        <v>142.84204</v>
      </c>
      <c r="S12" s="25">
        <f t="shared" si="0"/>
        <v>210056857</v>
      </c>
      <c r="T12" s="26" t="s">
        <v>35</v>
      </c>
      <c r="U12" s="46" t="s">
        <v>107</v>
      </c>
      <c r="V12" s="26"/>
      <c r="W12" s="26"/>
      <c r="X12" s="38"/>
      <c r="Y12" s="39"/>
    </row>
    <row r="13" spans="1:25" s="40" customFormat="1" ht="128.25" x14ac:dyDescent="0.2">
      <c r="A13" s="49">
        <v>11</v>
      </c>
      <c r="B13" s="50">
        <v>43237</v>
      </c>
      <c r="C13" s="51" t="s">
        <v>108</v>
      </c>
      <c r="D13" s="52" t="s">
        <v>87</v>
      </c>
      <c r="E13" s="49" t="s">
        <v>109</v>
      </c>
      <c r="F13" s="53">
        <v>26764541</v>
      </c>
      <c r="G13" s="49" t="s">
        <v>89</v>
      </c>
      <c r="H13" s="49" t="s">
        <v>27</v>
      </c>
      <c r="I13" s="49" t="s">
        <v>110</v>
      </c>
      <c r="J13" s="52" t="s">
        <v>111</v>
      </c>
      <c r="K13" s="49" t="s">
        <v>30</v>
      </c>
      <c r="L13" s="54" t="s">
        <v>92</v>
      </c>
      <c r="M13" s="52" t="s">
        <v>112</v>
      </c>
      <c r="N13" s="49" t="s">
        <v>33</v>
      </c>
      <c r="O13" s="49" t="s">
        <v>94</v>
      </c>
      <c r="P13" s="55">
        <v>215466544</v>
      </c>
      <c r="Q13" s="56">
        <v>140.34</v>
      </c>
      <c r="R13" s="56">
        <v>142.84204</v>
      </c>
      <c r="S13" s="57">
        <f t="shared" si="0"/>
        <v>219307971</v>
      </c>
      <c r="T13" s="26" t="s">
        <v>35</v>
      </c>
      <c r="U13" s="46" t="s">
        <v>113</v>
      </c>
      <c r="V13" s="26"/>
      <c r="W13" s="26"/>
      <c r="X13" s="38"/>
      <c r="Y13" s="39"/>
    </row>
    <row r="14" spans="1:25" s="40" customFormat="1" ht="142.5" x14ac:dyDescent="0.2">
      <c r="A14" s="49">
        <v>12</v>
      </c>
      <c r="B14" s="50">
        <v>43216</v>
      </c>
      <c r="C14" s="51" t="s">
        <v>114</v>
      </c>
      <c r="D14" s="58" t="s">
        <v>87</v>
      </c>
      <c r="E14" s="49" t="s">
        <v>115</v>
      </c>
      <c r="F14" s="53">
        <v>5031647</v>
      </c>
      <c r="G14" s="15" t="s">
        <v>89</v>
      </c>
      <c r="H14" s="49" t="s">
        <v>27</v>
      </c>
      <c r="I14" s="52" t="s">
        <v>116</v>
      </c>
      <c r="J14" s="52" t="s">
        <v>117</v>
      </c>
      <c r="K14" s="59" t="s">
        <v>30</v>
      </c>
      <c r="L14" s="44" t="s">
        <v>92</v>
      </c>
      <c r="M14" s="52" t="s">
        <v>118</v>
      </c>
      <c r="O14" s="49" t="s">
        <v>34</v>
      </c>
      <c r="P14" s="55">
        <v>291559514</v>
      </c>
      <c r="Q14" s="60">
        <v>98.906895825372402</v>
      </c>
      <c r="R14" s="60">
        <v>101.17675</v>
      </c>
      <c r="S14" s="61">
        <f>ROUND(P14*(R14/Q14),0)</f>
        <v>298250631</v>
      </c>
      <c r="T14" s="26" t="s">
        <v>35</v>
      </c>
      <c r="U14" s="28" t="s">
        <v>119</v>
      </c>
    </row>
    <row r="15" spans="1:25" s="40" customFormat="1" ht="71.25" x14ac:dyDescent="0.2">
      <c r="A15" s="49">
        <v>13</v>
      </c>
      <c r="B15" s="50"/>
      <c r="C15" s="51" t="s">
        <v>120</v>
      </c>
      <c r="D15" s="52" t="s">
        <v>87</v>
      </c>
      <c r="E15" s="49" t="s">
        <v>121</v>
      </c>
      <c r="F15" s="53"/>
      <c r="G15" s="49" t="s">
        <v>122</v>
      </c>
      <c r="H15" s="49" t="s">
        <v>27</v>
      </c>
      <c r="I15" s="49"/>
      <c r="J15" s="52" t="s">
        <v>123</v>
      </c>
      <c r="K15" s="49" t="s">
        <v>30</v>
      </c>
      <c r="L15" s="54" t="s">
        <v>92</v>
      </c>
      <c r="M15" s="52"/>
      <c r="N15" s="49"/>
      <c r="O15" s="49"/>
      <c r="P15" s="55"/>
      <c r="Q15" s="56"/>
      <c r="R15" s="56"/>
      <c r="S15" s="57"/>
      <c r="T15" s="26" t="s">
        <v>35</v>
      </c>
      <c r="U15" s="62" t="s">
        <v>124</v>
      </c>
      <c r="V15" s="26"/>
      <c r="W15" s="26"/>
      <c r="X15" s="38"/>
      <c r="Y15" s="39"/>
    </row>
    <row r="16" spans="1:25" s="34" customFormat="1" ht="185.25" x14ac:dyDescent="0.2">
      <c r="A16" s="15">
        <v>14</v>
      </c>
      <c r="B16" s="31">
        <v>43385</v>
      </c>
      <c r="C16" s="63" t="s">
        <v>125</v>
      </c>
      <c r="D16" s="64" t="s">
        <v>23</v>
      </c>
      <c r="E16" s="65" t="s">
        <v>126</v>
      </c>
      <c r="F16" s="20">
        <v>20140848</v>
      </c>
      <c r="G16" s="64" t="s">
        <v>127</v>
      </c>
      <c r="H16" s="15" t="s">
        <v>128</v>
      </c>
      <c r="I16" s="15" t="s">
        <v>129</v>
      </c>
      <c r="J16" s="64" t="s">
        <v>130</v>
      </c>
      <c r="K16" s="15" t="s">
        <v>30</v>
      </c>
      <c r="L16" s="44" t="s">
        <v>75</v>
      </c>
      <c r="M16" s="66" t="s">
        <v>131</v>
      </c>
      <c r="N16" s="15" t="s">
        <v>33</v>
      </c>
      <c r="O16" s="15" t="s">
        <v>94</v>
      </c>
      <c r="P16" s="45">
        <v>19858566</v>
      </c>
      <c r="Q16" s="36">
        <v>142.67483999999999</v>
      </c>
      <c r="R16" s="36">
        <v>142.84204</v>
      </c>
      <c r="S16" s="25">
        <f>ROUND(P16*(R16/Q16),0)</f>
        <v>19881838</v>
      </c>
      <c r="T16" s="26" t="s">
        <v>35</v>
      </c>
      <c r="U16" s="62" t="s">
        <v>132</v>
      </c>
      <c r="V16" s="67"/>
      <c r="W16" s="28"/>
      <c r="X16" s="29"/>
      <c r="Y16" s="39"/>
    </row>
    <row r="17" spans="1:25" ht="15" x14ac:dyDescent="0.2">
      <c r="A17" s="68" t="s">
        <v>133</v>
      </c>
      <c r="B17" s="69"/>
      <c r="C17" s="69"/>
      <c r="D17" s="69"/>
      <c r="E17" s="69"/>
      <c r="F17" s="69"/>
      <c r="G17" s="69"/>
      <c r="H17" s="69"/>
      <c r="I17" s="69"/>
      <c r="J17" s="69"/>
      <c r="K17" s="69"/>
      <c r="L17" s="69"/>
      <c r="M17" s="69"/>
      <c r="N17" s="69"/>
      <c r="O17" s="70"/>
      <c r="P17" s="71">
        <f>SUM(P3:P16)</f>
        <v>68034782213</v>
      </c>
      <c r="Q17" s="72"/>
      <c r="R17" s="73"/>
      <c r="S17" s="74" t="e">
        <f ca="1">SUM(S3:S16)</f>
        <v>#N/A</v>
      </c>
      <c r="T17" s="26"/>
      <c r="U17" s="75"/>
      <c r="V17" s="34"/>
      <c r="W17" s="34"/>
      <c r="X17" s="29"/>
      <c r="Y17" s="76"/>
    </row>
    <row r="18" spans="1:25" ht="15" x14ac:dyDescent="0.2">
      <c r="A18" s="77" t="s">
        <v>134</v>
      </c>
      <c r="B18" s="78"/>
      <c r="C18" s="78"/>
      <c r="D18" s="78"/>
      <c r="E18" s="78"/>
      <c r="F18" s="78"/>
      <c r="G18" s="78"/>
      <c r="H18" s="78"/>
      <c r="I18" s="78"/>
      <c r="J18" s="78"/>
      <c r="K18" s="78"/>
      <c r="L18" s="78"/>
      <c r="M18" s="78"/>
      <c r="N18" s="78"/>
      <c r="O18" s="78"/>
      <c r="P18" s="79"/>
      <c r="Q18" s="80"/>
      <c r="R18" s="36"/>
      <c r="S18" s="81" t="e">
        <f ca="1">+S17+#REF!</f>
        <v>#N/A</v>
      </c>
      <c r="T18" s="26"/>
      <c r="U18" s="75"/>
      <c r="V18" s="34"/>
      <c r="W18" s="34"/>
      <c r="X18" s="29"/>
      <c r="Y18" s="76"/>
    </row>
    <row r="19" spans="1:25" ht="15" x14ac:dyDescent="0.2">
      <c r="A19" s="1" t="s">
        <v>135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82"/>
      <c r="Q19" s="80"/>
      <c r="R19" s="36"/>
      <c r="S19" s="83"/>
      <c r="T19" s="26"/>
      <c r="U19" s="84"/>
      <c r="V19" s="34"/>
      <c r="W19" s="34"/>
      <c r="X19" s="29"/>
      <c r="Y19" s="76"/>
    </row>
    <row r="20" spans="1:25" ht="85.5" x14ac:dyDescent="0.2">
      <c r="A20" s="44">
        <v>1</v>
      </c>
      <c r="B20" s="32" t="s">
        <v>136</v>
      </c>
      <c r="C20" s="32" t="s">
        <v>137</v>
      </c>
      <c r="D20" s="32" t="s">
        <v>138</v>
      </c>
      <c r="E20" s="32" t="s">
        <v>139</v>
      </c>
      <c r="F20" s="85" t="s">
        <v>140</v>
      </c>
      <c r="G20" s="32" t="s">
        <v>141</v>
      </c>
      <c r="H20" s="86" t="s">
        <v>142</v>
      </c>
      <c r="I20" s="32" t="s">
        <v>143</v>
      </c>
      <c r="J20" s="32" t="s">
        <v>144</v>
      </c>
      <c r="K20" s="32" t="s">
        <v>145</v>
      </c>
      <c r="L20" s="32" t="s">
        <v>75</v>
      </c>
      <c r="M20" s="32" t="s">
        <v>146</v>
      </c>
      <c r="N20" s="15" t="s">
        <v>33</v>
      </c>
      <c r="O20" s="15" t="s">
        <v>34</v>
      </c>
      <c r="P20" s="87">
        <v>24032590</v>
      </c>
      <c r="Q20" s="23">
        <v>113.92928000000001</v>
      </c>
      <c r="R20" s="36">
        <v>142.84204</v>
      </c>
      <c r="S20" s="25">
        <f>ROUND(P20*(R20/Q20),0)</f>
        <v>30131536</v>
      </c>
      <c r="T20" s="26" t="s">
        <v>35</v>
      </c>
      <c r="U20" s="46" t="s">
        <v>147</v>
      </c>
      <c r="V20" s="88"/>
      <c r="W20" s="46"/>
      <c r="X20" s="89"/>
      <c r="Y20" s="90"/>
    </row>
    <row r="21" spans="1:25" s="40" customFormat="1" ht="185.25" x14ac:dyDescent="0.2">
      <c r="A21" s="44">
        <v>2</v>
      </c>
      <c r="B21" s="32" t="s">
        <v>148</v>
      </c>
      <c r="C21" s="32" t="s">
        <v>149</v>
      </c>
      <c r="D21" s="32" t="s">
        <v>23</v>
      </c>
      <c r="E21" s="32" t="s">
        <v>139</v>
      </c>
      <c r="F21" s="85" t="s">
        <v>150</v>
      </c>
      <c r="G21" s="32" t="s">
        <v>151</v>
      </c>
      <c r="H21" s="91" t="s">
        <v>152</v>
      </c>
      <c r="I21" s="32" t="s">
        <v>153</v>
      </c>
      <c r="J21" s="32" t="s">
        <v>154</v>
      </c>
      <c r="K21" s="32" t="s">
        <v>155</v>
      </c>
      <c r="L21" s="32" t="s">
        <v>156</v>
      </c>
      <c r="M21" s="32" t="s">
        <v>157</v>
      </c>
      <c r="N21" s="15" t="s">
        <v>33</v>
      </c>
      <c r="O21" s="15" t="s">
        <v>34</v>
      </c>
      <c r="P21" s="87">
        <v>343717923</v>
      </c>
      <c r="Q21" s="23">
        <v>122.89560899999999</v>
      </c>
      <c r="R21" s="36">
        <v>142.84204</v>
      </c>
      <c r="S21" s="25">
        <f>ROUND(P21*(R21/Q21),0)</f>
        <v>399504667</v>
      </c>
      <c r="T21" s="26" t="s">
        <v>35</v>
      </c>
      <c r="U21" s="92" t="s">
        <v>158</v>
      </c>
      <c r="V21" s="26"/>
      <c r="W21" s="93"/>
      <c r="X21" s="94"/>
      <c r="Y21" s="92"/>
    </row>
    <row r="22" spans="1:25" ht="185.25" x14ac:dyDescent="0.2">
      <c r="A22" s="44">
        <v>3</v>
      </c>
      <c r="B22" s="32" t="s">
        <v>159</v>
      </c>
      <c r="C22" s="32" t="s">
        <v>160</v>
      </c>
      <c r="D22" s="32" t="s">
        <v>23</v>
      </c>
      <c r="E22" s="32" t="s">
        <v>139</v>
      </c>
      <c r="F22" s="85" t="s">
        <v>150</v>
      </c>
      <c r="G22" s="32" t="s">
        <v>151</v>
      </c>
      <c r="H22" s="91" t="s">
        <v>152</v>
      </c>
      <c r="I22" s="32" t="s">
        <v>41</v>
      </c>
      <c r="J22" s="32" t="s">
        <v>154</v>
      </c>
      <c r="K22" s="32" t="s">
        <v>155</v>
      </c>
      <c r="L22" s="32" t="s">
        <v>156</v>
      </c>
      <c r="M22" s="32" t="s">
        <v>161</v>
      </c>
      <c r="N22" s="15" t="s">
        <v>55</v>
      </c>
      <c r="O22" s="15" t="s">
        <v>34</v>
      </c>
      <c r="P22" s="87">
        <v>223509383</v>
      </c>
      <c r="Q22" s="23">
        <v>111.869421</v>
      </c>
      <c r="R22" s="36">
        <v>142.84204</v>
      </c>
      <c r="S22" s="25">
        <f t="shared" ref="S22:S28" si="1">ROUND(P22*(R22/Q22),0)</f>
        <v>285391092</v>
      </c>
      <c r="T22" s="26" t="s">
        <v>35</v>
      </c>
      <c r="U22" s="27" t="s">
        <v>162</v>
      </c>
      <c r="V22" s="67"/>
      <c r="W22" s="35"/>
      <c r="X22" s="29"/>
      <c r="Y22" s="95"/>
    </row>
    <row r="23" spans="1:25" ht="199.5" x14ac:dyDescent="0.2">
      <c r="A23" s="44">
        <v>4</v>
      </c>
      <c r="B23" s="32" t="s">
        <v>163</v>
      </c>
      <c r="C23" s="32" t="s">
        <v>164</v>
      </c>
      <c r="D23" s="32" t="s">
        <v>23</v>
      </c>
      <c r="E23" s="32" t="s">
        <v>139</v>
      </c>
      <c r="F23" s="85" t="s">
        <v>150</v>
      </c>
      <c r="G23" s="32" t="s">
        <v>151</v>
      </c>
      <c r="H23" s="91" t="s">
        <v>152</v>
      </c>
      <c r="I23" s="32" t="s">
        <v>41</v>
      </c>
      <c r="J23" s="32" t="s">
        <v>154</v>
      </c>
      <c r="K23" s="32" t="s">
        <v>155</v>
      </c>
      <c r="L23" s="32" t="s">
        <v>156</v>
      </c>
      <c r="M23" s="32" t="s">
        <v>165</v>
      </c>
      <c r="N23" s="15" t="s">
        <v>33</v>
      </c>
      <c r="O23" s="15" t="s">
        <v>34</v>
      </c>
      <c r="P23" s="87">
        <f>ROUND(64742811.79,0)</f>
        <v>64742812</v>
      </c>
      <c r="Q23" s="23">
        <v>113.89218200000001</v>
      </c>
      <c r="R23" s="36">
        <v>142.84204</v>
      </c>
      <c r="S23" s="25">
        <f t="shared" si="1"/>
        <v>81199562</v>
      </c>
      <c r="T23" s="26" t="s">
        <v>35</v>
      </c>
      <c r="U23" s="27" t="s">
        <v>166</v>
      </c>
      <c r="V23" s="67"/>
      <c r="W23" s="35"/>
      <c r="X23" s="29"/>
      <c r="Y23" s="95"/>
    </row>
    <row r="24" spans="1:25" ht="185.25" x14ac:dyDescent="0.2">
      <c r="A24" s="44">
        <v>5</v>
      </c>
      <c r="B24" s="32" t="s">
        <v>167</v>
      </c>
      <c r="C24" s="32" t="s">
        <v>168</v>
      </c>
      <c r="D24" s="32" t="s">
        <v>23</v>
      </c>
      <c r="E24" s="32" t="s">
        <v>139</v>
      </c>
      <c r="F24" s="85" t="s">
        <v>150</v>
      </c>
      <c r="G24" s="32" t="s">
        <v>151</v>
      </c>
      <c r="H24" s="91" t="s">
        <v>152</v>
      </c>
      <c r="I24" s="32" t="s">
        <v>169</v>
      </c>
      <c r="J24" s="32" t="s">
        <v>154</v>
      </c>
      <c r="K24" s="32" t="s">
        <v>155</v>
      </c>
      <c r="L24" s="32" t="s">
        <v>156</v>
      </c>
      <c r="M24" s="32" t="s">
        <v>170</v>
      </c>
      <c r="N24" s="15" t="s">
        <v>33</v>
      </c>
      <c r="O24" s="15" t="s">
        <v>34</v>
      </c>
      <c r="P24" s="87">
        <v>231454742</v>
      </c>
      <c r="Q24" s="23">
        <v>118.151658</v>
      </c>
      <c r="R24" s="36">
        <v>142.84204</v>
      </c>
      <c r="S24" s="25">
        <f t="shared" si="1"/>
        <v>279822290</v>
      </c>
      <c r="T24" s="26" t="s">
        <v>35</v>
      </c>
      <c r="U24" s="27" t="s">
        <v>171</v>
      </c>
      <c r="V24" s="67"/>
      <c r="W24" s="35"/>
      <c r="X24" s="29"/>
      <c r="Y24" s="95"/>
    </row>
    <row r="25" spans="1:25" ht="199.5" x14ac:dyDescent="0.2">
      <c r="A25" s="44">
        <v>6</v>
      </c>
      <c r="B25" s="32" t="s">
        <v>172</v>
      </c>
      <c r="C25" s="32" t="s">
        <v>173</v>
      </c>
      <c r="D25" s="32" t="s">
        <v>23</v>
      </c>
      <c r="E25" s="32" t="s">
        <v>139</v>
      </c>
      <c r="F25" s="85" t="s">
        <v>150</v>
      </c>
      <c r="G25" s="32" t="s">
        <v>151</v>
      </c>
      <c r="H25" s="91" t="s">
        <v>152</v>
      </c>
      <c r="I25" s="32" t="s">
        <v>174</v>
      </c>
      <c r="J25" s="32" t="s">
        <v>154</v>
      </c>
      <c r="K25" s="32" t="s">
        <v>155</v>
      </c>
      <c r="L25" s="32" t="s">
        <v>156</v>
      </c>
      <c r="M25" s="32" t="s">
        <v>175</v>
      </c>
      <c r="N25" s="15" t="s">
        <v>176</v>
      </c>
      <c r="O25" s="15" t="s">
        <v>34</v>
      </c>
      <c r="P25" s="87">
        <v>107873691</v>
      </c>
      <c r="Q25" s="23">
        <v>114.53677999999999</v>
      </c>
      <c r="R25" s="36">
        <v>142.84204</v>
      </c>
      <c r="S25" s="25">
        <f t="shared" si="1"/>
        <v>134532314</v>
      </c>
      <c r="T25" s="26" t="s">
        <v>35</v>
      </c>
      <c r="U25" s="96" t="s">
        <v>177</v>
      </c>
      <c r="V25" s="97" t="s">
        <v>178</v>
      </c>
      <c r="W25" s="35"/>
      <c r="X25" s="29"/>
      <c r="Y25" s="95"/>
    </row>
    <row r="26" spans="1:25" ht="199.5" x14ac:dyDescent="0.2">
      <c r="A26" s="44">
        <v>7</v>
      </c>
      <c r="B26" s="32" t="s">
        <v>179</v>
      </c>
      <c r="C26" s="32" t="s">
        <v>180</v>
      </c>
      <c r="D26" s="32" t="s">
        <v>23</v>
      </c>
      <c r="E26" s="32" t="s">
        <v>139</v>
      </c>
      <c r="F26" s="85" t="s">
        <v>150</v>
      </c>
      <c r="G26" s="32" t="s">
        <v>151</v>
      </c>
      <c r="H26" s="91" t="s">
        <v>152</v>
      </c>
      <c r="I26" s="32" t="s">
        <v>181</v>
      </c>
      <c r="J26" s="32" t="s">
        <v>154</v>
      </c>
      <c r="K26" s="32" t="s">
        <v>155</v>
      </c>
      <c r="L26" s="32" t="s">
        <v>156</v>
      </c>
      <c r="M26" s="32" t="s">
        <v>182</v>
      </c>
      <c r="N26" s="15" t="s">
        <v>176</v>
      </c>
      <c r="O26" s="15" t="s">
        <v>34</v>
      </c>
      <c r="P26" s="87">
        <v>370331270</v>
      </c>
      <c r="Q26" s="23">
        <v>122.89560899999999</v>
      </c>
      <c r="R26" s="36">
        <v>142.84204</v>
      </c>
      <c r="S26" s="25">
        <f t="shared" si="1"/>
        <v>430437462</v>
      </c>
      <c r="T26" s="26" t="s">
        <v>35</v>
      </c>
      <c r="U26" s="35" t="s">
        <v>183</v>
      </c>
      <c r="V26" s="67"/>
      <c r="W26" s="35"/>
      <c r="X26" s="29"/>
      <c r="Y26" s="30"/>
    </row>
    <row r="27" spans="1:25" ht="185.25" x14ac:dyDescent="0.2">
      <c r="A27" s="44">
        <v>8</v>
      </c>
      <c r="B27" s="32" t="s">
        <v>184</v>
      </c>
      <c r="C27" s="32" t="s">
        <v>185</v>
      </c>
      <c r="D27" s="32" t="s">
        <v>23</v>
      </c>
      <c r="E27" s="32" t="s">
        <v>139</v>
      </c>
      <c r="F27" s="85" t="s">
        <v>150</v>
      </c>
      <c r="G27" s="32" t="s">
        <v>151</v>
      </c>
      <c r="H27" s="91" t="s">
        <v>152</v>
      </c>
      <c r="I27" s="32" t="s">
        <v>174</v>
      </c>
      <c r="J27" s="32" t="s">
        <v>154</v>
      </c>
      <c r="K27" s="32" t="s">
        <v>155</v>
      </c>
      <c r="L27" s="32" t="s">
        <v>156</v>
      </c>
      <c r="M27" s="32" t="s">
        <v>186</v>
      </c>
      <c r="N27" s="15" t="s">
        <v>55</v>
      </c>
      <c r="O27" s="15" t="s">
        <v>34</v>
      </c>
      <c r="P27" s="87">
        <v>236789229</v>
      </c>
      <c r="Q27" s="23">
        <v>121.954334</v>
      </c>
      <c r="R27" s="36">
        <v>142.84204</v>
      </c>
      <c r="S27" s="25">
        <f t="shared" si="1"/>
        <v>277345260</v>
      </c>
      <c r="T27" s="26" t="s">
        <v>35</v>
      </c>
      <c r="U27" s="96" t="s">
        <v>187</v>
      </c>
      <c r="V27" s="67"/>
      <c r="W27" s="98"/>
      <c r="X27" s="29"/>
      <c r="Y27" s="30"/>
    </row>
    <row r="28" spans="1:25" s="40" customFormat="1" ht="114" x14ac:dyDescent="0.2">
      <c r="A28" s="44">
        <v>9</v>
      </c>
      <c r="B28" s="32" t="s">
        <v>188</v>
      </c>
      <c r="C28" s="32" t="s">
        <v>189</v>
      </c>
      <c r="D28" s="32"/>
      <c r="E28" s="32" t="s">
        <v>139</v>
      </c>
      <c r="F28" s="85" t="s">
        <v>150</v>
      </c>
      <c r="G28" s="32" t="s">
        <v>190</v>
      </c>
      <c r="H28" s="91" t="s">
        <v>191</v>
      </c>
      <c r="I28" s="32" t="s">
        <v>41</v>
      </c>
      <c r="J28" s="32" t="s">
        <v>154</v>
      </c>
      <c r="K28" s="32" t="s">
        <v>155</v>
      </c>
      <c r="L28" s="32" t="s">
        <v>156</v>
      </c>
      <c r="M28" s="32" t="s">
        <v>192</v>
      </c>
      <c r="N28" s="15" t="s">
        <v>33</v>
      </c>
      <c r="O28" s="15" t="s">
        <v>34</v>
      </c>
      <c r="P28" s="87">
        <v>1032196727</v>
      </c>
      <c r="Q28" s="23">
        <v>138.32155800000001</v>
      </c>
      <c r="R28" s="36">
        <v>142.84204</v>
      </c>
      <c r="S28" s="25">
        <f t="shared" si="1"/>
        <v>1065929912</v>
      </c>
      <c r="T28" s="26" t="s">
        <v>35</v>
      </c>
      <c r="U28" s="99" t="s">
        <v>193</v>
      </c>
      <c r="V28" s="26"/>
      <c r="W28" s="62"/>
      <c r="X28" s="38"/>
      <c r="Y28" s="39"/>
    </row>
    <row r="29" spans="1:25" ht="15" x14ac:dyDescent="0.2">
      <c r="A29" s="100" t="s">
        <v>194</v>
      </c>
      <c r="B29" s="101"/>
      <c r="C29" s="101"/>
      <c r="D29" s="101"/>
      <c r="E29" s="101"/>
      <c r="F29" s="101"/>
      <c r="G29" s="101"/>
      <c r="H29" s="101"/>
      <c r="I29" s="101"/>
      <c r="J29" s="101"/>
      <c r="K29" s="101"/>
      <c r="L29" s="101"/>
      <c r="M29" s="101"/>
      <c r="N29" s="101"/>
      <c r="O29" s="102"/>
      <c r="P29" s="103">
        <f>SUM(P20:P28)</f>
        <v>2634648367</v>
      </c>
      <c r="Q29" s="104"/>
      <c r="R29" s="104"/>
      <c r="S29" s="105">
        <f>SUM(S20:S28)</f>
        <v>2984294095</v>
      </c>
      <c r="T29" s="26"/>
      <c r="U29" s="26"/>
    </row>
  </sheetData>
  <mergeCells count="5">
    <mergeCell ref="A1:S1"/>
    <mergeCell ref="A17:O17"/>
    <mergeCell ref="A18:P18"/>
    <mergeCell ref="A19:P19"/>
    <mergeCell ref="A29:O2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PROCESOS JUDICIALES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Gloria Ines Lache</dc:creator>
  <cp:lastModifiedBy>Gloria Ines Lache</cp:lastModifiedBy>
  <dcterms:created xsi:type="dcterms:W3CDTF">2019-06-14T20:57:21Z</dcterms:created>
  <dcterms:modified xsi:type="dcterms:W3CDTF">2019-06-14T21:01:42Z</dcterms:modified>
</cp:coreProperties>
</file>