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ines.lache\AppData\Local\Microsoft\Windows\INetCache\Content.Outlook\TWWW7NYD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M4" i="1" s="1"/>
  <c r="K5" i="1"/>
  <c r="M5" i="1" s="1"/>
  <c r="K6" i="1"/>
  <c r="M6" i="1" s="1"/>
  <c r="K7" i="1"/>
  <c r="M7" i="1" s="1"/>
  <c r="K8" i="1"/>
  <c r="K9" i="1"/>
  <c r="M9" i="1" s="1"/>
  <c r="K10" i="1"/>
  <c r="M10" i="1" s="1"/>
  <c r="K11" i="1"/>
  <c r="M11" i="1" s="1"/>
  <c r="K12" i="1"/>
  <c r="M12" i="1" s="1"/>
  <c r="M27" i="1"/>
  <c r="M26" i="1"/>
  <c r="M25" i="1"/>
  <c r="M24" i="1"/>
  <c r="M23" i="1"/>
  <c r="J22" i="1"/>
  <c r="J28" i="1" s="1"/>
  <c r="M21" i="1"/>
  <c r="M20" i="1"/>
  <c r="M19" i="1"/>
  <c r="M15" i="1"/>
  <c r="M14" i="1"/>
  <c r="M13" i="1"/>
  <c r="M8" i="1"/>
  <c r="J3" i="1"/>
  <c r="J16" i="1" s="1"/>
  <c r="M16" i="1" l="1"/>
  <c r="M17" i="1" s="1"/>
  <c r="M22" i="1"/>
  <c r="M28" i="1" s="1"/>
</calcChain>
</file>

<file path=xl/sharedStrings.xml><?xml version="1.0" encoding="utf-8"?>
<sst xmlns="http://schemas.openxmlformats.org/spreadsheetml/2006/main" count="218" uniqueCount="140">
  <si>
    <t xml:space="preserve">No </t>
  </si>
  <si>
    <t>NUMERO RADICACIÓN</t>
  </si>
  <si>
    <t>DEMANDADO</t>
  </si>
  <si>
    <t>No. DESPACHO DE CONOCIMIENTO</t>
  </si>
  <si>
    <t>INSTANCIA</t>
  </si>
  <si>
    <t>MOTIVO DE LA DEMANDA</t>
  </si>
  <si>
    <t>PROBABILIDAD DE LA CONDENA</t>
  </si>
  <si>
    <t xml:space="preserve">VALOR DE LAS PRETENSIONES </t>
  </si>
  <si>
    <t>IPC INICIAL</t>
  </si>
  <si>
    <t>IPC FINAL</t>
  </si>
  <si>
    <t>VALOR INDEXADO</t>
  </si>
  <si>
    <t xml:space="preserve">ULTIMA ACTUACIÓN </t>
  </si>
  <si>
    <t>N.A</t>
  </si>
  <si>
    <t xml:space="preserve">MUNICIPIO DE ARMENIA </t>
  </si>
  <si>
    <t>DANSOCIAL</t>
  </si>
  <si>
    <t xml:space="preserve">DEPARTAMENTO ADMINISTRATIVO DE FORTALECIMIENTO INSTITUCIONAL FONDO TERRITORIAL DE PENSIONES (ALCALDIA DE ARMENIA) </t>
  </si>
  <si>
    <t>Unica</t>
  </si>
  <si>
    <t>EJECUTIVO POR JURISDICCION COACTIVA</t>
  </si>
  <si>
    <t>CUOTAS PARTES PENSIONALES</t>
  </si>
  <si>
    <t>CUENTAS POR PAGAR</t>
  </si>
  <si>
    <t xml:space="preserve">142,67484
</t>
  </si>
  <si>
    <t>11-001-33-31-013-2006-00064-00</t>
  </si>
  <si>
    <t>MYRIAM LUJAN GOMEZ</t>
  </si>
  <si>
    <t>MINISTERIO DEL INTERIOR, DANSOCIAL Y OTROS</t>
  </si>
  <si>
    <t>JUZGADO 13 ADMINISTRATIVO DEL CIRCUITO DE BOGOTA</t>
  </si>
  <si>
    <t xml:space="preserve">1era </t>
  </si>
  <si>
    <t>ACCION POPULAR</t>
  </si>
  <si>
    <t xml:space="preserve">PROTECCION DE DERECHOS COLECTIVOS, ALGUNOS CONTRATISTAS INCUMPLEN CON EL PAGO DE APORTES PARAFISCALES AFECTANDO EL SISTEMA DE SEGURIDAD SOCIAL  </t>
  </si>
  <si>
    <t>BAJA</t>
  </si>
  <si>
    <t>15-001-23-31-000-1999-02413-01</t>
  </si>
  <si>
    <t>MUNICIPIO RONDON</t>
  </si>
  <si>
    <t xml:space="preserve">CONSEJO ESTADO SECCION TERCERA </t>
  </si>
  <si>
    <t>2da</t>
  </si>
  <si>
    <t>ORDINARIO DE ACCION DE REPARACIÓN DIRECTA</t>
  </si>
  <si>
    <t xml:space="preserve">INTERVENCION  DEL DANCOOP Y OMISION DEL MISMO EN LA VIGILANCIA Y CONTROL </t>
  </si>
  <si>
    <t>AL DESPACHO PARA FALLO - 06/09/2016</t>
  </si>
  <si>
    <t>15-000-23-31-000-2004-02021-00</t>
  </si>
  <si>
    <t>JOSE SALAMANCA SORACA Y OTROS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</si>
  <si>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</si>
  <si>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</si>
  <si>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</si>
  <si>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</si>
  <si>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76001333101320100045400</t>
  </si>
  <si>
    <t>OLIVA CUERO Y OTROS,  QUIEN ACTUA COMO APODERADO EL Dr. FERNANDO YEPES GOMEZ</t>
  </si>
  <si>
    <t>NACION - DANSOCIAL, SUPERSOLIDARIA</t>
  </si>
  <si>
    <t xml:space="preserve">TRIBUNAL ADMINISTRATIVO DE VALLE </t>
  </si>
  <si>
    <t>MEDIA</t>
  </si>
  <si>
    <t>SE ENCUENTRA EN DESPACHO PARA FALLO DESDE EL 2016.</t>
  </si>
  <si>
    <t>18001233100020050020201</t>
  </si>
  <si>
    <t>ORLANDO TAFUR CALDERON Y OTRO</t>
  </si>
  <si>
    <t>SUPERINTENDENCIA DE ECONOMIA SOLIDARIA Y OTROS</t>
  </si>
  <si>
    <t xml:space="preserve">2a </t>
  </si>
  <si>
    <t xml:space="preserve">ORDINARIO DE ACCION  DE REPARACION DIRECTA  </t>
  </si>
  <si>
    <t>41-001-23-31-000-2001-00507-01</t>
  </si>
  <si>
    <t>ROBINSON PULIDO FIERRO Y OTROS</t>
  </si>
  <si>
    <t>CONSEJO DE ESTADO (SECCION SEGUNDA)</t>
  </si>
  <si>
    <t>ORDINARIO DE ACCION DE REPARACION  DIRECTA</t>
  </si>
  <si>
    <t xml:space="preserve"> APELACIÓN DE LA SENTENCIA -AL DESPACHO PARA FALLO 28 Apr 2017</t>
  </si>
  <si>
    <t>41-001-23-31-000-2000-00659-01</t>
  </si>
  <si>
    <t>FELIX MARIA CORDOBA</t>
  </si>
  <si>
    <t xml:space="preserve">CONSEJO DE ESTADO SECCIÓN PRIMERA </t>
  </si>
  <si>
    <t>NULIDAD Y RESTABLECIMIENTO DEL DERECHO</t>
  </si>
  <si>
    <t>SE DECRETE LA NULIDAD DEL ACTO ADMINISTRATIVO QUE IMPUSO MULTA POR VALOR DE 1.500.000 A LA COOPERATIVA COOMOTOR.</t>
  </si>
  <si>
    <t>AL DESPACHO PARA FALLO - 07/09/2015 - RECIBE MEMORIALES -05/07/2016</t>
  </si>
  <si>
    <t>11-001--10-32-400-02010-00367-00</t>
  </si>
  <si>
    <t xml:space="preserve">CESAR HUMBERTO GONZALEZ RODRIGUEZ </t>
  </si>
  <si>
    <t xml:space="preserve">DANSOCIAL </t>
  </si>
  <si>
    <t xml:space="preserve">SIMPLE NULIDAD </t>
  </si>
  <si>
    <t xml:space="preserve">ACCIÓN PÚBLICA DE NULIDAD INSTAURADA CONTRA UN APARTE DEL ARTÍCULO 17 DEL DECRETO 4588 DE 27 DE DICIEMBRE DE 2006, </t>
  </si>
  <si>
    <t>AL DESPACHO  -1 ANEXO- 11/07/2016</t>
  </si>
  <si>
    <t>70001-33-33-008-2017-00020-00</t>
  </si>
  <si>
    <t>JOSE ALCIDES CAÑAS DE LA ROSA Y OTROS</t>
  </si>
  <si>
    <t xml:space="preserve">UNIDAD ADMINISTRATIVA ESPECIAL DE ORGANIZACIONES SOLIDARIAS Y OTROS </t>
  </si>
  <si>
    <t>JUZGADO OCTAVO ADMINISTRATIVO ORAL DE SINCELEJO - SUCRE</t>
  </si>
  <si>
    <t xml:space="preserve">ACCION DE REPARACIÓN DIRECTA </t>
  </si>
  <si>
    <t xml:space="preserve">FALLA EN EL SERVICIO QUE CONDUJO A LESIONES FISICAS Y PSICOLOGICAS AL SEÑOR JOSE ALCIDES CAÑA DE LA ROSA </t>
  </si>
  <si>
    <t>baja</t>
  </si>
  <si>
    <t xml:space="preserve"> ESTA PENDIENTE PARA FIJAR FECHA DE AUDIENCIA INICIAL</t>
  </si>
  <si>
    <t xml:space="preserve">70001-33-33-005-2018-00011-00, </t>
  </si>
  <si>
    <t xml:space="preserve">MAIRA ALEJANDRA QUIÑONES PARRA </t>
  </si>
  <si>
    <t>JUZGADO QUINTO ADMINISTRATIVO ORAL DE SINCELEJO - SUCRE</t>
  </si>
  <si>
    <t xml:space="preserve">FALLA EN EL SERVICIO QUE CONDUJO A LESIONES PERSONALES GRAVES DE MAIRA ALEJANDRA QUIÑONES PARRA </t>
  </si>
  <si>
    <t>PENDIENTE LA CELEBRACION DE LA AUDIENCIA INICIAL-21 DE MAYO DEL 2019 A LAS 9:00 A.M</t>
  </si>
  <si>
    <t>70001-33-33-001-2018-00007-00</t>
  </si>
  <si>
    <t>SABID GREGORIO RUIZ MERCADO</t>
  </si>
  <si>
    <t>JUZGADO PRIMERO ADMINISTRATIVO ORAL DEL CIRCUITO DE SINCELEJO-SUCRE</t>
  </si>
  <si>
    <t xml:space="preserve">FALLA EN EL SERVICIO QUE CONDUJO A LA MUERTE DE LA SEÑORA NUBIA CECILIA RUIZ OVIEDO. </t>
  </si>
  <si>
    <t>PENDIENTE PARA FIJACION DE AUDIENCIA INICIAL</t>
  </si>
  <si>
    <t>70-001-33-33-007-2018-00011-00</t>
  </si>
  <si>
    <t>HORTENCIA MARTINEZ BADILLO,DEXI MURILLO MARTINEZ Y OTROS</t>
  </si>
  <si>
    <t>JUZGADO SEPTIMO ADMINISTRATIVO ORAL DEL CIRCUITO DE SINCELEJO-SUCRE</t>
  </si>
  <si>
    <t xml:space="preserve">FALLA EN EL SERVICIO QUE CONDUJO A LESIONES PERSONALES GRAVES A DEXI MURILLO MARTINEZ Y OTROS </t>
  </si>
  <si>
    <t>TOTAL PROCESOS INDEXADOS</t>
  </si>
  <si>
    <t>TOTAL PROCESOS EN CONTRA</t>
  </si>
  <si>
    <t xml:space="preserve"> DEMANDAS INTERPUESTAS POR LA ENTIDAD</t>
  </si>
  <si>
    <t>63001333100420120027700</t>
  </si>
  <si>
    <t>UNIDAD ADMINISTRATIVA ESPECIAL DE ORGANIZACIONES SOLIDARIAS</t>
  </si>
  <si>
    <t>DEPARTAMENTO DE QUINDIO</t>
  </si>
  <si>
    <t>JUZGADO 4o ADMINISTRATIVO DE  DESCONGESTIÓN DEL CIRCUITO DE ARMENIA</t>
  </si>
  <si>
    <t>PRIMERA</t>
  </si>
  <si>
    <t>Cobro de cuotas partes pensionales, cuado la Entidad no es organismo pensionador.</t>
  </si>
  <si>
    <t>radicacion de perdida de ejecutoria del auto de mandamiento de  pago No. 002 del 13 de febrero de 2008 ante la tesorera General del Municipio de Armenia.</t>
  </si>
  <si>
    <t>11001032600020130005000</t>
  </si>
  <si>
    <t>ROSEMBERG PABON PABON</t>
  </si>
  <si>
    <t>CONSEJO DE ESTADO -SECCION TERCERA</t>
  </si>
  <si>
    <t>UNICA</t>
  </si>
  <si>
    <t>ACCION DE REPETICIÓN</t>
  </si>
  <si>
    <t>Repetición por condena a la entidad en virtud de un fallo condenatorio por declaratoria de insubsistencia CARMEN JULIA LIZARAZO sin motivación- inobservancia de la ley 909 de 2004</t>
  </si>
  <si>
    <t>PARA FIJAR AUDIENCIA INICIAL-29 Aug 2018</t>
  </si>
  <si>
    <t>11001032600020120006300</t>
  </si>
  <si>
    <t>Repetición por condena a la entidad en virtud de un fallo condenatorio por declaratoria de insubsistencia JAQUELINE ARBELAEZ sin motivación- inobservancia de la ley 909 de 2004</t>
  </si>
  <si>
    <t>MEMORIALES AL DESPACHO EL DIA 12/05/2018</t>
  </si>
  <si>
    <t>11001032600020130011501</t>
  </si>
  <si>
    <t>Repetición por condena a la entidad en virtud de un fallo condenatorio por declaratoria de insubsistencia RUTH SOLEDAD MURILLO  sin motivación- inobservancia de la ley 909 de 2004</t>
  </si>
  <si>
    <t>AUDIENCIA INICIAL 18/03/2015 - MEMORIALES AL DESPACHO - 12/05/2017</t>
  </si>
  <si>
    <t>11001032600020130012800</t>
  </si>
  <si>
    <t>Repetición por condena a la entidad en virtud de un fallo condenatorio por declaratoria de insubsistencia ELIANA LEON VERGARA sin motivación- inobservancia de la ley 909 de 2004</t>
  </si>
  <si>
    <t>AL DESPACHO PARA FALLO - 09 DE MARZO DE 2017</t>
  </si>
  <si>
    <t>11001032600020130015100</t>
  </si>
  <si>
    <t>Repetición por condena a la entidad en virtud de un fallo condenatorio por declaratoria de insubsistencia MAGDA PATRICIA ESTRADA sin motivación- inobservancia de la ley 909 de 2004</t>
  </si>
  <si>
    <t xml:space="preserve">AL DESPACHO -PARA PROVEER -08 Nov 2018 </t>
  </si>
  <si>
    <t>11001032600020130016300</t>
  </si>
  <si>
    <t>Repetición por condena a la entidad en virtud de un fallo condenatorio por declaratoria de insubsistencia LUCIO NAVARRO TRONCOSO sin motivación- inobservancia de la ley 909 de 2004</t>
  </si>
  <si>
    <t>AL DESPACHO  PARA PROVEER- 16/11/2018</t>
  </si>
  <si>
    <t>11001032600020140015700</t>
  </si>
  <si>
    <t>Repetición por condena a la entidad en virtud de un fallo condenatorio por declaratoria de insubsistencia SHIDMAHTJ PARDO sin motivación- inobservancia de la ley 909 de 2004</t>
  </si>
  <si>
    <t>AL DESPACHO  PARA FIJAR AUDIENCIA INICIAL, 29 Aug 2018</t>
  </si>
  <si>
    <t>11001032600020170015700</t>
  </si>
  <si>
    <t>MARIA FABIOLA CORTES ORTIZ</t>
  </si>
  <si>
    <t xml:space="preserve">Repetición por condena a la entidad dentro del proceso de repararción directa 25000232600019940999601 </t>
  </si>
  <si>
    <t>FECHA SALIDA:22/05/2018,OFICIO:C-2018-0500-D ENVIADO A: - 000 - SCA SECCION TERCERA - TRIBUNAL ADMINISTRATIVO - CUNDINAMARCA el dia 22 May 2018</t>
  </si>
  <si>
    <t>TOTAL PROCESOS INTERPUESTOS</t>
  </si>
  <si>
    <t xml:space="preserve"> PROCESALES JUDICIALES AL MES DE NOVIEMBRE -2018 ORGANIZACIONES SOLIDARIAS</t>
  </si>
  <si>
    <t>DEMANDANTE</t>
  </si>
  <si>
    <t>CLASE DE PROCESO</t>
  </si>
  <si>
    <t xml:space="preserve">MANDAMIENTO DE PAGO </t>
  </si>
  <si>
    <t>ALLEGA PODER Y ANEXOS....GYP - 10/10/2018 PRUEBAS</t>
  </si>
  <si>
    <t>PENDIENTE DE TRASLADO PARA ALEGAR</t>
  </si>
  <si>
    <t>TRIBUNAL ADMNISTRATIVO DE Cundinamarca (Desc) ENVIADO DEL TRIBUNAL ADMINISTRATIVO DEL CAQUETA</t>
  </si>
  <si>
    <t>PEDIENTE DE FALLO DE SEGUNDA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</si>
</sst>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 * #,##0.00000_ ;_ * \-#,##0.00000_ ;_ * &quot;-&quot;??_ ;_ @_ "/>
    <numFmt numFmtId="166" formatCode="_(&quot;$&quot;\ * #,##0.00_);_(&quot;$&quot;\ * \(#,##0.00\);_(&quot;$&quot;\ * &quot;-&quot;??_);_(@_)"/>
    <numFmt numFmtId="167" formatCode="d\-mmm\-yyyy"/>
    <numFmt numFmtId="168" formatCode="#,##0.00000"/>
    <numFmt numFmtId="169" formatCode="_ * #,##0.000_ ;_ * \-#,##0.000_ ;_ * &quot;-&quot;??_ ;_ @_ "/>
    <numFmt numFmtId="170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3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164" fontId="3" fillId="0" borderId="3" xfId="4" applyFont="1" applyFill="1" applyBorder="1" applyAlignment="1">
      <alignment horizontal="center" vertical="center" wrapText="1"/>
    </xf>
    <xf numFmtId="165" fontId="3" fillId="0" borderId="3" xfId="4" applyNumberFormat="1" applyFont="1" applyFill="1" applyBorder="1" applyAlignment="1">
      <alignment horizontal="center" vertical="center" wrapText="1"/>
    </xf>
    <xf numFmtId="165" fontId="3" fillId="2" borderId="3" xfId="4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3" applyFont="1" applyFill="1" applyBorder="1" applyAlignment="1">
      <alignment horizontal="justify" vertical="center" wrapText="1"/>
    </xf>
    <xf numFmtId="4" fontId="4" fillId="0" borderId="3" xfId="2" applyNumberFormat="1" applyFont="1" applyFill="1" applyBorder="1" applyAlignment="1">
      <alignment horizontal="right" vertical="center" wrapText="1"/>
    </xf>
    <xf numFmtId="165" fontId="4" fillId="0" borderId="3" xfId="2" applyNumberFormat="1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3" fontId="4" fillId="2" borderId="3" xfId="2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/>
    <xf numFmtId="167" fontId="4" fillId="0" borderId="3" xfId="3" applyNumberFormat="1" applyFont="1" applyFill="1" applyBorder="1" applyAlignment="1">
      <alignment horizontal="justify" vertical="center" wrapText="1"/>
    </xf>
    <xf numFmtId="0" fontId="4" fillId="0" borderId="3" xfId="3" applyNumberFormat="1" applyFont="1" applyFill="1" applyBorder="1" applyAlignment="1">
      <alignment horizontal="justify" vertical="center" wrapText="1"/>
    </xf>
    <xf numFmtId="168" fontId="0" fillId="2" borderId="4" xfId="0" applyNumberFormat="1" applyFill="1" applyBorder="1" applyAlignment="1">
      <alignment horizontal="center" vertical="center" wrapText="1"/>
    </xf>
    <xf numFmtId="168" fontId="0" fillId="2" borderId="4" xfId="0" applyNumberFormat="1" applyFill="1" applyBorder="1" applyAlignment="1">
      <alignment horizontal="right" vertical="top" wrapText="1"/>
    </xf>
    <xf numFmtId="15" fontId="0" fillId="0" borderId="3" xfId="0" applyNumberFormat="1" applyBorder="1" applyAlignment="1">
      <alignment horizontal="left" vertical="center" wrapText="1"/>
    </xf>
    <xf numFmtId="49" fontId="4" fillId="0" borderId="3" xfId="3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/>
    </xf>
    <xf numFmtId="4" fontId="4" fillId="0" borderId="3" xfId="4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9" fontId="4" fillId="0" borderId="3" xfId="0" applyNumberFormat="1" applyFont="1" applyFill="1" applyBorder="1" applyAlignment="1">
      <alignment horizontal="right" vertical="center" wrapText="1"/>
    </xf>
    <xf numFmtId="166" fontId="3" fillId="0" borderId="3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center" vertical="center"/>
    </xf>
    <xf numFmtId="170" fontId="4" fillId="2" borderId="3" xfId="1" applyNumberFormat="1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justify" vertical="center" wrapText="1"/>
    </xf>
    <xf numFmtId="44" fontId="3" fillId="0" borderId="3" xfId="2" applyFont="1" applyFill="1" applyBorder="1" applyAlignment="1">
      <alignment horizontal="justify" vertical="center" wrapText="1"/>
    </xf>
    <xf numFmtId="165" fontId="3" fillId="0" borderId="3" xfId="2" applyNumberFormat="1" applyFont="1" applyFill="1" applyBorder="1" applyAlignment="1">
      <alignment horizontal="justify" vertical="center" wrapText="1"/>
    </xf>
    <xf numFmtId="165" fontId="3" fillId="2" borderId="3" xfId="2" applyNumberFormat="1" applyFont="1" applyFill="1" applyBorder="1" applyAlignment="1">
      <alignment horizontal="justify" vertical="center" wrapText="1"/>
    </xf>
    <xf numFmtId="3" fontId="3" fillId="2" borderId="3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justify"/>
    </xf>
    <xf numFmtId="0" fontId="3" fillId="0" borderId="6" xfId="0" applyFont="1" applyFill="1" applyBorder="1" applyAlignment="1">
      <alignment horizontal="right" vertical="justify"/>
    </xf>
    <xf numFmtId="0" fontId="3" fillId="0" borderId="7" xfId="0" applyFont="1" applyFill="1" applyBorder="1" applyAlignment="1">
      <alignment horizontal="right" vertical="justify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NTIAS%20PROCESALES-%20CUADRO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18 (2)"/>
      <sheetName val=" 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 "/>
      <sheetName val="SEPTIEMBRE 2018"/>
      <sheetName val="OCTUBRE"/>
      <sheetName val="NOVIEMBRE 2018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 xml:space="preserve">MUNICIPIO DE ARMENIA </v>
          </cell>
          <cell r="E3" t="str">
            <v>DANSOCIAL</v>
          </cell>
          <cell r="F3" t="str">
            <v>N.A</v>
          </cell>
          <cell r="G3" t="str">
            <v xml:space="preserve">DEPARTAMENTO ADMINISTRATIVO DE FORTALECIMIENTO INSTITUCIONAL FONDO TERRITORIAL DE PENSIONES (ALCALDIA DE ARMENIA) </v>
          </cell>
          <cell r="H3" t="str">
            <v>Unica</v>
          </cell>
          <cell r="I3" t="str">
            <v>EJECUTIVO POR JURISDICCION COACTIVA</v>
          </cell>
          <cell r="J3" t="str">
            <v>CUOTAS PARTES PENSIONALES</v>
          </cell>
          <cell r="K3" t="str">
            <v xml:space="preserve">ALEXANDRA MARÍA BORJA PINZÓN </v>
          </cell>
          <cell r="L3" t="str">
            <v>CUENTAS POR PAGAR</v>
          </cell>
          <cell r="M3">
            <v>72802043</v>
          </cell>
          <cell r="N3">
            <v>0</v>
          </cell>
          <cell r="O3">
            <v>141.70071100000001</v>
          </cell>
        </row>
        <row r="4">
          <cell r="D4" t="str">
            <v>MYRIAM LUJAN GOMEZ</v>
          </cell>
          <cell r="E4" t="str">
            <v>MINISTERIO DEL INTERIOR, DANSOCIAL Y OTROS</v>
          </cell>
          <cell r="F4" t="str">
            <v>YANIRA PERDOMO OSUNA</v>
          </cell>
          <cell r="G4" t="str">
            <v>JUZGADO 13 ADMINISTRATIVO DEL CIRCUITO DE BOGOTA</v>
          </cell>
          <cell r="H4" t="str">
            <v xml:space="preserve">1era </v>
          </cell>
          <cell r="I4" t="str">
            <v>ACCION POPULAR</v>
          </cell>
          <cell r="J4" t="str">
            <v xml:space="preserve">PROTECCION DE DERECHOS COLECTIVOS, ALGUNOS CONTRATISTAS INCUMPLEN CON EL PAGO DE APORTES PARAFISCALES AFECTANDO EL SISTEMA DE SEGURIDAD SOCIAL  </v>
          </cell>
          <cell r="K4" t="str">
            <v xml:space="preserve">ALEXANDRA MARÍA BORJA PINZÓN </v>
          </cell>
          <cell r="L4" t="str">
            <v>BAJA</v>
          </cell>
          <cell r="M4">
            <v>0</v>
          </cell>
          <cell r="N4">
            <v>87.868962999999994</v>
          </cell>
          <cell r="O4">
            <v>141.70071100000001</v>
          </cell>
        </row>
        <row r="5">
          <cell r="D5" t="str">
            <v>MUNICIPIO RONDON</v>
          </cell>
          <cell r="E5" t="str">
            <v>DANSOCIAL</v>
          </cell>
          <cell r="F5" t="str">
            <v xml:space="preserve">MAGISTRADA Dra. OLGA MELIDA VALLE DE DE LA HOZ (E)
</v>
          </cell>
          <cell r="G5" t="str">
            <v xml:space="preserve">CONSEJO ESTADO SECCION TERCERA </v>
          </cell>
          <cell r="H5" t="str">
            <v>2da</v>
          </cell>
          <cell r="I5" t="str">
            <v>ORDINARIO DE ACCION DE REPARACIÓN DIRECTA</v>
          </cell>
          <cell r="J5" t="str">
            <v xml:space="preserve">INTERVENCION  DEL DANCOOP Y OMISION DEL MISMO EN LA VIGILANCIA Y CONTROL </v>
          </cell>
          <cell r="K5" t="str">
            <v xml:space="preserve">ALEXANDRA MARÍA BORJA PINZÓN </v>
          </cell>
          <cell r="L5" t="str">
            <v>BAJA</v>
          </cell>
          <cell r="M5">
            <v>209638103</v>
          </cell>
          <cell r="N5">
            <v>56.235393000000002</v>
          </cell>
          <cell r="O5">
            <v>141.70071100000001</v>
          </cell>
        </row>
        <row r="6">
          <cell r="D6" t="str">
            <v>JOSE SALAMANCA SORACA Y OTROS</v>
          </cell>
          <cell r="E6" t="str">
            <v>DANSOCIAL</v>
          </cell>
          <cell r="F6" t="str">
            <v>JOSE JOAQUIN CELY PAEZ (JUEZ)</v>
          </cell>
          <cell r="G6" t="str">
            <v>JUZG 10 ADMINISTRATIVO  DEL CIRCUITO DE TUNJA</v>
          </cell>
          <cell r="H6" t="str">
            <v xml:space="preserve">1era </v>
          </cell>
          <cell r="I6" t="str">
            <v>ACCION DE GRUPO</v>
          </cell>
          <cell r="J6" t="str">
            <v>DEFENSA DE INTERESES COLECTIVOS POR LESION AL PATRIMONIO DE LOS AHORRADORES DE LA CAJA POPULAR COOPERATIVA</v>
          </cell>
          <cell r="K6" t="str">
            <v xml:space="preserve">ALEXANDRA MARÍA BORJA PINZÓN </v>
          </cell>
          <cell r="L6" t="str">
            <v>BAJA</v>
          </cell>
          <cell r="M6">
            <v>62400000000</v>
          </cell>
          <cell r="N6">
            <v>79.520740000000004</v>
          </cell>
          <cell r="O6">
            <v>141.70071100000001</v>
          </cell>
        </row>
        <row r="7">
          <cell r="D7" t="str">
            <v>OLIVA CUERO Y OTROS,  QUIEN ACTUA COMO APODERADO EL Dr. FERNANDO YEPES GOMEZ</v>
          </cell>
          <cell r="E7" t="str">
            <v>NACION - DANSOCIAL, SUPERSOLIDARIA</v>
          </cell>
          <cell r="F7" t="str">
            <v>VICTOR ADOLFO HERNANDEZ DIAZ (JUEZ)</v>
          </cell>
          <cell r="G7" t="str">
            <v xml:space="preserve">JUZGADO 13 ADMINISTRATIVO DEL CIRCUITO DE CALI </v>
          </cell>
          <cell r="H7" t="str">
            <v xml:space="preserve">1era </v>
          </cell>
          <cell r="I7" t="str">
            <v>ACCION DE GRUPO</v>
          </cell>
          <cell r="J7" t="str">
            <v xml:space="preserve">INTERVENCION  DEL DANCOOP Y OMISION DEL MISMO EN LA VIGILANCIA Y CONTROL </v>
          </cell>
          <cell r="K7" t="str">
            <v xml:space="preserve">ALEXANDRA MARÍA BORJA PINZÓN </v>
          </cell>
          <cell r="L7" t="str">
            <v>MEDIA</v>
          </cell>
          <cell r="M7">
            <v>3753977560</v>
          </cell>
          <cell r="N7">
            <v>105.236512</v>
          </cell>
          <cell r="O7">
            <v>141.70071100000001</v>
          </cell>
        </row>
        <row r="8">
          <cell r="D8" t="str">
            <v>ORLANDO TAFUR CALDERON Y OTRO</v>
          </cell>
          <cell r="E8" t="str">
            <v>SUPERINTENDENCIA DE ECONOMIA SOLIDARIA Y OTROS</v>
          </cell>
          <cell r="F8" t="str">
            <v>Magistrado CARLOS ALBERTO PORTILLA</v>
          </cell>
          <cell r="G8" t="str">
            <v>TRIBUNAL ADMNISTRATIVO DE Cundinamarca (Desc)</v>
          </cell>
          <cell r="H8" t="str">
            <v xml:space="preserve">2a </v>
          </cell>
          <cell r="I8" t="str">
            <v xml:space="preserve">ORDINARIO DE ACCION  DE REPARACION DIRECTA  </v>
          </cell>
          <cell r="J8" t="str">
            <v xml:space="preserve">INTERVENCION  DEL DANCOOP Y OMISION DEL MISMO EN LA VIGILANCIA Y CONTROL </v>
          </cell>
          <cell r="K8" t="str">
            <v xml:space="preserve">ALEXANDRA MARÍA BORJA PINZÓN </v>
          </cell>
          <cell r="L8" t="str">
            <v>BAJA</v>
          </cell>
          <cell r="M8">
            <v>24972191</v>
          </cell>
          <cell r="N8">
            <v>83.756960000000007</v>
          </cell>
          <cell r="O8">
            <v>141.70071100000001</v>
          </cell>
        </row>
        <row r="9">
          <cell r="D9" t="str">
            <v>ROBINSON PULIDO FIERRO Y OTROS</v>
          </cell>
          <cell r="E9" t="str">
            <v>DANSOCIAL</v>
          </cell>
          <cell r="F9" t="str">
            <v>Magistrado Jorge Augusto Corredor</v>
          </cell>
          <cell r="G9" t="str">
            <v>CONSEJO DE ESTADO (SECCION SEGUNDA)</v>
          </cell>
          <cell r="H9" t="str">
            <v xml:space="preserve">1era </v>
          </cell>
          <cell r="I9" t="str">
            <v>ORDINARIO DE ACCION DE REPARACION  DIRECTA</v>
          </cell>
          <cell r="J9" t="str">
            <v xml:space="preserve">INTERVENCION  DEL DANCOOP Y OMISION DEL MISMO EN LA VIGILANCIA Y CONTROL </v>
          </cell>
          <cell r="K9" t="str">
            <v xml:space="preserve">ALEXANDRA MARÍA BORJA PINZÓN </v>
          </cell>
          <cell r="L9" t="str">
            <v>BAJA</v>
          </cell>
          <cell r="M9">
            <v>250000000</v>
          </cell>
          <cell r="N9">
            <v>66.304079999999999</v>
          </cell>
          <cell r="O9">
            <v>141.70071100000001</v>
          </cell>
        </row>
        <row r="10">
          <cell r="D10" t="str">
            <v>FELIX MARIA CORDOBA</v>
          </cell>
          <cell r="E10" t="str">
            <v>DANSOCIAL</v>
          </cell>
          <cell r="F10" t="str">
            <v>MAGISTRADO Dra ZORANI CASTILLO OTALORA</v>
          </cell>
          <cell r="G10" t="str">
            <v xml:space="preserve">CONSEJO DE ESTADO SECCIÓN PRIMERA </v>
          </cell>
          <cell r="H10" t="str">
            <v xml:space="preserve">1era </v>
          </cell>
          <cell r="I10" t="str">
            <v>NULIDAD Y RESTABLECIMIENTO DEL DERECHO</v>
          </cell>
          <cell r="J10" t="str">
            <v>SE DECRETE LA NULIDAD DEL ACTO ADMINISTRATIVO QUE IMPUSO MULTA POR VALOR DE 1.500.000 A LA COOPERATIVA COOMOTOR.</v>
          </cell>
          <cell r="K10" t="str">
            <v xml:space="preserve">ALEXANDRA MARÍA BORJA PINZÓN </v>
          </cell>
          <cell r="L10" t="str">
            <v>BAJA</v>
          </cell>
          <cell r="M10">
            <v>1500000</v>
          </cell>
          <cell r="N10">
            <v>61.503050000000002</v>
          </cell>
          <cell r="O10">
            <v>141.70071100000001</v>
          </cell>
        </row>
        <row r="11">
          <cell r="D11" t="str">
            <v xml:space="preserve">CESAR HUMBERTO GONZALEZ RODRIGUEZ </v>
          </cell>
          <cell r="E11" t="str">
            <v xml:space="preserve">DANSOCIAL </v>
          </cell>
          <cell r="F11" t="str">
            <v xml:space="preserve">MARIA CLAUDIA ROJAS LASSO </v>
          </cell>
          <cell r="G11" t="str">
            <v xml:space="preserve">CONSEJO DE ESTADO SECCIÓN PRIMERA </v>
          </cell>
          <cell r="H11" t="str">
            <v>Unica</v>
          </cell>
          <cell r="I11" t="str">
            <v xml:space="preserve">SIMPLE NULIDAD </v>
          </cell>
          <cell r="J11" t="str">
            <v xml:space="preserve">ACCIÓN PÚBLICA DE NULIDAD INSTAURADA CONTRA UN APARTE DEL ARTÍCULO 17 DEL DECRETO 4588 DE 27 DE DICIEMBRE DE 2006, </v>
          </cell>
          <cell r="K11" t="str">
            <v xml:space="preserve">ALEXANDRA MARÍA BORJA PINZÓN </v>
          </cell>
          <cell r="L11" t="str">
            <v>BAJA</v>
          </cell>
          <cell r="N11">
            <v>132.58412000000001</v>
          </cell>
          <cell r="O11">
            <v>141.70071100000001</v>
          </cell>
        </row>
        <row r="12">
          <cell r="D12" t="str">
            <v>JOSE ALCIDES CAÑAS DE LA ROSA Y OTROS</v>
          </cell>
          <cell r="E12" t="str">
            <v xml:space="preserve">UNIDAD ADMINISTRATIVA ESPECIAL DE ORGANIZACIONES SOLIDARIAS Y OTROS </v>
          </cell>
          <cell r="F12" t="str">
            <v>JORGE ELIÉCER LORDUY VILORIA (JUEZ)</v>
          </cell>
          <cell r="G12" t="str">
            <v>JUZGADO OCTAVO ADMINISTRATIVO ORAL DE SINCELEJO - SUCRE</v>
          </cell>
          <cell r="H12" t="str">
            <v xml:space="preserve">1era </v>
          </cell>
          <cell r="I12" t="str">
            <v xml:space="preserve">ACCION DE REPARACIÓN DIRECTA </v>
          </cell>
          <cell r="J12" t="str">
            <v xml:space="preserve">FALLA EN EL SERVICIO QUE CONDUJO A LESIONES FISICAS Y PSICOLOGICAS AL SEÑOR JOSE ALCIDES CAÑA DE LA ROSA </v>
          </cell>
          <cell r="K12" t="str">
            <v xml:space="preserve">ALEXANDRA MARÍA BORJA PINZÓN </v>
          </cell>
          <cell r="L12" t="str">
            <v>baja</v>
          </cell>
          <cell r="M12">
            <v>424271098</v>
          </cell>
          <cell r="N12">
            <v>137.99321</v>
          </cell>
          <cell r="O12">
            <v>141.70071100000001</v>
          </cell>
        </row>
        <row r="13">
          <cell r="D13" t="str">
            <v xml:space="preserve">MAIRA ALEJANDRA QUIÑONES PARRA </v>
          </cell>
          <cell r="E13" t="str">
            <v xml:space="preserve">UNIDAD ADMINISTRATIVA ESPECIAL DE ORGANIZACIONES SOLIDARIAS Y OTROS </v>
          </cell>
          <cell r="F13" t="str">
            <v>TRINIDAD JOSE LOPEZ PEÑA</v>
          </cell>
          <cell r="G13" t="str">
            <v>JUZGADO QUINTO ADMINISTRATIVO ORAL DE SINCELEJO - SUCRE</v>
          </cell>
          <cell r="H13" t="str">
            <v xml:space="preserve">1era </v>
          </cell>
          <cell r="I13" t="str">
            <v xml:space="preserve">ACCION DE REPARACIÓN DIRECTA </v>
          </cell>
          <cell r="J13" t="str">
            <v xml:space="preserve">FALLA EN EL SERVICIO QUE CONDUJO A LESIONES PERSONALES GRAVES DE MAIRA ALEJANDRA QUIÑONES PARRA </v>
          </cell>
          <cell r="K13" t="str">
            <v xml:space="preserve">ALEXANDRA MARÍA BORJA PINZÓN </v>
          </cell>
          <cell r="L13" t="str">
            <v>baja</v>
          </cell>
          <cell r="M13">
            <v>262809809</v>
          </cell>
          <cell r="N13">
            <v>140.71150499999999</v>
          </cell>
          <cell r="O13">
            <v>141.70071100000001</v>
          </cell>
        </row>
        <row r="14">
          <cell r="M14">
            <v>67399970804</v>
          </cell>
        </row>
        <row r="17">
          <cell r="D17" t="str">
            <v>UNIDAD ADMINISTRATIVA ESPECIAL DE ORGANIZACIONES SOLIDARIAS</v>
          </cell>
          <cell r="E17" t="str">
            <v>DEPARTAMENTO DE QUINDIO</v>
          </cell>
          <cell r="F17" t="str">
            <v>HECTOR FERNANDO SOLORZANO</v>
          </cell>
          <cell r="G17" t="str">
            <v>JUZGADO 3o ADMINISTRATIVO DE  DESCONGESTIÓN DEL CIRCUITO DE ARMENIA</v>
          </cell>
          <cell r="H17" t="str">
            <v>PRIMERA</v>
          </cell>
          <cell r="I17" t="str">
            <v>NULIDAD Y RESTABLECIMIENTO DEL DERECHO</v>
          </cell>
          <cell r="J17" t="str">
            <v>Cobro de cuotas partes pensionales, cuado la Entidad no es organismo pensionador.</v>
          </cell>
          <cell r="K17" t="str">
            <v xml:space="preserve">ALEXANDRA MARÍA BORJA PINZÓN </v>
          </cell>
          <cell r="L17" t="str">
            <v>BAJA</v>
          </cell>
          <cell r="M17">
            <v>24032590</v>
          </cell>
          <cell r="N17">
            <v>113.92928000000001</v>
          </cell>
          <cell r="O17">
            <v>141.70071100000001</v>
          </cell>
        </row>
        <row r="18">
          <cell r="D18" t="str">
            <v>UNIDAD ADMINISTRATIVA ESPECIAL DE ORGANIZACIONES SOLIDARIAS</v>
          </cell>
          <cell r="E18" t="str">
            <v>ROSEMBERG PABON PABON</v>
          </cell>
          <cell r="F18" t="str">
            <v>DANILO ROJAS BETANCOURTH</v>
          </cell>
          <cell r="G18" t="str">
            <v>CONSEJO DE ESTADO -SECCION TERCERA</v>
          </cell>
          <cell r="H18" t="str">
            <v>UNICA</v>
          </cell>
          <cell r="I18" t="str">
            <v>ACCION DE REPETICIÓN</v>
          </cell>
          <cell r="J18" t="str">
            <v>Repetición por condena a la entidad en virtud de un fallo condenatorio por declaratoria de insubsistencia CARMEN JULIA LIZARAZO sin motivación- inobservancia de la ley 909 de 2004</v>
          </cell>
          <cell r="K18" t="str">
            <v xml:space="preserve">ALEXANDRA MARÍA BORJA PINZÓN </v>
          </cell>
          <cell r="L18" t="str">
            <v>BAJA</v>
          </cell>
          <cell r="M18">
            <v>343717923</v>
          </cell>
          <cell r="N18">
            <v>122.89560899999999</v>
          </cell>
          <cell r="O18">
            <v>141.70071100000001</v>
          </cell>
        </row>
        <row r="19">
          <cell r="D19" t="str">
            <v>UNIDAD ADMINISTRATIVA ESPECIAL DE ORGANIZACIONES SOLIDARIAS</v>
          </cell>
          <cell r="E19" t="str">
            <v>ROSEMBERG PABON PABON</v>
          </cell>
          <cell r="F19" t="str">
            <v>ENRIQUE GIL BOTERO</v>
          </cell>
          <cell r="G19" t="str">
            <v>CONSEJO DE ESTADO -SECCION TERCERA</v>
          </cell>
          <cell r="H19" t="str">
            <v>UNICA</v>
          </cell>
          <cell r="I19" t="str">
            <v>ACCION DE REPETICIÓN</v>
          </cell>
          <cell r="J19" t="str">
            <v>Repetición por condena a la entidad en virtud de un fallo condenatorio por declaratoria de insubsistencia JAQUELINE ARBELAEZ sin motivación- inobservancia de la ley 909 de 2004</v>
          </cell>
          <cell r="K19" t="str">
            <v xml:space="preserve">ALEXANDRA MARÍA BORJA PINZÓN </v>
          </cell>
          <cell r="L19" t="str">
            <v>BAJA</v>
          </cell>
          <cell r="M19">
            <v>223509383</v>
          </cell>
          <cell r="N19">
            <v>111.869421</v>
          </cell>
          <cell r="O19">
            <v>141.70071100000001</v>
          </cell>
        </row>
        <row r="20">
          <cell r="D20" t="str">
            <v>UNIDAD ADMINISTRATIVA ESPECIAL DE ORGANIZACIONES SOLIDARIAS</v>
          </cell>
          <cell r="E20" t="str">
            <v>ROSEMBERG PABON PABON</v>
          </cell>
          <cell r="F20" t="str">
            <v>ENRIQUE GIL BOTERO</v>
          </cell>
          <cell r="G20" t="str">
            <v>CONSEJO DE ESTADO -SECCION TERCERA</v>
          </cell>
          <cell r="H20" t="str">
            <v>UNICA</v>
          </cell>
          <cell r="I20" t="str">
            <v>ACCION DE REPETICIÓN</v>
          </cell>
          <cell r="J20" t="str">
            <v>Repetición por condena a la entidad en virtud de un fallo condenatorio por declaratoria de insubsistencia RUTH SOLEDAD MURILLO  sin motivación- inobservancia de la ley 909 de 2004</v>
          </cell>
          <cell r="K20" t="str">
            <v xml:space="preserve">ALEXANDRA MARÍA BORJA PINZÓN </v>
          </cell>
          <cell r="L20" t="str">
            <v>BAJA</v>
          </cell>
          <cell r="M20">
            <v>64742812</v>
          </cell>
          <cell r="N20">
            <v>113.89218200000001</v>
          </cell>
          <cell r="O20">
            <v>141.70071100000001</v>
          </cell>
        </row>
        <row r="21">
          <cell r="D21" t="str">
            <v>UNIDAD ADMINISTRATIVA ESPECIAL DE ORGANIZACIONES SOLIDARIAS</v>
          </cell>
          <cell r="E21" t="str">
            <v>ROSEMBERG PABON PABON</v>
          </cell>
          <cell r="F21" t="str">
            <v>RAMIRO DE JESUS POZOS GUERRERO</v>
          </cell>
          <cell r="G21" t="str">
            <v>CONSEJO DE ESTADO -SECCION TERCERA</v>
          </cell>
          <cell r="H21" t="str">
            <v>UNICA</v>
          </cell>
          <cell r="I21" t="str">
            <v>ACCION DE REPETICIÓN</v>
          </cell>
          <cell r="J21" t="str">
            <v>Repetición por condena a la entidad en virtud de un fallo condenatorio por declaratoria de insubsistencia ELIANA LEON VERGARA sin motivación- inobservancia de la ley 909 de 2004</v>
          </cell>
          <cell r="K21" t="str">
            <v xml:space="preserve">ALEXANDRA MARÍA BORJA PINZÓN </v>
          </cell>
          <cell r="L21" t="str">
            <v>BAJA</v>
          </cell>
          <cell r="M21">
            <v>231454742</v>
          </cell>
          <cell r="N21">
            <v>118.151658</v>
          </cell>
          <cell r="O21">
            <v>141.70071100000001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N13" sqref="N13"/>
    </sheetView>
  </sheetViews>
  <sheetFormatPr baseColWidth="10" defaultRowHeight="15" x14ac:dyDescent="0.25"/>
  <cols>
    <col min="2" max="2" width="15" customWidth="1"/>
    <col min="3" max="3" width="16.5703125" customWidth="1"/>
    <col min="4" max="4" width="19.85546875" customWidth="1"/>
    <col min="5" max="5" width="30.5703125" customWidth="1"/>
    <col min="6" max="6" width="13" customWidth="1"/>
    <col min="7" max="7" width="17.28515625" customWidth="1"/>
    <col min="8" max="8" width="28.28515625" customWidth="1"/>
    <col min="9" max="9" width="14.7109375" customWidth="1"/>
    <col min="10" max="10" width="21.140625" customWidth="1"/>
    <col min="12" max="12" width="15.140625" customWidth="1"/>
    <col min="13" max="13" width="17.140625" customWidth="1"/>
    <col min="14" max="14" width="21.7109375" customWidth="1"/>
  </cols>
  <sheetData>
    <row r="1" spans="1:14" x14ac:dyDescent="0.25">
      <c r="A1" s="38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8.25" x14ac:dyDescent="0.25">
      <c r="A2" s="1" t="s">
        <v>0</v>
      </c>
      <c r="B2" s="2" t="s">
        <v>1</v>
      </c>
      <c r="C2" s="1" t="s">
        <v>133</v>
      </c>
      <c r="D2" s="1" t="s">
        <v>2</v>
      </c>
      <c r="E2" s="2" t="s">
        <v>3</v>
      </c>
      <c r="F2" s="2" t="s">
        <v>4</v>
      </c>
      <c r="G2" s="2" t="s">
        <v>134</v>
      </c>
      <c r="H2" s="2" t="s">
        <v>5</v>
      </c>
      <c r="I2" s="2" t="s">
        <v>6</v>
      </c>
      <c r="J2" s="3" t="s">
        <v>7</v>
      </c>
      <c r="K2" s="4" t="s">
        <v>8</v>
      </c>
      <c r="L2" s="5" t="s">
        <v>9</v>
      </c>
      <c r="M2" s="6" t="s">
        <v>10</v>
      </c>
      <c r="N2" s="7" t="s">
        <v>11</v>
      </c>
    </row>
    <row r="3" spans="1:14" ht="122.25" customHeight="1" x14ac:dyDescent="0.25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9">
        <f>ROUND(72802042.53,0)</f>
        <v>72802043</v>
      </c>
      <c r="K3" s="10">
        <f>VLOOKUP(C3,'[1]ABRIL 2018'!D3:O13,11,FALSE)</f>
        <v>0</v>
      </c>
      <c r="L3" s="11" t="s">
        <v>20</v>
      </c>
      <c r="M3" s="12">
        <v>0</v>
      </c>
      <c r="N3" s="13" t="s">
        <v>135</v>
      </c>
    </row>
    <row r="4" spans="1:14" ht="89.25" x14ac:dyDescent="0.25">
      <c r="A4" s="8">
        <v>2</v>
      </c>
      <c r="B4" s="8" t="s">
        <v>21</v>
      </c>
      <c r="C4" s="15" t="s">
        <v>22</v>
      </c>
      <c r="D4" s="16" t="s">
        <v>23</v>
      </c>
      <c r="E4" s="8" t="s">
        <v>24</v>
      </c>
      <c r="F4" s="8" t="s">
        <v>25</v>
      </c>
      <c r="G4" s="16" t="s">
        <v>26</v>
      </c>
      <c r="H4" s="8" t="s">
        <v>27</v>
      </c>
      <c r="I4" s="8" t="s">
        <v>28</v>
      </c>
      <c r="J4" s="9">
        <v>0</v>
      </c>
      <c r="K4" s="10">
        <f>VLOOKUP(C4,'[1]ABRIL 2018'!D4:O14,11,FALSE)</f>
        <v>87.868962999999994</v>
      </c>
      <c r="L4" s="17">
        <v>142.67483999999999</v>
      </c>
      <c r="M4" s="12">
        <f>J4*(L4/K4)</f>
        <v>0</v>
      </c>
      <c r="N4" s="13" t="s">
        <v>136</v>
      </c>
    </row>
    <row r="5" spans="1:14" ht="51" x14ac:dyDescent="0.25">
      <c r="A5" s="8">
        <v>3</v>
      </c>
      <c r="B5" s="8" t="s">
        <v>29</v>
      </c>
      <c r="C5" s="8" t="s">
        <v>30</v>
      </c>
      <c r="D5" s="8" t="s">
        <v>14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28</v>
      </c>
      <c r="J5" s="9">
        <v>209638103</v>
      </c>
      <c r="K5" s="10">
        <f>VLOOKUP(C5,'[1]ABRIL 2018'!D5:O14,11,FALSE)</f>
        <v>56.235393000000002</v>
      </c>
      <c r="L5" s="18">
        <v>142.67483999999999</v>
      </c>
      <c r="M5" s="12">
        <f t="shared" ref="M5:M15" si="0">ROUND(J5*(L5/K5),0)</f>
        <v>531872922</v>
      </c>
      <c r="N5" s="19" t="s">
        <v>35</v>
      </c>
    </row>
    <row r="6" spans="1:14" ht="63.75" x14ac:dyDescent="0.25">
      <c r="A6" s="8">
        <v>4</v>
      </c>
      <c r="B6" s="8" t="s">
        <v>36</v>
      </c>
      <c r="C6" s="8" t="s">
        <v>37</v>
      </c>
      <c r="D6" s="8" t="s">
        <v>14</v>
      </c>
      <c r="E6" s="8" t="s">
        <v>38</v>
      </c>
      <c r="F6" s="8" t="s">
        <v>39</v>
      </c>
      <c r="G6" s="8" t="s">
        <v>40</v>
      </c>
      <c r="H6" s="8" t="s">
        <v>41</v>
      </c>
      <c r="I6" s="8" t="s">
        <v>28</v>
      </c>
      <c r="J6" s="9">
        <v>62400000000</v>
      </c>
      <c r="K6" s="10">
        <f>VLOOKUP(C6,'[1]ABRIL 2018'!D6:O14,11,FALSE)</f>
        <v>79.520740000000004</v>
      </c>
      <c r="L6" s="11">
        <v>142.67483999999999</v>
      </c>
      <c r="M6" s="12">
        <f t="shared" si="0"/>
        <v>111957082090</v>
      </c>
      <c r="N6" s="13" t="s">
        <v>137</v>
      </c>
    </row>
    <row r="7" spans="1:14" ht="76.5" x14ac:dyDescent="0.25">
      <c r="A7" s="8">
        <v>5</v>
      </c>
      <c r="B7" s="20" t="s">
        <v>42</v>
      </c>
      <c r="C7" s="15" t="s">
        <v>43</v>
      </c>
      <c r="D7" s="16" t="s">
        <v>44</v>
      </c>
      <c r="E7" s="8" t="s">
        <v>45</v>
      </c>
      <c r="F7" s="8" t="s">
        <v>32</v>
      </c>
      <c r="G7" s="16" t="s">
        <v>40</v>
      </c>
      <c r="H7" s="8" t="s">
        <v>34</v>
      </c>
      <c r="I7" s="8" t="s">
        <v>46</v>
      </c>
      <c r="J7" s="9">
        <v>3753977560</v>
      </c>
      <c r="K7" s="10">
        <f>VLOOKUP(C7,'[1]ABRIL 2018'!D7:O16,11,FALSE)</f>
        <v>105.236512</v>
      </c>
      <c r="L7" s="11">
        <v>142.67483999999999</v>
      </c>
      <c r="M7" s="12">
        <f t="shared" si="0"/>
        <v>5089470732</v>
      </c>
      <c r="N7" s="13" t="s">
        <v>47</v>
      </c>
    </row>
    <row r="8" spans="1:14" ht="51" x14ac:dyDescent="0.25">
      <c r="A8" s="8">
        <v>6</v>
      </c>
      <c r="B8" s="20" t="s">
        <v>48</v>
      </c>
      <c r="C8" s="8" t="s">
        <v>49</v>
      </c>
      <c r="D8" s="8" t="s">
        <v>50</v>
      </c>
      <c r="E8" s="8" t="s">
        <v>138</v>
      </c>
      <c r="F8" s="8" t="s">
        <v>51</v>
      </c>
      <c r="G8" s="8" t="s">
        <v>52</v>
      </c>
      <c r="H8" s="8" t="s">
        <v>34</v>
      </c>
      <c r="I8" s="8" t="s">
        <v>28</v>
      </c>
      <c r="J8" s="9">
        <v>24972191</v>
      </c>
      <c r="K8" s="10">
        <f>VLOOKUP(C8,'[1]ABRIL 2018'!D8:O17,11,FALSE)</f>
        <v>83.756960000000007</v>
      </c>
      <c r="L8" s="11">
        <v>142.67483999999999</v>
      </c>
      <c r="M8" s="12">
        <f t="shared" si="0"/>
        <v>42538594</v>
      </c>
      <c r="N8" s="21" t="s">
        <v>139</v>
      </c>
    </row>
    <row r="9" spans="1:14" ht="60" x14ac:dyDescent="0.25">
      <c r="A9" s="8">
        <v>7</v>
      </c>
      <c r="B9" s="8" t="s">
        <v>53</v>
      </c>
      <c r="C9" s="8" t="s">
        <v>54</v>
      </c>
      <c r="D9" s="8" t="s">
        <v>14</v>
      </c>
      <c r="E9" s="8" t="s">
        <v>55</v>
      </c>
      <c r="F9" s="8" t="s">
        <v>25</v>
      </c>
      <c r="G9" s="8" t="s">
        <v>56</v>
      </c>
      <c r="H9" s="8" t="s">
        <v>34</v>
      </c>
      <c r="I9" s="8" t="s">
        <v>28</v>
      </c>
      <c r="J9" s="9">
        <v>250000000</v>
      </c>
      <c r="K9" s="10">
        <f>VLOOKUP(C9,'[1]ABRIL 2018'!D9:O18,11,FALSE)</f>
        <v>66.304079999999999</v>
      </c>
      <c r="L9" s="11">
        <v>142.67483999999999</v>
      </c>
      <c r="M9" s="12">
        <f t="shared" si="0"/>
        <v>537956488</v>
      </c>
      <c r="N9" s="13" t="s">
        <v>57</v>
      </c>
    </row>
    <row r="10" spans="1:14" ht="63.75" x14ac:dyDescent="0.25">
      <c r="A10" s="8">
        <v>8</v>
      </c>
      <c r="B10" s="8" t="s">
        <v>58</v>
      </c>
      <c r="C10" s="8" t="s">
        <v>59</v>
      </c>
      <c r="D10" s="8" t="s">
        <v>14</v>
      </c>
      <c r="E10" s="8" t="s">
        <v>60</v>
      </c>
      <c r="F10" s="8" t="s">
        <v>25</v>
      </c>
      <c r="G10" s="8" t="s">
        <v>61</v>
      </c>
      <c r="H10" s="8" t="s">
        <v>62</v>
      </c>
      <c r="I10" s="8" t="s">
        <v>28</v>
      </c>
      <c r="J10" s="9">
        <v>1500000</v>
      </c>
      <c r="K10" s="10">
        <f>VLOOKUP(C10,'[1]ABRIL 2018'!D10:O19,11,FALSE)</f>
        <v>61.503050000000002</v>
      </c>
      <c r="L10" s="11">
        <v>142.67483999999999</v>
      </c>
      <c r="M10" s="12">
        <f t="shared" si="0"/>
        <v>3479702</v>
      </c>
      <c r="N10" s="13" t="s">
        <v>63</v>
      </c>
    </row>
    <row r="11" spans="1:14" ht="76.5" x14ac:dyDescent="0.25">
      <c r="A11" s="8">
        <v>9</v>
      </c>
      <c r="B11" s="23" t="s">
        <v>64</v>
      </c>
      <c r="C11" s="8" t="s">
        <v>65</v>
      </c>
      <c r="D11" s="8" t="s">
        <v>66</v>
      </c>
      <c r="E11" s="23" t="s">
        <v>60</v>
      </c>
      <c r="F11" s="8" t="s">
        <v>16</v>
      </c>
      <c r="G11" s="24" t="s">
        <v>67</v>
      </c>
      <c r="H11" s="23" t="s">
        <v>68</v>
      </c>
      <c r="I11" s="8" t="s">
        <v>28</v>
      </c>
      <c r="J11" s="25"/>
      <c r="K11" s="10">
        <f>VLOOKUP(C11,'[1]ABRIL 2018'!D11:O20,11,FALSE)</f>
        <v>132.58412000000001</v>
      </c>
      <c r="L11" s="11">
        <v>142.67483999999999</v>
      </c>
      <c r="M11" s="12">
        <f t="shared" si="0"/>
        <v>0</v>
      </c>
      <c r="N11" s="13" t="s">
        <v>69</v>
      </c>
    </row>
    <row r="12" spans="1:14" ht="76.5" x14ac:dyDescent="0.25">
      <c r="A12" s="8">
        <v>10</v>
      </c>
      <c r="B12" s="23" t="s">
        <v>70</v>
      </c>
      <c r="C12" s="8" t="s">
        <v>71</v>
      </c>
      <c r="D12" s="8" t="s">
        <v>72</v>
      </c>
      <c r="E12" s="23" t="s">
        <v>73</v>
      </c>
      <c r="F12" s="8" t="s">
        <v>25</v>
      </c>
      <c r="G12" s="24" t="s">
        <v>74</v>
      </c>
      <c r="H12" s="23" t="s">
        <v>75</v>
      </c>
      <c r="I12" s="8" t="s">
        <v>76</v>
      </c>
      <c r="J12" s="25">
        <v>424271098</v>
      </c>
      <c r="K12" s="10">
        <f>VLOOKUP(C12,'[1]ABRIL 2018'!D12:O21,11,FALSE)</f>
        <v>137.99321</v>
      </c>
      <c r="L12" s="11">
        <v>142.67483999999999</v>
      </c>
      <c r="M12" s="12">
        <f t="shared" si="0"/>
        <v>438665142</v>
      </c>
      <c r="N12" s="19" t="s">
        <v>77</v>
      </c>
    </row>
    <row r="13" spans="1:14" ht="76.5" x14ac:dyDescent="0.25">
      <c r="A13" s="8">
        <v>11</v>
      </c>
      <c r="B13" s="23" t="s">
        <v>78</v>
      </c>
      <c r="C13" s="8" t="s">
        <v>79</v>
      </c>
      <c r="D13" s="8" t="s">
        <v>72</v>
      </c>
      <c r="E13" s="23" t="s">
        <v>80</v>
      </c>
      <c r="F13" s="8" t="s">
        <v>25</v>
      </c>
      <c r="G13" s="24" t="s">
        <v>74</v>
      </c>
      <c r="H13" s="23" t="s">
        <v>81</v>
      </c>
      <c r="I13" s="8" t="s">
        <v>76</v>
      </c>
      <c r="J13" s="25">
        <v>262809809</v>
      </c>
      <c r="K13" s="26">
        <v>140.71150499999999</v>
      </c>
      <c r="L13" s="11">
        <v>142.67483999999999</v>
      </c>
      <c r="M13" s="12">
        <f t="shared" si="0"/>
        <v>266476771</v>
      </c>
      <c r="N13" s="13" t="s">
        <v>82</v>
      </c>
    </row>
    <row r="14" spans="1:14" ht="76.5" x14ac:dyDescent="0.25">
      <c r="A14" s="8">
        <v>12</v>
      </c>
      <c r="B14" s="23" t="s">
        <v>83</v>
      </c>
      <c r="C14" s="8" t="s">
        <v>84</v>
      </c>
      <c r="D14" s="8" t="s">
        <v>72</v>
      </c>
      <c r="E14" s="23" t="s">
        <v>85</v>
      </c>
      <c r="F14" s="8" t="s">
        <v>25</v>
      </c>
      <c r="G14" s="24" t="s">
        <v>74</v>
      </c>
      <c r="H14" s="23" t="s">
        <v>86</v>
      </c>
      <c r="I14" s="8" t="s">
        <v>76</v>
      </c>
      <c r="J14" s="25">
        <v>205701019</v>
      </c>
      <c r="K14" s="27">
        <v>139.88</v>
      </c>
      <c r="L14" s="11">
        <v>142.67483999999999</v>
      </c>
      <c r="M14" s="12">
        <f t="shared" si="0"/>
        <v>209810981</v>
      </c>
      <c r="N14" s="22" t="s">
        <v>87</v>
      </c>
    </row>
    <row r="15" spans="1:14" ht="76.5" x14ac:dyDescent="0.25">
      <c r="A15" s="8">
        <v>13</v>
      </c>
      <c r="B15" s="23" t="s">
        <v>88</v>
      </c>
      <c r="C15" s="8" t="s">
        <v>89</v>
      </c>
      <c r="D15" s="8" t="s">
        <v>72</v>
      </c>
      <c r="E15" s="23" t="s">
        <v>90</v>
      </c>
      <c r="F15" s="8" t="s">
        <v>25</v>
      </c>
      <c r="G15" s="24" t="s">
        <v>74</v>
      </c>
      <c r="H15" s="23" t="s">
        <v>91</v>
      </c>
      <c r="I15" s="8" t="s">
        <v>76</v>
      </c>
      <c r="J15" s="25">
        <v>215466544</v>
      </c>
      <c r="K15" s="26">
        <v>140.34</v>
      </c>
      <c r="L15" s="11">
        <v>142.67483999999999</v>
      </c>
      <c r="M15" s="12">
        <f t="shared" si="0"/>
        <v>219051266</v>
      </c>
      <c r="N15" s="13" t="s">
        <v>87</v>
      </c>
    </row>
    <row r="16" spans="1:14" x14ac:dyDescent="0.25">
      <c r="A16" s="40" t="s">
        <v>92</v>
      </c>
      <c r="B16" s="41"/>
      <c r="C16" s="41"/>
      <c r="D16" s="41"/>
      <c r="E16" s="41"/>
      <c r="F16" s="41"/>
      <c r="G16" s="41"/>
      <c r="H16" s="41"/>
      <c r="I16" s="42"/>
      <c r="J16" s="28">
        <f>SUM(J3:J15)</f>
        <v>67821138367</v>
      </c>
      <c r="K16" s="29"/>
      <c r="L16" s="11"/>
      <c r="M16" s="30">
        <f>SUM(M3:M15)</f>
        <v>119296404688</v>
      </c>
      <c r="N16" s="14"/>
    </row>
    <row r="17" spans="1:14" x14ac:dyDescent="0.25">
      <c r="A17" s="43" t="s">
        <v>93</v>
      </c>
      <c r="B17" s="44"/>
      <c r="C17" s="44"/>
      <c r="D17" s="44"/>
      <c r="E17" s="44"/>
      <c r="F17" s="44"/>
      <c r="G17" s="44"/>
      <c r="H17" s="44"/>
      <c r="I17" s="44"/>
      <c r="J17" s="45"/>
      <c r="K17" s="29"/>
      <c r="L17" s="11"/>
      <c r="M17" s="30">
        <f>+M16+J3</f>
        <v>119369206731</v>
      </c>
      <c r="N17" s="14"/>
    </row>
    <row r="18" spans="1:14" x14ac:dyDescent="0.25">
      <c r="A18" s="46" t="s">
        <v>94</v>
      </c>
      <c r="B18" s="47"/>
      <c r="C18" s="47"/>
      <c r="D18" s="47"/>
      <c r="E18" s="47"/>
      <c r="F18" s="47"/>
      <c r="G18" s="47"/>
      <c r="H18" s="47"/>
      <c r="I18" s="47"/>
      <c r="J18" s="48"/>
      <c r="K18" s="31"/>
      <c r="L18" s="11"/>
      <c r="M18" s="32"/>
      <c r="N18" s="14"/>
    </row>
    <row r="19" spans="1:14" ht="105" x14ac:dyDescent="0.25">
      <c r="A19" s="24">
        <v>1</v>
      </c>
      <c r="B19" s="20" t="s">
        <v>95</v>
      </c>
      <c r="C19" s="20" t="s">
        <v>96</v>
      </c>
      <c r="D19" s="20" t="s">
        <v>97</v>
      </c>
      <c r="E19" s="20" t="s">
        <v>98</v>
      </c>
      <c r="F19" s="20" t="s">
        <v>99</v>
      </c>
      <c r="G19" s="20" t="s">
        <v>61</v>
      </c>
      <c r="H19" s="20" t="s">
        <v>100</v>
      </c>
      <c r="I19" s="8" t="s">
        <v>28</v>
      </c>
      <c r="J19" s="33">
        <v>24032590</v>
      </c>
      <c r="K19" s="10">
        <v>113.92928000000001</v>
      </c>
      <c r="L19" s="11">
        <v>142.67483999999999</v>
      </c>
      <c r="M19" s="12">
        <f t="shared" ref="M19:M27" si="1">ROUND(J19*(L19/K19),0)</f>
        <v>30096266</v>
      </c>
      <c r="N19" s="22" t="s">
        <v>101</v>
      </c>
    </row>
    <row r="20" spans="1:14" ht="89.25" x14ac:dyDescent="0.25">
      <c r="A20" s="24">
        <v>2</v>
      </c>
      <c r="B20" s="20" t="s">
        <v>102</v>
      </c>
      <c r="C20" s="20" t="s">
        <v>96</v>
      </c>
      <c r="D20" s="20" t="s">
        <v>103</v>
      </c>
      <c r="E20" s="20" t="s">
        <v>104</v>
      </c>
      <c r="F20" s="20" t="s">
        <v>105</v>
      </c>
      <c r="G20" s="20" t="s">
        <v>106</v>
      </c>
      <c r="H20" s="20" t="s">
        <v>107</v>
      </c>
      <c r="I20" s="8" t="s">
        <v>28</v>
      </c>
      <c r="J20" s="33">
        <v>343717923</v>
      </c>
      <c r="K20" s="10">
        <v>122.89560899999999</v>
      </c>
      <c r="L20" s="11">
        <v>142.67483999999999</v>
      </c>
      <c r="M20" s="12">
        <f t="shared" si="1"/>
        <v>399037037</v>
      </c>
      <c r="N20" s="22" t="s">
        <v>108</v>
      </c>
    </row>
    <row r="21" spans="1:14" ht="89.25" x14ac:dyDescent="0.25">
      <c r="A21" s="24">
        <v>3</v>
      </c>
      <c r="B21" s="20" t="s">
        <v>109</v>
      </c>
      <c r="C21" s="20" t="s">
        <v>96</v>
      </c>
      <c r="D21" s="20" t="s">
        <v>103</v>
      </c>
      <c r="E21" s="20" t="s">
        <v>104</v>
      </c>
      <c r="F21" s="20" t="s">
        <v>105</v>
      </c>
      <c r="G21" s="20" t="s">
        <v>106</v>
      </c>
      <c r="H21" s="20" t="s">
        <v>110</v>
      </c>
      <c r="I21" s="8" t="s">
        <v>28</v>
      </c>
      <c r="J21" s="33">
        <v>223509383</v>
      </c>
      <c r="K21" s="10">
        <v>111.869421</v>
      </c>
      <c r="L21" s="11">
        <v>142.67483999999999</v>
      </c>
      <c r="M21" s="12">
        <f t="shared" si="1"/>
        <v>285057035</v>
      </c>
      <c r="N21" s="22" t="s">
        <v>111</v>
      </c>
    </row>
    <row r="22" spans="1:14" ht="89.25" x14ac:dyDescent="0.25">
      <c r="A22" s="24">
        <v>4</v>
      </c>
      <c r="B22" s="20" t="s">
        <v>112</v>
      </c>
      <c r="C22" s="20" t="s">
        <v>96</v>
      </c>
      <c r="D22" s="20" t="s">
        <v>103</v>
      </c>
      <c r="E22" s="20" t="s">
        <v>104</v>
      </c>
      <c r="F22" s="20" t="s">
        <v>105</v>
      </c>
      <c r="G22" s="20" t="s">
        <v>106</v>
      </c>
      <c r="H22" s="20" t="s">
        <v>113</v>
      </c>
      <c r="I22" s="8" t="s">
        <v>28</v>
      </c>
      <c r="J22" s="33">
        <f>ROUND(64742811.79,0)</f>
        <v>64742812</v>
      </c>
      <c r="K22" s="10">
        <v>113.89218200000001</v>
      </c>
      <c r="L22" s="11">
        <v>142.67483999999999</v>
      </c>
      <c r="M22" s="12">
        <f t="shared" si="1"/>
        <v>81104516</v>
      </c>
      <c r="N22" s="22" t="s">
        <v>114</v>
      </c>
    </row>
    <row r="23" spans="1:14" ht="89.25" x14ac:dyDescent="0.25">
      <c r="A23" s="24">
        <v>5</v>
      </c>
      <c r="B23" s="20" t="s">
        <v>115</v>
      </c>
      <c r="C23" s="20" t="s">
        <v>96</v>
      </c>
      <c r="D23" s="20" t="s">
        <v>103</v>
      </c>
      <c r="E23" s="20" t="s">
        <v>104</v>
      </c>
      <c r="F23" s="20" t="s">
        <v>105</v>
      </c>
      <c r="G23" s="20" t="s">
        <v>106</v>
      </c>
      <c r="H23" s="20" t="s">
        <v>116</v>
      </c>
      <c r="I23" s="8" t="s">
        <v>28</v>
      </c>
      <c r="J23" s="33">
        <v>231454742</v>
      </c>
      <c r="K23" s="10">
        <v>118.151658</v>
      </c>
      <c r="L23" s="11">
        <v>142.67483999999999</v>
      </c>
      <c r="M23" s="12">
        <f t="shared" si="1"/>
        <v>279494751</v>
      </c>
      <c r="N23" s="13" t="s">
        <v>117</v>
      </c>
    </row>
    <row r="24" spans="1:14" ht="89.25" x14ac:dyDescent="0.25">
      <c r="A24" s="24">
        <v>6</v>
      </c>
      <c r="B24" s="20" t="s">
        <v>118</v>
      </c>
      <c r="C24" s="20" t="s">
        <v>96</v>
      </c>
      <c r="D24" s="20" t="s">
        <v>103</v>
      </c>
      <c r="E24" s="20" t="s">
        <v>104</v>
      </c>
      <c r="F24" s="20" t="s">
        <v>105</v>
      </c>
      <c r="G24" s="20" t="s">
        <v>106</v>
      </c>
      <c r="H24" s="20" t="s">
        <v>119</v>
      </c>
      <c r="I24" s="8" t="s">
        <v>28</v>
      </c>
      <c r="J24" s="33">
        <v>107873691</v>
      </c>
      <c r="K24" s="10">
        <v>114.53677999999999</v>
      </c>
      <c r="L24" s="11">
        <v>142.67483999999999</v>
      </c>
      <c r="M24" s="12">
        <f t="shared" si="1"/>
        <v>134374841</v>
      </c>
      <c r="N24" s="22" t="s">
        <v>120</v>
      </c>
    </row>
    <row r="25" spans="1:14" ht="89.25" x14ac:dyDescent="0.25">
      <c r="A25" s="24">
        <v>7</v>
      </c>
      <c r="B25" s="20" t="s">
        <v>121</v>
      </c>
      <c r="C25" s="20" t="s">
        <v>96</v>
      </c>
      <c r="D25" s="20" t="s">
        <v>103</v>
      </c>
      <c r="E25" s="20" t="s">
        <v>104</v>
      </c>
      <c r="F25" s="20" t="s">
        <v>105</v>
      </c>
      <c r="G25" s="20" t="s">
        <v>106</v>
      </c>
      <c r="H25" s="20" t="s">
        <v>122</v>
      </c>
      <c r="I25" s="8" t="s">
        <v>28</v>
      </c>
      <c r="J25" s="33">
        <v>370331270</v>
      </c>
      <c r="K25" s="10">
        <v>122.89560899999999</v>
      </c>
      <c r="L25" s="11">
        <v>142.67483999999999</v>
      </c>
      <c r="M25" s="12">
        <f t="shared" si="1"/>
        <v>429933625</v>
      </c>
      <c r="N25" s="13" t="s">
        <v>123</v>
      </c>
    </row>
    <row r="26" spans="1:14" ht="89.25" x14ac:dyDescent="0.25">
      <c r="A26" s="24">
        <v>8</v>
      </c>
      <c r="B26" s="20" t="s">
        <v>124</v>
      </c>
      <c r="C26" s="20" t="s">
        <v>96</v>
      </c>
      <c r="D26" s="20" t="s">
        <v>103</v>
      </c>
      <c r="E26" s="20" t="s">
        <v>104</v>
      </c>
      <c r="F26" s="20" t="s">
        <v>105</v>
      </c>
      <c r="G26" s="20" t="s">
        <v>106</v>
      </c>
      <c r="H26" s="20" t="s">
        <v>125</v>
      </c>
      <c r="I26" s="8" t="s">
        <v>28</v>
      </c>
      <c r="J26" s="33">
        <v>236789229</v>
      </c>
      <c r="K26" s="10">
        <v>121.954334</v>
      </c>
      <c r="L26" s="11">
        <v>142.67483999999999</v>
      </c>
      <c r="M26" s="12">
        <f t="shared" si="1"/>
        <v>277020621</v>
      </c>
      <c r="N26" s="13" t="s">
        <v>126</v>
      </c>
    </row>
    <row r="27" spans="1:14" ht="135" x14ac:dyDescent="0.25">
      <c r="A27" s="24">
        <v>9</v>
      </c>
      <c r="B27" s="20" t="s">
        <v>127</v>
      </c>
      <c r="C27" s="20" t="s">
        <v>96</v>
      </c>
      <c r="D27" s="20" t="s">
        <v>128</v>
      </c>
      <c r="E27" s="20" t="s">
        <v>104</v>
      </c>
      <c r="F27" s="20" t="s">
        <v>105</v>
      </c>
      <c r="G27" s="20" t="s">
        <v>106</v>
      </c>
      <c r="H27" s="20" t="s">
        <v>129</v>
      </c>
      <c r="I27" s="8" t="s">
        <v>28</v>
      </c>
      <c r="J27" s="33">
        <v>1032196727</v>
      </c>
      <c r="K27" s="10">
        <v>138.32155800000001</v>
      </c>
      <c r="L27" s="11">
        <v>142.67483999999999</v>
      </c>
      <c r="M27" s="12">
        <f t="shared" si="1"/>
        <v>1064682216</v>
      </c>
      <c r="N27" s="19" t="s">
        <v>130</v>
      </c>
    </row>
    <row r="28" spans="1:14" x14ac:dyDescent="0.25">
      <c r="A28" s="40" t="s">
        <v>131</v>
      </c>
      <c r="B28" s="41"/>
      <c r="C28" s="41"/>
      <c r="D28" s="41"/>
      <c r="E28" s="41"/>
      <c r="F28" s="41"/>
      <c r="G28" s="41"/>
      <c r="H28" s="41"/>
      <c r="I28" s="42"/>
      <c r="J28" s="34">
        <f>SUM(J19:J27)</f>
        <v>2634648367</v>
      </c>
      <c r="K28" s="35"/>
      <c r="L28" s="36"/>
      <c r="M28" s="37">
        <f>SUM(M19:M27)</f>
        <v>2980800908</v>
      </c>
      <c r="N28" s="14"/>
    </row>
  </sheetData>
  <mergeCells count="5">
    <mergeCell ref="A1:N1"/>
    <mergeCell ref="A16:I16"/>
    <mergeCell ref="A17:J17"/>
    <mergeCell ref="A18:J18"/>
    <mergeCell ref="A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2018-11-30T22:15:03Z</dcterms:created>
  <dcterms:modified xsi:type="dcterms:W3CDTF">2018-11-30T22:34:44Z</dcterms:modified>
</cp:coreProperties>
</file>