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defaultThemeVersion="166925"/>
  <mc:AlternateContent xmlns:mc="http://schemas.openxmlformats.org/markup-compatibility/2006">
    <mc:Choice Requires="x15">
      <x15ac:absPath xmlns:x15ac="http://schemas.microsoft.com/office/spreadsheetml/2010/11/ac" url="Z:\GESTION 2023\1. Pensamiento y Direccionamiento Estrategico\4. Planes integrados\Seguimiento Plan anticorrupción\1er cuatrimestre\"/>
    </mc:Choice>
  </mc:AlternateContent>
  <xr:revisionPtr revIDLastSave="0" documentId="8_{2F747EDB-6F95-49C1-A813-B354A6B3995D}" xr6:coauthVersionLast="36" xr6:coauthVersionMax="36" xr10:uidLastSave="{00000000-0000-0000-0000-000000000000}"/>
  <bookViews>
    <workbookView showSheetTabs="0" xWindow="0" yWindow="0" windowWidth="28755" windowHeight="12060"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Avance PAyAC" sheetId="12" r:id="rId8"/>
    <sheet name="MAPA RIESGOS UAEOS" sheetId="10" r:id="rId9"/>
    <sheet name="MAPA RIESGOS SEGURIDAD"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 hidden="1">'Componente 1 Riesgos'!$A$7:$S$14</definedName>
    <definedName name="_xlnm._FilterDatabase" localSheetId="3" hidden="1">'Componente 3  Rendición'!$A$6:$T$18</definedName>
    <definedName name="_xlnm._FilterDatabase" localSheetId="5" hidden="1">'Componente 5  Transparencia '!$A$7:$U$35</definedName>
    <definedName name="_xlnm._FilterDatabase" localSheetId="8" hidden="1">'MAPA RIESGOS UAEOS'!$A$8:$AI$63</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8">'MAPA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MAPA_DE_RIESGOS_DE_SEGURIDAD_DIGITAL">'MAPA RIESGOS UAEOS'!$D$64</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8">'MAPA RIESGOS UAEOS'!$1:$9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12" l="1"/>
  <c r="D9" i="12"/>
  <c r="U14" i="7"/>
  <c r="U5" i="7"/>
  <c r="U6" i="7"/>
  <c r="U7" i="7"/>
  <c r="U8" i="7"/>
  <c r="U9" i="7"/>
  <c r="U10" i="7"/>
  <c r="U11" i="7"/>
  <c r="U12" i="7"/>
  <c r="U13" i="7"/>
  <c r="U4" i="7"/>
  <c r="Q14" i="7"/>
  <c r="E7" i="12"/>
  <c r="T17" i="1"/>
  <c r="T10" i="1"/>
  <c r="T11" i="1"/>
  <c r="T12" i="1"/>
  <c r="T13" i="1"/>
  <c r="T14" i="1"/>
  <c r="T15" i="1"/>
  <c r="T16" i="1"/>
  <c r="T9" i="1"/>
  <c r="T9" i="4" l="1"/>
  <c r="T10" i="4"/>
  <c r="T12" i="4"/>
  <c r="T17" i="4"/>
  <c r="E5" i="12"/>
  <c r="D5" i="12"/>
  <c r="E4" i="12"/>
  <c r="T15" i="5"/>
  <c r="T9" i="5"/>
  <c r="T10" i="5"/>
  <c r="T11" i="5"/>
  <c r="T12" i="5"/>
  <c r="T13" i="5"/>
  <c r="T14" i="5"/>
  <c r="T8" i="5"/>
  <c r="D4" i="12"/>
  <c r="P5" i="7" l="1"/>
  <c r="P6" i="7"/>
  <c r="P7" i="7"/>
  <c r="P8" i="7"/>
  <c r="P9" i="7"/>
  <c r="P10" i="7"/>
  <c r="P11" i="7"/>
  <c r="Q11" i="7" s="1"/>
  <c r="P12" i="7"/>
  <c r="Q12" i="7" s="1"/>
  <c r="P13" i="7"/>
  <c r="P4" i="7"/>
  <c r="O5" i="7"/>
  <c r="Q5" i="7" s="1"/>
  <c r="O6" i="7"/>
  <c r="Q6" i="7" s="1"/>
  <c r="O7" i="7"/>
  <c r="Q7" i="7" s="1"/>
  <c r="O8" i="7"/>
  <c r="Q8" i="7" s="1"/>
  <c r="O9" i="7"/>
  <c r="Q9" i="7" s="1"/>
  <c r="O10" i="7"/>
  <c r="Q10" i="7" s="1"/>
  <c r="O11" i="7"/>
  <c r="O12" i="7"/>
  <c r="O13" i="7"/>
  <c r="O4" i="7"/>
  <c r="Q13" i="7"/>
  <c r="Q4" i="7" l="1"/>
  <c r="P9" i="3"/>
  <c r="P10" i="3"/>
  <c r="P11" i="3"/>
  <c r="P12" i="3"/>
  <c r="P13" i="3"/>
  <c r="P14" i="3"/>
  <c r="P15" i="3"/>
  <c r="P16" i="3"/>
  <c r="P17" i="3"/>
  <c r="P18" i="3"/>
  <c r="P19" i="3"/>
  <c r="P20" i="3"/>
  <c r="P21" i="3"/>
  <c r="P22" i="3"/>
  <c r="P23" i="3"/>
  <c r="P24" i="3"/>
  <c r="P25" i="3"/>
  <c r="P26" i="3"/>
  <c r="P27" i="3"/>
  <c r="P28" i="3"/>
  <c r="P29" i="3"/>
  <c r="P30" i="3"/>
  <c r="P31" i="3"/>
  <c r="P32" i="3"/>
  <c r="P33" i="3"/>
  <c r="P34" i="3"/>
  <c r="P8" i="3"/>
  <c r="O8" i="4" l="1"/>
  <c r="O9" i="4"/>
  <c r="P9" i="4" s="1"/>
  <c r="O10" i="4"/>
  <c r="P10" i="4" s="1"/>
  <c r="O11" i="4"/>
  <c r="O12" i="4"/>
  <c r="P12" i="4" s="1"/>
  <c r="O13" i="4"/>
  <c r="O14" i="4"/>
  <c r="O15" i="4"/>
  <c r="O16" i="4"/>
  <c r="O17" i="4"/>
  <c r="P17" i="4" s="1"/>
  <c r="O7" i="4"/>
  <c r="P9" i="5" l="1"/>
  <c r="P10" i="5"/>
  <c r="P11" i="5"/>
  <c r="P12" i="5"/>
  <c r="P13" i="5"/>
  <c r="P8" i="5"/>
  <c r="O9" i="5"/>
  <c r="O10" i="5"/>
  <c r="O11" i="5"/>
  <c r="O12" i="5"/>
  <c r="O13" i="5"/>
  <c r="O14" i="5"/>
  <c r="P14" i="5" s="1"/>
  <c r="P15" i="5" s="1"/>
  <c r="O8" i="5"/>
  <c r="Y33" i="11" l="1"/>
  <c r="J33" i="11"/>
  <c r="H33" i="11"/>
  <c r="Y32" i="11"/>
  <c r="Y31" i="11"/>
  <c r="Y30" i="11"/>
  <c r="Y29" i="11"/>
  <c r="J29" i="11"/>
  <c r="H29" i="11"/>
  <c r="Y22" i="11"/>
  <c r="J22" i="11"/>
  <c r="H22" i="11"/>
  <c r="Y15" i="11"/>
  <c r="J15" i="11"/>
  <c r="H15" i="11"/>
  <c r="R13" i="11"/>
  <c r="R12" i="11"/>
  <c r="R10" i="11"/>
  <c r="Y9" i="11"/>
  <c r="R9" i="11"/>
  <c r="J9" i="11"/>
  <c r="H9" i="11"/>
  <c r="J65" i="10"/>
  <c r="AA63" i="10"/>
  <c r="Y63" i="10"/>
  <c r="L63" i="10"/>
  <c r="J63" i="10"/>
  <c r="H63" i="10"/>
  <c r="AA62" i="10"/>
  <c r="Y62" i="10"/>
  <c r="L62" i="10"/>
  <c r="J62" i="10"/>
  <c r="H62" i="10"/>
  <c r="AA61" i="10"/>
  <c r="Y61" i="10"/>
  <c r="L61" i="10"/>
  <c r="J61" i="10"/>
  <c r="H61" i="10"/>
  <c r="J60" i="10"/>
  <c r="H60" i="10"/>
  <c r="J59" i="10"/>
  <c r="J57" i="10"/>
  <c r="AA56" i="10"/>
  <c r="L56" i="10"/>
  <c r="J56" i="10"/>
  <c r="AA55" i="10"/>
  <c r="L55" i="10"/>
  <c r="J55" i="10"/>
  <c r="AA54" i="10"/>
  <c r="L54" i="10"/>
  <c r="J54" i="10"/>
  <c r="AA53" i="10"/>
  <c r="L53" i="10"/>
  <c r="J53" i="10"/>
  <c r="AA51" i="10"/>
  <c r="L51" i="10"/>
  <c r="J51" i="10"/>
  <c r="AA50" i="10"/>
  <c r="L50" i="10"/>
  <c r="J50" i="10"/>
  <c r="AA48" i="10"/>
  <c r="L48" i="10"/>
  <c r="J48" i="10"/>
  <c r="AA47" i="10"/>
  <c r="L47" i="10"/>
  <c r="J47" i="10"/>
  <c r="H47" i="10"/>
  <c r="AA46" i="10"/>
  <c r="L46" i="10"/>
  <c r="J46" i="10"/>
  <c r="AA45" i="10"/>
  <c r="L45" i="10"/>
  <c r="J45" i="10"/>
  <c r="H45" i="10"/>
  <c r="AA44" i="10"/>
  <c r="L44" i="10"/>
  <c r="J44" i="10"/>
  <c r="AA43" i="10"/>
  <c r="L43" i="10"/>
  <c r="J43" i="10"/>
  <c r="AA42" i="10"/>
  <c r="L42" i="10"/>
  <c r="J42" i="10"/>
  <c r="H42" i="10"/>
  <c r="AA41" i="10"/>
  <c r="L41" i="10"/>
  <c r="J41" i="10"/>
  <c r="AA40" i="10"/>
  <c r="L40" i="10"/>
  <c r="J40" i="10"/>
  <c r="AA38" i="10"/>
  <c r="L38" i="10"/>
  <c r="J38" i="10"/>
  <c r="AA37" i="10"/>
  <c r="L37" i="10"/>
  <c r="J37" i="10"/>
  <c r="AA36" i="10"/>
  <c r="L36" i="10"/>
  <c r="J36" i="10"/>
  <c r="AA35" i="10"/>
  <c r="L35" i="10"/>
  <c r="J35" i="10"/>
  <c r="H35" i="10"/>
  <c r="AA34" i="10"/>
  <c r="L34" i="10"/>
  <c r="J34" i="10"/>
  <c r="H34" i="10"/>
  <c r="AA33" i="10"/>
  <c r="L33" i="10"/>
  <c r="J33" i="10"/>
  <c r="AA32" i="10"/>
  <c r="L32" i="10"/>
  <c r="J32" i="10"/>
  <c r="H32" i="10"/>
  <c r="AA31" i="10"/>
  <c r="L31" i="10"/>
  <c r="J31" i="10"/>
  <c r="AA30" i="10"/>
  <c r="L30" i="10"/>
  <c r="J30" i="10"/>
  <c r="AA29" i="10"/>
  <c r="L29" i="10"/>
  <c r="AA28" i="10"/>
  <c r="L28" i="10"/>
  <c r="AA27" i="10"/>
  <c r="L27" i="10"/>
  <c r="AA26" i="10"/>
  <c r="L26" i="10"/>
  <c r="AA25" i="10"/>
  <c r="L25" i="10"/>
  <c r="AA24" i="10"/>
  <c r="L24" i="10"/>
  <c r="J24" i="10"/>
  <c r="AA23" i="10"/>
  <c r="L23" i="10"/>
  <c r="J23" i="10"/>
  <c r="AA22" i="10"/>
  <c r="L22" i="10"/>
  <c r="J22" i="10"/>
  <c r="AA21" i="10"/>
  <c r="L21" i="10"/>
  <c r="J21" i="10"/>
  <c r="AA20" i="10"/>
  <c r="L20" i="10"/>
  <c r="J20" i="10"/>
  <c r="AA19" i="10"/>
  <c r="L19" i="10"/>
  <c r="AA18" i="10"/>
  <c r="AA17" i="10"/>
  <c r="L17" i="10"/>
  <c r="AA16" i="10"/>
  <c r="AA15" i="10"/>
  <c r="L15" i="10"/>
  <c r="AA14" i="10"/>
  <c r="T14" i="10"/>
  <c r="L14" i="10"/>
  <c r="J14" i="10"/>
  <c r="AA13" i="10"/>
  <c r="L13" i="10"/>
  <c r="J13" i="10"/>
  <c r="AA12" i="10"/>
  <c r="L12" i="10"/>
  <c r="J12" i="10"/>
  <c r="Y11" i="10"/>
  <c r="L11" i="10"/>
  <c r="J11" i="10"/>
  <c r="Y10" i="10"/>
  <c r="L10" i="10"/>
  <c r="J10" i="10"/>
  <c r="O10" i="1" l="1"/>
  <c r="O11" i="1"/>
  <c r="O12" i="1"/>
  <c r="O13" i="1"/>
  <c r="O14" i="1"/>
  <c r="O15" i="1"/>
  <c r="O16" i="1"/>
  <c r="O9" i="1"/>
  <c r="O9" i="3" l="1"/>
  <c r="O10" i="3"/>
  <c r="O11" i="3"/>
  <c r="O12" i="3"/>
  <c r="O13" i="3"/>
  <c r="O14" i="3"/>
  <c r="O15" i="3"/>
  <c r="O16" i="3"/>
  <c r="O17" i="3"/>
  <c r="O18" i="3"/>
  <c r="O19" i="3"/>
  <c r="O20" i="3"/>
  <c r="O21" i="3"/>
  <c r="O22" i="3"/>
  <c r="O23" i="3"/>
  <c r="O24" i="3"/>
  <c r="O25" i="3"/>
  <c r="O26" i="3"/>
  <c r="O27" i="3"/>
  <c r="O28" i="3"/>
  <c r="O29" i="3"/>
  <c r="O30" i="3"/>
  <c r="O31" i="3"/>
  <c r="O32" i="3"/>
  <c r="O33" i="3"/>
  <c r="O34" i="3"/>
  <c r="O8" i="3"/>
  <c r="U21" i="3" l="1"/>
  <c r="Q21" i="3"/>
  <c r="U23" i="3"/>
  <c r="Q23" i="3"/>
  <c r="U20" i="3"/>
  <c r="Q20" i="3"/>
  <c r="U18" i="3"/>
  <c r="Q18" i="3"/>
  <c r="U31" i="3"/>
  <c r="Q31" i="3"/>
  <c r="U25" i="3"/>
  <c r="Q25" i="3"/>
  <c r="U24" i="3"/>
  <c r="Q24" i="3"/>
  <c r="U22" i="3"/>
  <c r="Q22" i="3"/>
  <c r="U8" i="3"/>
  <c r="Q8" i="3"/>
  <c r="U19" i="3"/>
  <c r="Q19" i="3"/>
  <c r="U34" i="3"/>
  <c r="Q34" i="3"/>
  <c r="U33" i="3"/>
  <c r="Q33" i="3"/>
  <c r="U17" i="3"/>
  <c r="Q17" i="3"/>
  <c r="U32" i="3"/>
  <c r="Q32" i="3"/>
  <c r="U16" i="3"/>
  <c r="Q16" i="3"/>
  <c r="U15" i="3"/>
  <c r="Q15" i="3"/>
  <c r="U30" i="3"/>
  <c r="Q30" i="3"/>
  <c r="U14" i="3"/>
  <c r="Q14" i="3"/>
  <c r="U29" i="3"/>
  <c r="Q29" i="3"/>
  <c r="U13" i="3"/>
  <c r="Q13" i="3"/>
  <c r="U28" i="3"/>
  <c r="Q28" i="3"/>
  <c r="U12" i="3"/>
  <c r="Q12" i="3"/>
  <c r="U27" i="3"/>
  <c r="Q27" i="3"/>
  <c r="U11" i="3"/>
  <c r="Q11" i="3"/>
  <c r="U26" i="3"/>
  <c r="Q26" i="3"/>
  <c r="U10" i="3"/>
  <c r="Q10" i="3"/>
  <c r="U9" i="3"/>
  <c r="Q9" i="3"/>
  <c r="N16" i="4"/>
  <c r="N15" i="4"/>
  <c r="N14" i="4"/>
  <c r="N13" i="4"/>
  <c r="N11" i="4"/>
  <c r="N8" i="4"/>
  <c r="N7" i="4"/>
  <c r="Q35" i="3" l="1"/>
  <c r="D8" i="12" s="1"/>
  <c r="U35" i="3"/>
  <c r="E8" i="12" s="1"/>
  <c r="T15" i="4"/>
  <c r="P15" i="4"/>
  <c r="T7" i="4"/>
  <c r="P7" i="4"/>
  <c r="T8" i="4"/>
  <c r="P8" i="4"/>
  <c r="T13" i="4"/>
  <c r="P13" i="4"/>
  <c r="T11" i="4"/>
  <c r="P11" i="4"/>
  <c r="T14" i="4"/>
  <c r="P14" i="4"/>
  <c r="T16" i="4"/>
  <c r="P16" i="4"/>
  <c r="N9" i="5"/>
  <c r="N10" i="5"/>
  <c r="N11" i="5"/>
  <c r="N12" i="5"/>
  <c r="N13" i="5"/>
  <c r="N14" i="5"/>
  <c r="N8" i="5"/>
  <c r="N16" i="1"/>
  <c r="P16" i="1" s="1"/>
  <c r="N15" i="1"/>
  <c r="P15" i="1" s="1"/>
  <c r="N14" i="1"/>
  <c r="P14" i="1" s="1"/>
  <c r="N13" i="1"/>
  <c r="P13" i="1" s="1"/>
  <c r="N12" i="1"/>
  <c r="P12" i="1" s="1"/>
  <c r="N11" i="1"/>
  <c r="P11" i="1" s="1"/>
  <c r="N10" i="1"/>
  <c r="P10" i="1" s="1"/>
  <c r="N9" i="1"/>
  <c r="P9" i="1" s="1"/>
  <c r="P18" i="4" l="1"/>
  <c r="D6" i="12" s="1"/>
  <c r="T18" i="4"/>
  <c r="E6" i="12" s="1"/>
  <c r="E10" i="12" s="1"/>
  <c r="P17" i="1"/>
  <c r="D7" i="12" s="1"/>
  <c r="D10"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CC54E385-105D-4C2E-B970-F04ECBA2C534}">
      <text>
        <r>
          <rPr>
            <b/>
            <sz val="9"/>
            <color indexed="81"/>
            <rFont val="Tahoma"/>
            <family val="2"/>
          </rPr>
          <t>Dolly Álvarez Buitrago:</t>
        </r>
        <r>
          <rPr>
            <sz val="9"/>
            <color indexed="81"/>
            <rFont val="Tahoma"/>
            <family val="2"/>
          </rPr>
          <t xml:space="preserve">
Organizaciones creadas año 2020</t>
        </r>
      </text>
    </comment>
    <comment ref="H13" authorId="0" shapeId="0" xr:uid="{0A7CCFAA-3C45-40E3-9480-246A543AB2BB}">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595CADCE-8B98-4D63-98EE-E8D7CB031363}">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xr:uid="{1D650AD4-F27D-4422-AAB7-2019C1A88CED}">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<sst xmlns="http://schemas.openxmlformats.org/spreadsheetml/2006/main" count="2534" uniqueCount="977">
  <si>
    <t>Plan Anticorrupción 
 y de Atención al Ciudadano 2023</t>
  </si>
  <si>
    <t xml:space="preserve">      Componentes:</t>
  </si>
  <si>
    <t>Actualizado v3  14-07-2022</t>
  </si>
  <si>
    <t xml:space="preserve">Plan Anticorrupción y de Atención al Ciudadano                                                                                                                                                                                   </t>
  </si>
  <si>
    <t xml:space="preserve">CUATRIMESTRE 1 </t>
  </si>
  <si>
    <t>CUATRIMESTRE 2</t>
  </si>
  <si>
    <t>CUATRIMESTRE 3</t>
  </si>
  <si>
    <t>Componente 1: Gestión del Riesgo de Corrupción</t>
  </si>
  <si>
    <t>META</t>
  </si>
  <si>
    <t>CUMPLIMIENTO</t>
  </si>
  <si>
    <t>Subcomponente</t>
  </si>
  <si>
    <t xml:space="preserve"> Actividades</t>
  </si>
  <si>
    <t>Meta o producto</t>
  </si>
  <si>
    <t>Responsable</t>
  </si>
  <si>
    <t>Grupo</t>
  </si>
  <si>
    <t>Fecha programada</t>
  </si>
  <si>
    <t>EJECUTADO</t>
  </si>
  <si>
    <t xml:space="preserve">ESPERADO </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</si>
  <si>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</si>
  <si>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</si>
  <si>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</si>
  <si>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</si>
  <si>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</si>
  <si>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</si>
  <si>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</si>
  <si>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</si>
  <si>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</si>
  <si>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</si>
  <si>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</si>
  <si>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</si>
  <si>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</si>
  <si>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</si>
  <si>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</si>
  <si>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</si>
  <si>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</si>
  <si>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</si>
  <si>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</si>
  <si>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</si>
  <si>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</si>
  <si>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</si>
  <si>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</si>
  <si>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PORCENTAJE CUMPLIMIENTO</t>
  </si>
  <si>
    <t>INICIO
dd/mm/aa</t>
  </si>
  <si>
    <t>FIN
dd/mm/aa</t>
  </si>
  <si>
    <t>INTERCAMBIO DE INFORMACIÓN (CADENAS DE TRÁMITES - VENTANILLAS ÚNICAS)</t>
  </si>
  <si>
    <t>Acreditación</t>
  </si>
  <si>
    <t>Otros</t>
  </si>
  <si>
    <t>Revisión de la normativa reguladora y entorno</t>
  </si>
  <si>
    <t>La Uaeos cuenta con un solo trámite que es el de la acreditación, este trámite se encuentra completamente racionalizado. Su marco normativo se actualizó y unificó en el año 2022 con la resolución 152 del mismo año. Por lo tanto se espera poder trabajar en la vigencia 2023 en la identificación de consultas de acceso a la información; actividad que en la UAEOS no se ha desarrollado</t>
  </si>
  <si>
    <t xml:space="preserve">Identificar consultas de acceso a la información, que puedan ser automatizadas, y que  faciliten la relación del ciudadano con el trámite de acreditación, para viabilizar su desarrollo en la vigencia 2023 </t>
  </si>
  <si>
    <t>Identificar y disponer, en caso de que aplique, de consultas automatizadas que faciliten la realización del trámite de acreditación.</t>
  </si>
  <si>
    <t>Grupo de Educación e Investigación</t>
  </si>
  <si>
    <t>Correo electrónico:</t>
  </si>
  <si>
    <t>Fecha aprobación del plan: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</si>
  <si>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</si>
  <si>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</si>
  <si>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</si>
  <si>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</si>
  <si>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</si>
  <si>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</si>
  <si>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</si>
  <si>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</si>
  <si>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</si>
  <si>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</si>
  <si>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</si>
  <si>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</si>
  <si>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</si>
  <si>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1.1</t>
  </si>
  <si>
    <t>Elaborar reportes sobre la oportunidad en la respuesta a peticiones y revisarlos en comités directivos mensuales</t>
  </si>
  <si>
    <t>11 reportes presentados</t>
  </si>
  <si>
    <t>Coordinador(a)
Director(a) Técnico(a)</t>
  </si>
  <si>
    <t xml:space="preserve">Mensual </t>
  </si>
  <si>
    <t>1.2</t>
  </si>
  <si>
    <t>Promover al interior de la UAEOS el uso del documento de caracterizacion de ciudadanos,  usuarios y grupos de interés.</t>
  </si>
  <si>
    <t xml:space="preserve">3 Actividades de promoción realizadas </t>
  </si>
  <si>
    <t>Coordinador(a)  y profesional encargado</t>
  </si>
  <si>
    <t xml:space="preserve">Grupo de Educación e Investigación </t>
  </si>
  <si>
    <t xml:space="preserve">15/05/2023
15/07/2023
15/10/2023
</t>
  </si>
  <si>
    <t>2. Fortalecimiento del talento humano al servicio del ciudadano</t>
  </si>
  <si>
    <t>2.1</t>
  </si>
  <si>
    <t>Participar en actividades que cualifien las competencias  de atención y orientación al ciudadano.</t>
  </si>
  <si>
    <t xml:space="preserve">3 de actividades de cualificación para la atención u orientación al ciudadano </t>
  </si>
  <si>
    <t xml:space="preserve">Coordinador(a)
Profesionales de servicio al ciudadano </t>
  </si>
  <si>
    <t>2.2</t>
  </si>
  <si>
    <t xml:space="preserve">Desarrollar convocatoria a los servidores públicos de la UAEOS para que participen en actividad de reconocimiento a la labor de orientación y atención al ciudadano, actividad en el marco de la Política de Integridad con el fortalecimiento del Código de Integridad, donde se evidencie la honestidad, el respeto, el compromiso, la diligencia, la justicia y la solidaridad. </t>
  </si>
  <si>
    <t xml:space="preserve">3 reconocimientos otorgados a servidores públicos por su labor de atención u orientación al ciudadano </t>
  </si>
  <si>
    <t>Coordinador(a)</t>
  </si>
  <si>
    <t xml:space="preserve">Grupo de Gestión humana
</t>
  </si>
  <si>
    <t xml:space="preserve">3. Gestión de Relacionamiento de los ciudadanos </t>
  </si>
  <si>
    <t xml:space="preserve">3.1 </t>
  </si>
  <si>
    <t xml:space="preserve">3 actividades de socialización realizadas </t>
  </si>
  <si>
    <t>Coordinadores</t>
  </si>
  <si>
    <t>30/04/2023
30/08/2023
20/12/2023</t>
  </si>
  <si>
    <t xml:space="preserve">4. Conocimiento al servicio al ciudadano </t>
  </si>
  <si>
    <t>4.1</t>
  </si>
  <si>
    <t xml:space="preserve">Registrar todas las solicitudes de los ciudadanos en el formato de registro diario  de atención al ciudadano </t>
  </si>
  <si>
    <t>100% de las solicitudes registradas</t>
  </si>
  <si>
    <t>Profesional encargada</t>
  </si>
  <si>
    <t>Diario</t>
  </si>
  <si>
    <t>4.2</t>
  </si>
  <si>
    <t>5.  Evaluación de gestión y medición de la percepción ciudadana</t>
  </si>
  <si>
    <t>5.1</t>
  </si>
  <si>
    <t>Elaborar y publicar informes trimestrales de atención al ciudadano, que incluyan la medición de la satisfacción de los mismos</t>
  </si>
  <si>
    <t>3 informes elaborados y publicados</t>
  </si>
  <si>
    <t>Componente 5: Transparencia y Acceso a la Información</t>
  </si>
  <si>
    <t>Indicadores</t>
  </si>
  <si>
    <t>3 Reportes</t>
  </si>
  <si>
    <t>Número de reportes de revisisón de enlaces web realizados</t>
  </si>
  <si>
    <t>Coordinador(a)
Profesional designado</t>
  </si>
  <si>
    <t xml:space="preserve">Número de piezas publicadas </t>
  </si>
  <si>
    <t>Elaboración los Instrumentos de Gestión de la Información</t>
  </si>
  <si>
    <t>3 reportes incluidos en el SUIT</t>
  </si>
  <si>
    <t>Numero de Reportes de gestión del trámite de acreditación en el SUIT</t>
  </si>
  <si>
    <t>3 actividades de promoción realizadas</t>
  </si>
  <si>
    <t xml:space="preserve">Número de actividades de promoción </t>
  </si>
  <si>
    <t xml:space="preserve">Componente 6: Iniciativas Adicionales -Integridad- Gestión de Conflictos de Interes </t>
  </si>
  <si>
    <t>Meta</t>
  </si>
  <si>
    <t>Diseñar piezas comunicativas para ser divulgadas en la página web y redes sociales informando a la ciudadanía sobre los canales de atención al ciudadano disponibles</t>
  </si>
  <si>
    <t>Promover las herramientas de la UAEOS que están enfocadas a disminuir las brechas de accesibilidad web y que facilitan el acceso a la población con discapacidad</t>
  </si>
  <si>
    <t xml:space="preserve">Promover la actualización de datos entre las entidades usuarias del trámite de acreditación </t>
  </si>
  <si>
    <t>Subcomponente/proceso 1
Política de administración de riesgos</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</si>
  <si>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</si>
  <si>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</si>
  <si>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</si>
  <si>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</si>
  <si>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01/07/23  -  31/12/2023</t>
  </si>
  <si>
    <t>Subcomponente/proceso 2
Construcción del mapa de Riesgos de Corrupción</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</si>
  <si>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</si>
  <si>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</si>
  <si>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</si>
  <si>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</si>
  <si>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01/12/2022 a 15/01/2023</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</si>
  <si>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</si>
  <si>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</si>
  <si>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</si>
  <si>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</si>
  <si>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</si>
  <si>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</si>
  <si>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</si>
  <si>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01/04/2023 a 31/12/2023</t>
  </si>
  <si>
    <t>Subcomponente/proceso 4
Monitoreo y Revisión</t>
  </si>
  <si>
    <t>Acompañar la elaboración de planes de mejoramiento cuando se detecten desviaciones</t>
  </si>
  <si>
    <t xml:space="preserve">100% de Planes de mejoramiento asesorados </t>
  </si>
  <si>
    <t>Líderes de Procesos
Profesional especializado grado 17</t>
  </si>
  <si>
    <t>02/01/2023 a 31/12/2023</t>
  </si>
  <si>
    <t>Subcomponente/proceso 5
Seguimiento</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</si>
  <si>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</si>
  <si>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</si>
  <si>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</si>
  <si>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</si>
  <si>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30/04/2023
30/08/2023
31/12/2023</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</si>
  <si>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</si>
  <si>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</si>
  <si>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</si>
  <si>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</si>
  <si>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</si>
  <si>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30/04/2023
31/08/2023
31/12/2023</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</si>
  <si>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</si>
  <si>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</si>
  <si>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</si>
  <si>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</si>
  <si>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01/02/2023 a 31/12/2023</t>
  </si>
  <si>
    <t>Aportar la información sobre la gestión de peticiones y el trámite de acreditación, como insumo para la audiencia pública de rendición de cuentas</t>
  </si>
  <si>
    <t>1.3</t>
  </si>
  <si>
    <t>Socializar a la ciudadanía los resultados trImestrales de las peticiones y trámite gestionados, como parte de la estrategia de rendición de cuentas</t>
  </si>
  <si>
    <t>1.4</t>
  </si>
  <si>
    <t>1.5</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</si>
  <si>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</si>
  <si>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</si>
  <si>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</si>
  <si>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</si>
  <si>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</si>
  <si>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</si>
  <si>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UAEOS. </t>
  </si>
  <si>
    <t xml:space="preserve">4 Consultas Ciudadana </t>
  </si>
  <si>
    <t>Director Técnico
Coordinadores</t>
  </si>
  <si>
    <t>1/10/2023 a 31/11/2023</t>
  </si>
  <si>
    <t xml:space="preserve">Responsabilidad </t>
  </si>
  <si>
    <t>Publicación de experiencias de asociatividad solidaria de las organizaciones atendidas por la UAEOS,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</si>
  <si>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</si>
  <si>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</si>
  <si>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</si>
  <si>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</si>
  <si>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16/07/2023
31/12/2023</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</si>
  <si>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</si>
  <si>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</si>
  <si>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</si>
  <si>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</si>
  <si>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</si>
  <si>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</si>
  <si>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</si>
  <si>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</si>
  <si>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31/08/2023
</t>
  </si>
  <si>
    <t xml:space="preserve">Actualizar y publicacion los sets de datos abiertos de la UAEOS, asegurando su publicación en el sitio web www.datos.gov.co (Entidades Acreditadas, Inventario de Activos e ndice de información pública clasificada) </t>
  </si>
  <si>
    <t>Nuemro de Reportes Actualizados y publicacion de los sets de datos abiertos de la UAEOS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</si>
  <si>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</si>
  <si>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</si>
  <si>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</si>
  <si>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</si>
  <si>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</si>
  <si>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</si>
  <si>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</si>
  <si>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</si>
  <si>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31/08/2023
31/12/2023</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</si>
  <si>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</si>
  <si>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</si>
  <si>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</si>
  <si>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</si>
  <si>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</si>
  <si>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</si>
  <si>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</si>
  <si>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 xml:space="preserve">Publicar trimestralmente el avance de ejecución presupuestal de los Proyectos de Inversión de la UAEOS en la pagina Web </t>
  </si>
  <si>
    <t xml:space="preserve">Informes de  avance de ejecución de los Proyectos de Inversión publicados en el micrositio de transparencia </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</si>
  <si>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</si>
  <si>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</si>
  <si>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</si>
  <si>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</si>
  <si>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</si>
  <si>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</si>
  <si>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</si>
  <si>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</si>
  <si>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</si>
  <si>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</si>
  <si>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Grupo de Gestión Administrativa</t>
  </si>
  <si>
    <t>1.12</t>
  </si>
  <si>
    <t xml:space="preserve">Revisar la pertinencia y actualidad de contenidos de los enlaces publicados en la web a cargo del grupo de educación e investigación </t>
  </si>
  <si>
    <t>1.13</t>
  </si>
  <si>
    <t>Hacer seguimiento a la actualización de las hojas de vida en el SIGEP de los funcionarios de la UAEOS.</t>
  </si>
  <si>
    <t>1 seguimiento</t>
  </si>
  <si>
    <t>Seguimientos sobre la actualización de las hojas de vida en el SIGEP de los funcionarios de la UAEOS realizados</t>
  </si>
  <si>
    <t>Grupo Gestión Humana</t>
  </si>
  <si>
    <t xml:space="preserve">Realizar seguimientos mensual  y actualización de la información publicada en la pagina web 
(menú transparenciade,  Menu participa) de acuerdo a la normatividad vigente </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</si>
  <si>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</si>
  <si>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</si>
  <si>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</si>
  <si>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</si>
  <si>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</si>
  <si>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</si>
  <si>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 xml:space="preserve">
31/08/2023
31/12/2023</t>
  </si>
  <si>
    <t>2.3</t>
  </si>
  <si>
    <t>Realizar publicación en la intranet y tips enviados por correo electronico de la entidad para dar a conocer la existencia de la Secretaría de Transparencia</t>
  </si>
  <si>
    <t>1 Pieza de publicaión en la intranet y  2 tips enviados por correo electronico</t>
  </si>
  <si>
    <t xml:space="preserve">Revisar y mantener actualizado el inventario de activos de información de la UAEOS. En pagina web </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</si>
  <si>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</si>
  <si>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</si>
  <si>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</si>
  <si>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</si>
  <si>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</si>
  <si>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</si>
  <si>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</si>
  <si>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</si>
  <si>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31/08/2023
30/12/2023</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</si>
  <si>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</si>
  <si>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</si>
  <si>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</si>
  <si>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a funcionarios de la UAEOS sobre ley 1712 ley de transparencia y acceso a la información Pública y Accesibilidad a la Información</t>
  </si>
  <si>
    <t>1 capacitación</t>
  </si>
  <si>
    <t>Numero de capacitaciones y publicación de los tips</t>
  </si>
  <si>
    <t>3.6</t>
  </si>
  <si>
    <t>Diseño y envio de piezas que informen a los funcionarios de la UAEOS sobre ley 1712 ley de transparencia y acceso a la información Pública y Accesibilidad a la Información</t>
  </si>
  <si>
    <t xml:space="preserve"> 6 tips en la intranet o enviados por correo electronico</t>
  </si>
  <si>
    <t>3.7</t>
  </si>
  <si>
    <t>Actualizar el reporte de gestión del trámite de acreditación en el SUIT</t>
  </si>
  <si>
    <t xml:space="preserve">Grupo de Educación e investigación </t>
  </si>
  <si>
    <t>3.8</t>
  </si>
  <si>
    <t>Criterio Diferencial de Accesibilidad</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</si>
  <si>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</si>
  <si>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</si>
  <si>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30/08/2023
20/12/2023</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</si>
  <si>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</si>
  <si>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</si>
  <si>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</si>
  <si>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Julio 30 de 2023</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</si>
  <si>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</si>
  <si>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</si>
  <si>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</si>
  <si>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</si>
  <si>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</si>
  <si>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</si>
  <si>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2023
Agosto 30 de 2023
Diciembre 31 de 203</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</si>
  <si>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</si>
  <si>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</si>
  <si>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</si>
  <si>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2023</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</si>
  <si>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</si>
  <si>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</si>
  <si>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</si>
  <si>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</si>
  <si>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</si>
  <si>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</si>
  <si>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</si>
  <si>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</si>
  <si>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</si>
  <si>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</si>
  <si>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</si>
  <si>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</si>
  <si>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</si>
  <si>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</si>
  <si>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</si>
  <si>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</si>
  <si>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</si>
  <si>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</si>
  <si>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</si>
  <si>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</si>
  <si>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Grupo de Planeación y Estadsitcia</t>
  </si>
  <si>
    <t>Grupo de Planeación y Estadistica</t>
  </si>
  <si>
    <t xml:space="preserve">Oficina Asesora Juridica
Grupo de Gestión Humana
Grupo de Planeación y Estadsitica </t>
  </si>
  <si>
    <t xml:space="preserve">Sundiector Nacional 
Directora Tecnica de Investigación y Planeación </t>
  </si>
  <si>
    <t>Jefe Oficina Asesora Juridica 
Coordinadores
Profesional Oficina Asesora Juridic</t>
  </si>
  <si>
    <t>Jefe Oficina Asesora Juridica 
Coordinadores</t>
  </si>
  <si>
    <t>Grupo de Comunicaciones y Prensa
Grupo de Gestión Humana</t>
  </si>
  <si>
    <t>Grupo de Gestión  de Humana</t>
  </si>
  <si>
    <t xml:space="preserve">Jefe Oficina de Control Interno </t>
  </si>
  <si>
    <t xml:space="preserve">TOTAL ALCANZADO </t>
  </si>
  <si>
    <t>TOTAL ALCANZADO</t>
  </si>
  <si>
    <t xml:space="preserve">PORCENTAJE DE CUMPLIMIENTO </t>
  </si>
  <si>
    <t>DESCRIPCION AVANCE PRIMER  CUATRIMESTRE</t>
  </si>
  <si>
    <t>DESCRIPCION AVANCE SEGUNDO CUATRIMESTRE</t>
  </si>
  <si>
    <t>DESCRIPCION AVANCE TERCER  CUATRIMESTRE</t>
  </si>
  <si>
    <t>DESCRIPCION AVANCE PRIMER CUATRIMESTRE</t>
  </si>
  <si>
    <t>DESCRIPCION AVANCE TERCER CUATRIMESTRE</t>
  </si>
  <si>
    <t xml:space="preserve">Diseñar piezas comunicativas para informar a la ciudadanía a través de redes sociales, sobre satisfacción ciudadana con los servicios de la UAEOS. </t>
  </si>
  <si>
    <t xml:space="preserve">2 piezas de satisfacción </t>
  </si>
  <si>
    <t>15/02/2023
15/07/2023</t>
  </si>
  <si>
    <t>Elaborar y publicar piezas divulgativas para redes sociales y página web institucional sobre  la gestión y  resultados  de la planeación estratégica de la entidad, con temas de interés identificados con la ciudadanía.</t>
  </si>
  <si>
    <t>Realizar la  audiencia publica garantizando la participación de la ciudadanía en todo el proceso.</t>
  </si>
  <si>
    <t>15/04/2023
15/07/2023
15/010/2023</t>
  </si>
  <si>
    <t>3 Informes de peticiones , quejas y reclamos</t>
  </si>
  <si>
    <t>MAPA DE RIESGOS  2.023</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</si>
  <si>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</si>
  <si>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</si>
  <si>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</si>
  <si>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</si>
  <si>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</si>
  <si>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</si>
  <si>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</si>
  <si>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</si>
  <si>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</si>
  <si>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</si>
  <si>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</si>
  <si>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</si>
  <si>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</si>
  <si>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</si>
  <si>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</si>
  <si>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</si>
  <si>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</si>
  <si>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</si>
  <si>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</si>
  <si>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</si>
  <si>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</si>
  <si>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</si>
  <si>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</si>
  <si>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</si>
  <si>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</si>
  <si>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</si>
  <si>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</si>
  <si>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</si>
  <si>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</si>
  <si>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</si>
  <si>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</si>
  <si>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</si>
  <si>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</si>
  <si>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</si>
  <si>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</si>
  <si>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</si>
  <si>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</si>
  <si>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</si>
  <si>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</si>
  <si>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</si>
  <si>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</si>
  <si>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</si>
  <si>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</si>
  <si>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</si>
  <si>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</si>
  <si>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</si>
  <si>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</si>
  <si>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</si>
  <si>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</si>
  <si>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</si>
  <si>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</si>
  <si>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</si>
  <si>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</si>
  <si>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</si>
  <si>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</si>
  <si>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</si>
  <si>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</si>
  <si>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</si>
  <si>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</si>
  <si>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</si>
  <si>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</si>
  <si>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2023</t>
  </si>
  <si>
    <t>Junio 30
Diciembre 31</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</si>
  <si>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</si>
  <si>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</si>
  <si>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</si>
  <si>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</si>
  <si>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</si>
  <si>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</si>
  <si>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</si>
  <si>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</si>
  <si>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</si>
  <si>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</si>
  <si>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</si>
  <si>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</si>
  <si>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</si>
  <si>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</si>
  <si>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</si>
  <si>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</si>
  <si>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</si>
  <si>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</si>
  <si>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</si>
  <si>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</si>
  <si>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</si>
  <si>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</si>
  <si>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Enero 1 de 2022</t>
  </si>
  <si>
    <t>CFO 02</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</si>
  <si>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</si>
  <si>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</si>
  <si>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</si>
  <si>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</si>
  <si>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</si>
  <si>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</si>
  <si>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CFO 03</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</si>
  <si>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</si>
  <si>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</si>
  <si>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</si>
  <si>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</si>
  <si>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</si>
  <si>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</si>
  <si>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</si>
  <si>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</si>
  <si>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</si>
  <si>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</si>
  <si>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</si>
  <si>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</si>
  <si>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</si>
  <si>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</si>
  <si>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</si>
  <si>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</si>
  <si>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</si>
  <si>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</si>
  <si>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</si>
  <si>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</si>
  <si>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</si>
  <si>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</si>
  <si>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</si>
  <si>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</si>
  <si>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</si>
  <si>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</si>
  <si>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</si>
  <si>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</si>
  <si>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</si>
  <si>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</si>
  <si>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</si>
  <si>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</si>
  <si>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</si>
  <si>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</si>
  <si>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</si>
  <si>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GES 01</t>
  </si>
  <si>
    <t>Posibilidad de pérdida económica y  reputacional</t>
  </si>
  <si>
    <t>Investigaciones que no se articulan a las líneas de investigación institucionales.</t>
  </si>
  <si>
    <r>
      <rPr>
        <sz val="11"/>
        <color rgb="FFFF0000"/>
        <rFont val="Arial Narrow"/>
        <family val="2"/>
      </rPr>
      <t>Debido</t>
    </r>
    <r>
      <rPr>
        <sz val="11"/>
        <color theme="1"/>
        <rFont val="Arial Narrow"/>
        <family val="2"/>
      </rPr>
      <t xml:space="preserve"> a desarrollos investigativos aislados de la línea estratégica definida.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</si>
  <si>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aislados de la línea estratégica definida.</t>
    </r>
  </si>
  <si>
    <t>Leve</t>
  </si>
  <si>
    <t>Verificar que los ante proyectos de investigación  se articulen  a las líneas de investigación aprobadas por la UAEOS.</t>
  </si>
  <si>
    <t>Mejorar el procedimiento de investigación incluyendo el visto bueno del grupo de educación e investigación en el anteproyecto de investigación, y socializarlo</t>
  </si>
  <si>
    <t>Coordinación y Porfesional designado
Grupo de Educación e Investigación</t>
  </si>
  <si>
    <t>GES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</si>
  <si>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</si>
  <si>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</si>
  <si>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</si>
  <si>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</si>
  <si>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</si>
  <si>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Verificar el cumplimiento de requisito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</si>
  <si>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</si>
  <si>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</si>
  <si>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GES 03</t>
  </si>
  <si>
    <t>Se desarrollen procesos de formación y/o capacitación a criterio de cada profesional de la UAEOS</t>
  </si>
  <si>
    <r>
      <rPr>
        <sz val="11"/>
        <color rgb="FFFF0000"/>
        <rFont val="Arial Narrow"/>
        <family val="2"/>
      </rPr>
      <t>Debido</t>
    </r>
    <r>
      <rPr>
        <sz val="11"/>
        <color theme="1"/>
        <rFont val="Arial Narrow"/>
        <family val="2"/>
      </rPr>
      <t xml:space="preserve"> a que no existen acuerdos mínimos para diseños curriculares de diversos programas educativos.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</si>
  <si>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que no existen acuerdos mínimos para diseños curriculares de diversos programas educativos.</t>
    </r>
  </si>
  <si>
    <t>Diseñar el procedimiento de programas de formación y/o capacitación como parte del proceso de gestión de la educación solidaria</t>
  </si>
  <si>
    <t>Incluir dentro del procedimiento  de programas de formación y/o capacitación el visto bueno del grupo de educación e investigación en el diseño curricular</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</si>
  <si>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</si>
  <si>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</si>
  <si>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</si>
  <si>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</si>
  <si>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</si>
  <si>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Menor</t>
  </si>
  <si>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</si>
  <si>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</si>
  <si>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</si>
  <si>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</si>
  <si>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</si>
  <si>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</si>
  <si>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</si>
  <si>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</si>
  <si>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</si>
  <si>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</si>
  <si>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</si>
  <si>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GH 01</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</si>
  <si>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</si>
  <si>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</si>
  <si>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</si>
  <si>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</si>
  <si>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Interes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</si>
  <si>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</si>
  <si>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</si>
  <si>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</si>
  <si>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30 de junio de 2023
31 de diciembre de 2.023</t>
  </si>
  <si>
    <t>GH 02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</si>
  <si>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</si>
  <si>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</si>
  <si>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</si>
  <si>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</si>
  <si>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</si>
  <si>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</si>
  <si>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</si>
  <si>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</si>
  <si>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</si>
  <si>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</si>
  <si>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</si>
  <si>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</si>
  <si>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Conflicto de Interés</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</si>
  <si>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</si>
  <si>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</si>
  <si>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</si>
  <si>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</si>
  <si>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1"/>
        <color rgb="FFFF0000"/>
        <rFont val="Arial Narrow"/>
        <family val="2"/>
      </rPr>
      <t>Posibilidad</t>
    </r>
    <r>
      <rPr>
        <sz val="11"/>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</si>
  <si>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</si>
  <si>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</si>
  <si>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</si>
  <si>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</si>
  <si>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</si>
  <si>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</si>
  <si>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</si>
  <si>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</si>
  <si>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</si>
  <si>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</si>
  <si>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</si>
  <si>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</si>
  <si>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</si>
  <si>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</si>
  <si>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</si>
  <si>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</si>
  <si>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</si>
  <si>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</si>
  <si>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</si>
  <si>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</si>
  <si>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</si>
  <si>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Posibilidad de incurrir en perdida reputacional</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</si>
  <si>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</si>
  <si>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</si>
  <si>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</si>
  <si>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</si>
  <si>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</si>
  <si>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</si>
  <si>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</si>
  <si>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</si>
  <si>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</si>
  <si>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</si>
  <si>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</si>
  <si>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</si>
  <si>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</si>
  <si>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</si>
  <si>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</si>
  <si>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</si>
  <si>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</si>
  <si>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</si>
  <si>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</si>
  <si>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</si>
  <si>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</si>
  <si>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</si>
  <si>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</si>
  <si>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</si>
  <si>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</si>
  <si>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</si>
  <si>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</si>
  <si>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</si>
  <si>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</si>
  <si>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</si>
  <si>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</si>
  <si>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</si>
  <si>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</si>
  <si>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</si>
  <si>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</si>
  <si>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</si>
  <si>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</si>
  <si>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</si>
  <si>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</si>
  <si>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</si>
  <si>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</si>
  <si>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</si>
  <si>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</si>
  <si>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</si>
  <si>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</si>
  <si>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</si>
  <si>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</si>
  <si>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</si>
  <si>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</si>
  <si>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</si>
  <si>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</si>
  <si>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</si>
  <si>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</si>
  <si>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</si>
  <si>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</si>
  <si>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</si>
  <si>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</si>
  <si>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</si>
  <si>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</si>
  <si>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</si>
  <si>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</si>
  <si>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</si>
  <si>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</si>
  <si>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</si>
  <si>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</si>
  <si>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</si>
  <si>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</si>
  <si>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</si>
  <si>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</si>
  <si>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</si>
  <si>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</si>
  <si>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</si>
  <si>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</si>
  <si>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</si>
  <si>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</si>
  <si>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</si>
  <si>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</si>
  <si>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</si>
  <si>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</si>
  <si>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</si>
  <si>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</si>
  <si>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</si>
  <si>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</si>
  <si>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</si>
  <si>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</si>
  <si>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</si>
  <si>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</si>
  <si>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</si>
  <si>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</si>
  <si>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</si>
  <si>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</si>
  <si>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</si>
  <si>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</si>
  <si>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</si>
  <si>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</si>
  <si>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Planear (establecer prioridades y necesidades de recursos) los recursos presupuestales necesarios para adelantar las actividades de contratación.</t>
  </si>
  <si>
    <t xml:space="preserve">Realizar 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</si>
  <si>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</si>
  <si>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</si>
  <si>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</si>
  <si>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</si>
  <si>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</si>
  <si>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Plan/Programación de mantenimiento de software y hardware</t>
  </si>
  <si>
    <t>Ejecutar plan/Programa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</si>
  <si>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</si>
  <si>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</si>
  <si>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</si>
  <si>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</si>
  <si>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</si>
  <si>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</si>
  <si>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</si>
  <si>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</si>
  <si>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</si>
  <si>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</si>
  <si>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</si>
  <si>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</si>
  <si>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</si>
  <si>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</si>
  <si>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</si>
  <si>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</si>
  <si>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</si>
  <si>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</si>
  <si>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</si>
  <si>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</si>
  <si>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</si>
  <si>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</si>
  <si>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</si>
  <si>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</si>
  <si>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</si>
  <si>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</si>
  <si>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</si>
  <si>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</si>
  <si>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</si>
  <si>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</si>
  <si>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</si>
  <si>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</si>
  <si>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</si>
  <si>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</si>
  <si>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</si>
  <si>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</si>
  <si>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</si>
  <si>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</si>
  <si>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</si>
  <si>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</si>
  <si>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</si>
  <si>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</si>
  <si>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</si>
  <si>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</si>
  <si>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</si>
  <si>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</si>
  <si>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</si>
  <si>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Vaildar y verificar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</si>
  <si>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</si>
  <si>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</si>
  <si>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</si>
  <si>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</si>
  <si>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</si>
  <si>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</si>
  <si>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</si>
  <si>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</si>
  <si>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</si>
  <si>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</si>
  <si>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</si>
  <si>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</si>
  <si>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</si>
  <si>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</si>
  <si>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</si>
  <si>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</si>
  <si>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</si>
  <si>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</si>
  <si>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</si>
  <si>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</si>
  <si>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</si>
  <si>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</si>
  <si>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</si>
  <si>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</si>
  <si>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</si>
  <si>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</si>
  <si>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</si>
  <si>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</si>
  <si>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</si>
  <si>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</si>
  <si>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</si>
  <si>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</si>
  <si>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</si>
  <si>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</si>
  <si>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</si>
  <si>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</si>
  <si>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</si>
  <si>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</si>
  <si>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</si>
  <si>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</si>
  <si>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</si>
  <si>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</si>
  <si>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</si>
  <si>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</si>
  <si>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</si>
  <si>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</si>
  <si>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</si>
  <si>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</si>
  <si>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</si>
  <si>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r>
      <rPr>
        <sz val="10"/>
        <color rgb="FFFF0000"/>
        <rFont val="Arial Narrow"/>
        <family val="2"/>
      </rPr>
      <t>Posibilidad</t>
    </r>
    <r>
      <rPr>
        <sz val="10"/>
        <color theme="1"/>
        <rFont val="Arial Narrow"/>
        <family val="2"/>
      </rPr>
      <t xml:space="preserve"> de perdida reputacional</t>
    </r>
  </si>
  <si>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</si>
  <si>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</si>
  <si>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</si>
  <si>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</si>
  <si>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</si>
  <si>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</si>
  <si>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</si>
  <si>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</si>
  <si>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</si>
  <si>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</si>
  <si>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</si>
  <si>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</si>
  <si>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</si>
  <si>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</si>
  <si>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</si>
  <si>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</si>
  <si>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</si>
  <si>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</si>
  <si>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</si>
  <si>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</si>
  <si>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</si>
  <si>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</si>
  <si>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</si>
  <si>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</si>
  <si>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</si>
  <si>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</si>
  <si>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</si>
  <si>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</si>
  <si>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</si>
  <si>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</si>
  <si>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</si>
  <si>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</si>
  <si>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</si>
  <si>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</si>
  <si>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</si>
  <si>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</si>
  <si>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</si>
  <si>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</si>
  <si>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</si>
  <si>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</si>
  <si>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</si>
  <si>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</si>
  <si>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</si>
  <si>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</si>
  <si>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</si>
  <si>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</si>
  <si>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</si>
  <si>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</si>
  <si>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</si>
  <si>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</si>
  <si>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</si>
  <si>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</si>
  <si>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</si>
  <si>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</si>
  <si>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</si>
  <si>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</si>
  <si>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</si>
  <si>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</si>
  <si>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</si>
  <si>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</si>
  <si>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</si>
  <si>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</si>
  <si>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</si>
  <si>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</si>
  <si>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</si>
  <si>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</si>
  <si>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</si>
  <si>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</si>
  <si>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</si>
  <si>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</si>
  <si>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</si>
  <si>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</si>
  <si>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</si>
  <si>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</si>
  <si>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</si>
  <si>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</si>
  <si>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</si>
  <si>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</si>
  <si>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</si>
  <si>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</si>
  <si>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</si>
  <si>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</si>
  <si>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</si>
  <si>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</si>
  <si>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</si>
  <si>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</si>
  <si>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</si>
  <si>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</si>
  <si>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</si>
  <si>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</si>
  <si>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</si>
  <si>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</si>
  <si>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</si>
  <si>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</si>
  <si>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</si>
  <si>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</si>
  <si>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</si>
  <si>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</si>
  <si>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</si>
  <si>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</si>
  <si>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</si>
  <si>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</si>
  <si>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</si>
  <si>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</si>
  <si>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</si>
  <si>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</si>
  <si>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</si>
  <si>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</si>
  <si>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</si>
  <si>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</si>
  <si>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</si>
  <si>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</si>
  <si>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</si>
  <si>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</si>
  <si>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</si>
  <si>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</si>
  <si>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</si>
  <si>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</si>
  <si>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</si>
  <si>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</si>
  <si>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</si>
  <si>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</si>
  <si>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</si>
  <si>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</si>
  <si>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</si>
  <si>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</si>
  <si>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</si>
  <si>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</si>
  <si>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</si>
  <si>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</si>
  <si>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</si>
  <si>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</si>
  <si>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</si>
  <si>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</si>
  <si>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</si>
  <si>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</si>
  <si>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</si>
  <si>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</si>
  <si>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Jefe Oficina Asesora Juridica 
Carmen Julia Lizarazo </t>
  </si>
  <si>
    <t>Actualizado 28 de abril 2023</t>
  </si>
  <si>
    <t>En la fecha 27 de abril de 2023 se envió correo electrónico a las entidades acreditadas (según listado publicado a corte de marzo 31 de 2023) recordando la importancia de mantener los datos actualizados</t>
  </si>
  <si>
    <t xml:space="preserve">Ejecutado </t>
  </si>
  <si>
    <t>Esperado</t>
  </si>
  <si>
    <t xml:space="preserve">Componente </t>
  </si>
  <si>
    <t>Gestión del Riesgo de Corrupción</t>
  </si>
  <si>
    <t>Racionalización de Tramites</t>
  </si>
  <si>
    <t>Rendición de cuentas</t>
  </si>
  <si>
    <t xml:space="preserve">Mecanismos para mejorar el servicio al ciudadano </t>
  </si>
  <si>
    <t>PORCENTAJE DE CUMPLIMIENTO</t>
  </si>
  <si>
    <t>Transparencia y Acceso a la Información</t>
  </si>
  <si>
    <t xml:space="preserve">Gestión de Conflictos de Interes </t>
  </si>
  <si>
    <t xml:space="preserve">Durante el primer cuatrimestre de 2023 se realizó seguimiento a los mapas de riesgos de los procesos, verificando el cierre de los planes de acción y tratamientos con corte a 31 de diciembre de 2022. Adicionalmente en el marco de la auditoría de evaluación independiente se realizó seguimiento al mapa de riesgos de Comunicación y prensa. Por otra parte, se asesoró en la revisión y ajuste del mapa de riesgos del proceso Fomento de las organizaciones solidarias. </t>
  </si>
  <si>
    <t>Se realizará el primer mensaje en el siguiente corte</t>
  </si>
  <si>
    <t>Se realizará el informe en el último corte</t>
  </si>
  <si>
    <t>Se socializa el primer informe trimestral de atención al ciudadano a través de la página web de la entidad. https://www.unidadsolidaria.gov.co/sites/default/files/archivos/INFORME%20ATENCION%20AL%20CIUDADANO%20PRIMER%20TRIMETRE%20DE%202023_0.pdf</t>
  </si>
  <si>
    <t>La audiencia está programada para el último cuatrimestre del 2023</t>
  </si>
  <si>
    <t>En el próximo cuatrimestre se realizará el primer informe</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</si>
  <si>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</si>
  <si>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En el primer cuatrimestre los profesionales que han realizado acciones del procedimiento de gestión de peticiones han registrado en el formato establecido las peticiones allegadas a la oficina de atención al ciudadano</t>
  </si>
  <si>
    <t xml:space="preserve">En el marco del seguimiento a la implementación de la estrategia de conflicto de intereses se revisó el procedimiento y se verificó su socialización. Está en proceso la programación de una capacitación a todos los servidores públicos. </t>
  </si>
  <si>
    <t>Se realizará la verificación en el segundo corte del 2023</t>
  </si>
  <si>
    <t>Se realizó publicación de los conjuntos de datos abiertos correspondientes a "Entidades Acreditadas" en el portal de datos abiertos del estado colombiano. https://www.unidadsolidaria.gov.co/tr%C3%A1mites-y-servicios/atenci%C3%B3n/atenci%C3%B3n-al-ciudadano/datos-abiertos</t>
  </si>
  <si>
    <t>Se realizará el primer reporte en el segundo corte del 2023</t>
  </si>
  <si>
    <t>los primeros (5) cinco días de cada mes se reporta, el Normograma al área de comunicaciones de la entidad para que sea reportada en la página Web. https://www.unidadsolidaria.gov.co/index.php/la-entidad/normatividad/normograma</t>
  </si>
  <si>
    <t xml:space="preserve">De acuerdo al seguimiento del plan de mejoramiento furag 2021 se tiene un avance del 93%, se realizará el primer avance del seguimiento a los planes de Mejoramientos FURAG Y MIPG en el segundo corte del 2023 </t>
  </si>
  <si>
    <t>En la página de la entidad esta actualizada la información de la ejecución de proyectos de inversión con corte a 31 de marzo de 2023 así como la información de presupuesto Programas-y-proyectos se publicó la ejecución en el siguiente link https://www.unidadsolidaria.gov.co/Planeaci%C3%B3n-gesti%C3%B3n-y-control/planeaci%C3%B3n/Programas-y-proyectos/ejecucion-2023</t>
  </si>
  <si>
    <t>17/04/2023: se realizó la revisión de los enlaces publicados en la página web
18/04/2023: se envió matriz y propuesta de documentos con mejoras identificadas a la coordinación de grupo de educación
25/04/2023: la coordinación de grupo de educación e investigación envió matriz con revisión de enlaces web y documentos con mejoras identificadas a las coordinaciones de los grupos TIC y Conectividad Solidaria y Prensa</t>
  </si>
  <si>
    <t>Se realizará el seguimiento en el corte final del 2023</t>
  </si>
  <si>
    <t>Se realizó informe de botón de transparencia y acceso a la información de acuerdo con la resolución 1519 de 2020, se encuentra en la carpeta compartida de la entidad Z:\ARCHIVO GTI_TRD_2023\124.03 PLANES\Planes institucionales\Plan anticorrupción\Transparencia y acceso a la información</t>
  </si>
  <si>
    <t xml:space="preserve">Se realizará la actualización en el corte final del 2023
</t>
  </si>
  <si>
    <t xml:space="preserve">Se diseñaron y publicaron dos piezas para las redes sociales
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t>
  </si>
  <si>
    <t>Se elaboro pieza informativa sobre la secretaría de transparencia, sobre la iniciativa RITA (Red interstitucional de Transparencia y Anticorrupción), el tip fue enviado por correo electrónico a los funcionarios.
Evidencia: Correo electrónico tip secretaría de transparencia. Con el siguiente enlace Secretaría de Transparencia: http://www.secretariatransparencia.gov.co/revision-peticiones-corrupcion/rita</t>
  </si>
  <si>
    <t>Conforme al cronograma establecido para la actual vigencia de la entrega de las transferencias documentales primarias, de las diferentes áreas que hacen parte de la estructura organizacional de la Entidad, se establecerá un plan de contingencia para la entrega de la documentación que se genera de forma digital debido a la pandemia (2020 -2021), donde las Tablas de Retención Documental, que están publicadas actualmente, establece que toda la documentación debe reposar de forma física. Por lo anterior, se ajustará dando cumplimiento al protocolo que se realizó en pandemia. con la Subdirección nacional, encargado por funciones del Archivo central y manejo del mismo, para la entrega de documentación de forma digital y física.</t>
  </si>
  <si>
    <t>Se realizará el primer avance de la actividad en el segundo corte del 2023</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</si>
  <si>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https://www.unidadsolidaria.gov.co/Planeaci%C3%B3n-gesti%C3%B3n-y-control/Gesti%C3%B3n/gestion-de-informacion/Administraci%C3%B3n-Web</t>
  </si>
  <si>
    <t>Se realizará la capacitación en el segundo corte del 2023</t>
  </si>
  <si>
    <t>Se realizará el avance de 3 tips en el segundo corte del 2023</t>
  </si>
  <si>
    <t>29/04/2023 Se realizó la actualización del registro SUIT, el Link es: http://tramites1.suit.gov.co/racionalizacion-web/faces/gestionoperacion/ver_fi_datos_operacion.jsf?_adf.ctrl-state=1bvapbyqt_3</t>
  </si>
  <si>
    <t>En la página de la entidad esta actualizada el sitio Web accesible para personas con discapacidad, de tal forma, que el usuario ajuste el tamaño del texto (aumentar o disminuir) según sus necesidades, además de modificar el contraste, y centro de relevo, en el cual, se visualiza en la parte derecha en la página web. https://www.unidadsolidaria.gov.co/</t>
  </si>
  <si>
    <t>Se revisará desde la Dirección de Planeación la necesidad de  actualizar la Política de Administración de riesgos en el segundo corte del 2023</t>
  </si>
  <si>
    <t xml:space="preserve">Desde el Grupo de Planeaicón y Estadistica se asesoró a cada lider  en la   construcción  del Mapa de Riesgo  y  se socializó la propuesta  con la  ciudadanía del 7 de enero a 20 e enero de 2023, no llego ninguna observación .
</t>
  </si>
  <si>
    <t xml:space="preserve">El 27 de enero se adoptó y publicó el mapa de riesgo Institucional bajo   la resolución 030 del 27 de enero de 2023 https://www.unidadsolidaria.gov.co/Planeacion-gestion-y-control/Planeacion/Planes/Planes-integrados-2023Se </t>
  </si>
  <si>
    <t>Durante el primer cuatrimestre: se realizó revisión del material publicado sobre disposición de consultas de acceso a la información del DAFP, se recopiló la información de las peticiones del trámite de acreditación, se presentó a la coordinación de grupo cronograma de trabajo.</t>
  </si>
  <si>
    <t xml:space="preserve">Se realiza una encuesta de participación ciudadana a través de la página web de la entidad: Cuéntanos ¿Cómo desde la asociatividad solidaria se puede contribuir a disminuir la brecha de
acceso a los derechos sociales?
https://www.unidadsolidaria.gov.co/Prensa/Noticias/Encuesta-participacion-ciudadana
</t>
  </si>
  <si>
    <t>Se realizaron jornadas de ssocializaron en materia de riesgos los siguientes procesos:
Pensamiento y Dieccionamiento estratégico
Programas Y Proyectos
Servicio al Ciudadano
Seguimiento y Medición
Educación Solidaria
Fomento
Humana
Financiera
Informatica 
Contractual
Jurídica
Documental
Administrativa
Prensa
Control de la Evaluación 
Gestión del Mejoramiento</t>
  </si>
  <si>
    <t>Se presentó en el mes de marzo la  materialización de un riesgo no identificado, en el proceso de Gestión Financiera, siendo necesario asesorar en la forma y procedimiento a seguir por parte del líder de Proceso y su equipo de trabajo; referente al tratamiento que se debe dar cuando un riesgo materializa, tratamiento y plan de contingensia a seguir. Y Solicitud de acompañamiento para generar tratamiento al riesgo materializado.</t>
  </si>
  <si>
    <t>Durante el primer cuatrimestre de 2023 se realizó el ultimo seguimiento  a los mapas de riesgos de los procesos y de corrupcion a corte a 31 de diciembre de 2022</t>
  </si>
  <si>
    <t>rolfi.serrano@uaeos.gov.co</t>
  </si>
  <si>
    <t>Grupo de Conectividad Solidaria y Prensa</t>
  </si>
  <si>
    <t xml:space="preserve">Dirección de Investigación y Planeación
Grupo de Conectividad Solidaria y Prensa
Grupo de Planeación y Estadística </t>
  </si>
  <si>
    <t xml:space="preserve">Grupo de Conectividad Solidaria y Prensa </t>
  </si>
  <si>
    <t xml:space="preserve">
Grupo de Conectividad Solidaria y Prensa</t>
  </si>
  <si>
    <t>100% de información, relacionada con la gestión de peticiones y trámite</t>
  </si>
  <si>
    <t>Se realizará el primer avance en el ultimo corte</t>
  </si>
  <si>
    <r>
      <t>Se elaboró una pieza</t>
    </r>
    <r>
      <rPr>
        <sz val="10"/>
        <color rgb="FFFF0000"/>
        <rFont val="Arial Narrow"/>
        <family val="2"/>
      </rPr>
      <t xml:space="preserve"> </t>
    </r>
    <r>
      <rPr>
        <sz val="10"/>
        <color theme="1"/>
        <rFont val="Arial Narrow"/>
        <family val="2"/>
      </rPr>
      <t>y se socializaron en las redes sociales: https://twitter.com/UsolidariaCo/status/1652090995142524935?s=20</t>
    </r>
  </si>
  <si>
    <t>Grupo de Gestion Administrativa- Grupo de Conectividad Solidaria y Prensa</t>
  </si>
  <si>
    <t>Grupo de Gestión Administrativa
Dirección de Investigación y Planeación</t>
  </si>
  <si>
    <t>Grupo de Gestión Administrativa
Grupo de Comunicaciones y Prensa</t>
  </si>
  <si>
    <t>Grupo de Gestión Administrativa- Grupo de Conectividad Solidaria y Prensa</t>
  </si>
  <si>
    <t>Administrativa (elaboración)
Comunicaciones y Prensa (publicación)</t>
  </si>
  <si>
    <r>
      <t>Ten</t>
    </r>
    <r>
      <rPr>
        <sz val="10"/>
        <rFont val="Arial Narrow"/>
        <family val="2"/>
      </rPr>
      <t>iendo en cuenta el cambio de responsable del proceso de Atención al Ciudadano del Grupo de Educación e Investigación al Grupo de Gestión Administrativa</t>
    </r>
    <r>
      <rPr>
        <sz val="10"/>
        <color rgb="FF000000"/>
        <rFont val="Arial Narrow"/>
        <family val="2"/>
      </rPr>
      <t xml:space="preserve"> , además de las políticas y lineamientos y cambios directivos y de coordinación se retrasa el avance de la actividad  se realizaran 2 actividades de promoción para el segundo corte del 2023, se avanza con la revisión de la Guía "Atención al ciudadano y grupo de valor" de la función publica esto con el fin de definir el alcance de las actividades de promoción ya que los grupos de valor no serían los mismos.</t>
    </r>
  </si>
  <si>
    <t>De acuerdo al reporte del grupo de gestión humana: A pesar de que no se esperaban actividades en este primer cuatrimestre, se destaca que la UAEOS, en el marco del Plan Institucional de Capacitación-PIC-2023, formuló para ejecución durante la vigencia el fortalecimiento de competencias de Atención al Ciudadano a los Servidores públicos y contratistas,   conocimientos, junto con los esenciales, con los que el servidor público fortalece los sistemas, métodos, tecnologías de la información, técnicas, instrumentos y herramientas,  a través de los cursos virtuales que ofrece la Esap, Función Pública, entre otros.</t>
  </si>
  <si>
    <t>A corte del 30 de abril, se elaboró el primer informe trimestral de servicio al ciudadano que se publicó https://www.unidadsolidaria.gov.co/Atencion-al-ciudadano/Mecanismos-de-participacion/resultados-de-mediciones-satisfaccion-ciudadana/Informe-consolidado-2023</t>
  </si>
  <si>
    <t>De acuerdo con el cronogrma establecido se presentará avance el segundo corte del 2023</t>
  </si>
  <si>
    <t>Promover los canales de contacto, con los que cuentan los ciudadanos, para interponer sus peticiones especialmente las relacionadas con actos que puedan configurar riesgos de corrupción</t>
  </si>
  <si>
    <t>Grupo de Conectividad Solidaria y Prensa
Grupo de Tecnologías de la Información</t>
  </si>
  <si>
    <t>Grupo de Tecnologías de la Información
Grupo de Conectividad Solidaria y Prensa</t>
  </si>
  <si>
    <t>Grupo de Conectividad Solidaria y Prensa
 Grupo de Tecnologías de la Información</t>
  </si>
  <si>
    <t xml:space="preserve"> Grupo de Tecnologías de la Información
Grupo de Conectividad Solidaria y Prensa 
</t>
  </si>
  <si>
    <t xml:space="preserve">Grupo de Tecnologías de la Información
Grupo de Conectividad Solidaria y Prensa
Dirección de Desarrollo
</t>
  </si>
  <si>
    <t>Grupo de Gestion Administrativa</t>
  </si>
  <si>
    <t>Grupo de Gestión Administrativa
Grupo de Conectividad Solidaria y Prensa</t>
  </si>
  <si>
    <t xml:space="preserve">De acuerdo con el cronogrma establecido se presentará avance e de la actividad en el segundo corte de la vigencia 2023  </t>
  </si>
  <si>
    <t>Si bien esta actividad se tenía programada para el segundo cuatrimestre, esta se cumplió en el primero, mediante la resolución 030 de 2023 donde se evidencia la incorporacion de la estrategia en los planes de accion del Grupo de Planeacion y Estadistica y Gestion Humana</t>
  </si>
  <si>
    <t>De acuerdo con el cronogrma establecido se presentará avance e de la actividad en el segundo corte de la vigencia 2029</t>
  </si>
  <si>
    <t xml:space="preserve">De acuerdo con el cronogrma establecido se presentará avance e de la actividad en el ultimo corte de la vigencia 2023  </t>
  </si>
  <si>
    <t xml:space="preserve">Grupo de Gestión Administrativa 
</t>
  </si>
  <si>
    <t>Grupo de Gestión Administrativa
Grupo de Conectividad Solidaria y Prensa</t>
  </si>
  <si>
    <t>Se elaboraron y publicaron 296 piezas    para las redes sociales y se encuentran el la  carpeta compartida del grupo de conectividad, en la pagina web se elaboraron  y publicaron147 notas se encuentran en el siguiente link:https://www.unidadsolidaria.gov.co/admin/content?status=All&amp;type=article&amp;title=&amp;langcode=All
Todo a corte 30 de abril de 2023</t>
  </si>
  <si>
    <t>Se publicó en página Web y redes de la Unidad Solidaria piezas comunicativas sobre satisfacción ciudadana: https://www.unidadsolidaria.gov.co/sites/default/files/archivos/INFORME%20ATENCION%20AL%20CIUDADANO%20PRIMER%20TRIMETRE%20DE%202023_0.pdf
https://twitter.com/USolidariaCo?s=20</t>
  </si>
  <si>
    <t>La Oficina Asesora Juridica hasta el 30 de abril, adelantó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</si>
  <si>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Desde el área de la oficina jurídica envía los reportes de las contrataciones que se suscribieron del periodo indicado. Página de SECOP II. se 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</si>
  <si>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A corte del 30 de abril, se formulo y aprobó el Plan de adquisiciones de la Unidad el día 05 de enero de 2023, el cual fue publicado en la página web de la Unidad y Secoop II y adoptado mediante la resolución 05 del 5 de enero del 2023 , respectivamente. Se ha actualizado, teniendo en cuenta las solicitudes por parte de las diferentes dependencias de la UAEOS (versión 40)</t>
  </si>
  <si>
    <t>Los reconocimientos serán otorgados a servidores públicos por su labor de atención u orientación al ciudadano en el segundo cuatrimestre del 2023</t>
  </si>
  <si>
    <t>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En relacion con RITA:se tiene un correo interno para la denunciar hechos relacionados con corrupción soytransparente@unidadsolidaria.gov.co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</si>
</sst>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dd/mm/yyyy;@"/>
    <numFmt numFmtId="165" formatCode="_-* #,##0_-;\-* #,##0_-;_-* &quot;-&quot;??_-;_-@_-"/>
    <numFmt numFmtId="166" formatCode="0.000%"/>
    <numFmt numFmtId="167" formatCode="0.0%"/>
  </numFmts>
  <fonts count="66"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sz val="11"/>
      <color theme="1"/>
      <name val="Arial Narrow"/>
      <family val="2"/>
    </font>
    <font>
      <sz val="11"/>
      <name val="Arial Narrow"/>
      <family val="2"/>
    </font>
    <font>
      <i/>
      <sz val="11"/>
      <color theme="1"/>
      <name val="Arial Narrow"/>
      <family val="2"/>
    </font>
    <font>
      <i/>
      <sz val="11"/>
      <color theme="1"/>
      <name val="Arial"/>
      <family val="2"/>
    </font>
    <font>
      <sz val="11"/>
      <color theme="10"/>
      <name val="Calibri"/>
      <family val="2"/>
      <scheme val="minor"/>
    </font>
    <font>
      <sz val="11"/>
      <color theme="0"/>
      <name val="Calibri"/>
      <family val="2"/>
      <scheme val="minor"/>
    </font>
    <font>
      <sz val="9"/>
      <color theme="0"/>
      <name val="Arial"/>
      <family val="2"/>
    </font>
  </fonts>
  <fills count="23">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s>
  <borders count="83">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otted">
        <color rgb="FFF79646"/>
      </top>
      <bottom style="dashed">
        <color theme="9" tint="-0.24994659260841701"/>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3">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766">
    <xf numFmtId="0" fontId="0" fillId="0" borderId="0" xfId="0"/>
    <xf numFmtId="0" fontId="2" fillId="0" borderId="0" xfId="0" applyFont="1"/>
    <xf numFmtId="0" fontId="20" fillId="0" borderId="0" xfId="0" applyFont="1"/>
    <xf numFmtId="0" fontId="10" fillId="0" borderId="10" xfId="0" applyFont="1" applyBorder="1" applyAlignment="1">
      <alignment vertical="center" wrapText="1"/>
    </xf>
    <xf numFmtId="0" fontId="30" fillId="0" borderId="10" xfId="0" applyFont="1" applyBorder="1" applyAlignment="1">
      <alignment horizontal="center" vertical="center" wrapText="1"/>
    </xf>
    <xf numFmtId="0" fontId="30" fillId="0" borderId="10" xfId="0" applyFont="1" applyBorder="1" applyAlignment="1">
      <alignment horizontal="justify" vertical="center" wrapText="1"/>
    </xf>
    <xf numFmtId="0" fontId="10" fillId="0" borderId="10" xfId="0" applyFont="1" applyBorder="1" applyAlignment="1">
      <alignment horizontal="justify" vertical="center" wrapText="1"/>
    </xf>
    <xf numFmtId="0" fontId="10" fillId="0" borderId="10" xfId="0" applyFont="1" applyBorder="1" applyAlignment="1">
      <alignment horizontal="center" vertical="center" wrapText="1"/>
    </xf>
    <xf numFmtId="0" fontId="30" fillId="5" borderId="10"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10" fillId="5" borderId="10" xfId="0" applyFont="1" applyFill="1" applyBorder="1" applyAlignment="1">
      <alignment vertical="center" wrapText="1"/>
    </xf>
    <xf numFmtId="9" fontId="30" fillId="5" borderId="10" xfId="0" applyNumberFormat="1" applyFont="1" applyFill="1" applyBorder="1" applyAlignment="1">
      <alignment horizontal="center" vertical="center" wrapText="1"/>
    </xf>
    <xf numFmtId="0" fontId="30" fillId="5" borderId="10" xfId="0" applyFont="1" applyFill="1" applyBorder="1" applyAlignment="1">
      <alignment vertical="center" wrapText="1"/>
    </xf>
    <xf numFmtId="0" fontId="10" fillId="5" borderId="10" xfId="0" applyFont="1" applyFill="1" applyBorder="1" applyAlignment="1">
      <alignment horizontal="center" vertical="center" wrapText="1"/>
    </xf>
    <xf numFmtId="0" fontId="30" fillId="5" borderId="10" xfId="0" applyFont="1" applyFill="1" applyBorder="1" applyAlignment="1">
      <alignment horizontal="justify" vertical="center" wrapText="1"/>
    </xf>
    <xf numFmtId="0" fontId="28" fillId="4" borderId="11" xfId="0" applyFont="1" applyFill="1" applyBorder="1" applyAlignment="1">
      <alignment horizontal="center" vertical="center" wrapText="1"/>
    </xf>
    <xf numFmtId="9" fontId="20" fillId="5" borderId="10" xfId="1" applyFont="1" applyFill="1" applyBorder="1" applyAlignment="1">
      <alignment horizontal="left" vertical="center" wrapText="1"/>
    </xf>
    <xf numFmtId="0" fontId="20" fillId="0" borderId="10" xfId="0" applyFont="1" applyBorder="1" applyAlignment="1">
      <alignment horizontal="left" vertical="center" wrapText="1"/>
    </xf>
    <xf numFmtId="0" fontId="18" fillId="0" borderId="0" xfId="0" applyFont="1"/>
    <xf numFmtId="0" fontId="28" fillId="6" borderId="10" xfId="0" applyFont="1" applyFill="1" applyBorder="1" applyAlignment="1">
      <alignment horizontal="center" vertical="center"/>
    </xf>
    <xf numFmtId="0" fontId="0" fillId="5" borderId="0" xfId="0" applyFill="1"/>
    <xf numFmtId="0" fontId="0" fillId="7" borderId="10" xfId="0" applyFill="1" applyBorder="1" applyAlignment="1">
      <alignment horizontal="center" vertical="center"/>
    </xf>
    <xf numFmtId="0" fontId="0" fillId="5" borderId="10" xfId="0" applyFill="1" applyBorder="1" applyAlignment="1">
      <alignment horizontal="center" vertical="center"/>
    </xf>
    <xf numFmtId="0" fontId="0" fillId="5" borderId="10" xfId="0" applyFill="1" applyBorder="1"/>
    <xf numFmtId="9" fontId="0" fillId="7" borderId="10" xfId="0" applyNumberFormat="1" applyFill="1" applyBorder="1" applyAlignment="1">
      <alignment horizontal="center" vertical="center"/>
    </xf>
    <xf numFmtId="0" fontId="28" fillId="0" borderId="10" xfId="0" applyFont="1" applyBorder="1" applyAlignment="1">
      <alignment horizontal="center" vertical="center" wrapText="1"/>
    </xf>
    <xf numFmtId="1" fontId="30" fillId="0" borderId="10" xfId="0" applyNumberFormat="1" applyFont="1" applyBorder="1" applyAlignment="1">
      <alignment horizontal="center" vertical="center"/>
    </xf>
    <xf numFmtId="0" fontId="30" fillId="0" borderId="10" xfId="0" applyFont="1" applyBorder="1" applyAlignment="1">
      <alignment horizontal="left" vertical="center" wrapText="1"/>
    </xf>
    <xf numFmtId="1" fontId="30" fillId="0" borderId="10" xfId="0" applyNumberFormat="1" applyFont="1" applyBorder="1" applyAlignment="1">
      <alignment horizontal="center" vertical="center" wrapText="1"/>
    </xf>
    <xf numFmtId="0" fontId="30" fillId="5" borderId="10" xfId="0" applyFont="1" applyFill="1" applyBorder="1" applyAlignment="1">
      <alignment horizontal="left" vertical="center" wrapText="1"/>
    </xf>
    <xf numFmtId="1" fontId="10" fillId="5" borderId="10" xfId="0" applyNumberFormat="1" applyFont="1" applyFill="1" applyBorder="1" applyAlignment="1">
      <alignment horizontal="center" vertical="center" wrapText="1"/>
    </xf>
    <xf numFmtId="14" fontId="0" fillId="0" borderId="0" xfId="0" applyNumberFormat="1"/>
    <xf numFmtId="0" fontId="34" fillId="0" borderId="0" xfId="0" applyFont="1"/>
    <xf numFmtId="9" fontId="0" fillId="0" borderId="0" xfId="0" applyNumberFormat="1" applyAlignment="1">
      <alignment horizontal="center" vertical="center"/>
    </xf>
    <xf numFmtId="1" fontId="0" fillId="7" borderId="10" xfId="1" applyNumberFormat="1" applyFont="1" applyFill="1" applyBorder="1" applyAlignment="1">
      <alignment horizontal="center" vertical="center"/>
    </xf>
    <xf numFmtId="1" fontId="0" fillId="5" borderId="10" xfId="0" applyNumberFormat="1" applyFill="1" applyBorder="1" applyAlignment="1">
      <alignment horizontal="center" vertical="center"/>
    </xf>
    <xf numFmtId="0" fontId="0" fillId="0" borderId="27" xfId="0" applyBorder="1"/>
    <xf numFmtId="0" fontId="0" fillId="0" borderId="28" xfId="0" applyBorder="1"/>
    <xf numFmtId="0" fontId="35" fillId="0" borderId="28" xfId="0" applyFont="1" applyBorder="1"/>
    <xf numFmtId="41" fontId="35" fillId="0" borderId="28" xfId="4" applyFont="1" applyFill="1" applyBorder="1"/>
    <xf numFmtId="41" fontId="35" fillId="0" borderId="29" xfId="4" applyFont="1" applyFill="1" applyBorder="1"/>
    <xf numFmtId="0" fontId="0" fillId="0" borderId="30" xfId="0" applyBorder="1"/>
    <xf numFmtId="0" fontId="0" fillId="0" borderId="31" xfId="0" applyBorder="1"/>
    <xf numFmtId="0" fontId="35" fillId="0" borderId="31" xfId="0" applyFont="1" applyBorder="1"/>
    <xf numFmtId="41" fontId="35" fillId="0" borderId="31" xfId="4" applyFont="1" applyFill="1" applyBorder="1"/>
    <xf numFmtId="41" fontId="35" fillId="0" borderId="32" xfId="4" applyFont="1" applyFill="1" applyBorder="1"/>
    <xf numFmtId="41" fontId="37" fillId="0" borderId="31" xfId="4" applyFont="1" applyFill="1" applyBorder="1" applyAlignment="1">
      <alignment horizontal="center" vertical="center"/>
    </xf>
    <xf numFmtId="41" fontId="0" fillId="0" borderId="31" xfId="4" applyFont="1" applyFill="1" applyBorder="1" applyAlignment="1" applyProtection="1">
      <alignment wrapText="1"/>
      <protection hidden="1"/>
    </xf>
    <xf numFmtId="41" fontId="0" fillId="0" borderId="31" xfId="4" applyFont="1" applyFill="1" applyBorder="1" applyProtection="1">
      <protection hidden="1"/>
    </xf>
    <xf numFmtId="41" fontId="0" fillId="0" borderId="32" xfId="4" applyFont="1" applyFill="1" applyBorder="1" applyProtection="1">
      <protection hidden="1"/>
    </xf>
    <xf numFmtId="41" fontId="0" fillId="0" borderId="31"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0" fillId="0" borderId="35" xfId="0" applyBorder="1"/>
    <xf numFmtId="0" fontId="40" fillId="0" borderId="36" xfId="0" applyFont="1" applyBorder="1"/>
    <xf numFmtId="0" fontId="40" fillId="0" borderId="0" xfId="0" applyFont="1"/>
    <xf numFmtId="0" fontId="20" fillId="5" borderId="0" xfId="3" applyFont="1" applyFill="1"/>
    <xf numFmtId="0" fontId="18" fillId="5" borderId="0" xfId="3" applyFont="1" applyFill="1"/>
    <xf numFmtId="0" fontId="18" fillId="5" borderId="4" xfId="3" applyFont="1" applyFill="1" applyBorder="1"/>
    <xf numFmtId="0" fontId="17" fillId="5" borderId="0" xfId="3" applyFont="1" applyFill="1" applyAlignment="1">
      <alignment vertical="center" wrapText="1"/>
    </xf>
    <xf numFmtId="0" fontId="44" fillId="5" borderId="4" xfId="3" applyFont="1" applyFill="1" applyBorder="1" applyAlignment="1">
      <alignment horizontal="justify" vertical="top" wrapText="1"/>
    </xf>
    <xf numFmtId="0" fontId="17" fillId="5" borderId="10" xfId="3" applyFont="1" applyFill="1" applyBorder="1" applyAlignment="1">
      <alignment horizontal="center" vertical="center" wrapText="1"/>
    </xf>
    <xf numFmtId="0" fontId="18" fillId="5" borderId="7" xfId="3" applyFont="1" applyFill="1" applyBorder="1"/>
    <xf numFmtId="0" fontId="17" fillId="5" borderId="4" xfId="3" applyFont="1" applyFill="1" applyBorder="1" applyAlignment="1">
      <alignment horizontal="justify" vertical="top" wrapText="1"/>
    </xf>
    <xf numFmtId="0" fontId="17" fillId="5" borderId="0" xfId="3" applyFont="1" applyFill="1" applyAlignment="1">
      <alignment horizontal="left" vertical="center" wrapText="1"/>
    </xf>
    <xf numFmtId="0" fontId="19" fillId="5" borderId="10" xfId="3" applyFont="1" applyFill="1" applyBorder="1" applyAlignment="1">
      <alignment horizontal="center" vertical="center" wrapText="1"/>
    </xf>
    <xf numFmtId="0" fontId="17" fillId="5" borderId="4" xfId="3" applyFont="1" applyFill="1" applyBorder="1" applyAlignment="1">
      <alignment horizontal="left" vertical="center" wrapText="1"/>
    </xf>
    <xf numFmtId="0" fontId="21" fillId="5" borderId="22" xfId="3" applyFont="1" applyFill="1" applyBorder="1" applyAlignment="1" applyProtection="1">
      <alignment horizontal="center" vertical="center" wrapText="1"/>
      <protection locked="0"/>
    </xf>
    <xf numFmtId="0" fontId="46" fillId="5" borderId="0" xfId="3" applyFont="1" applyFill="1" applyAlignment="1">
      <alignment vertical="center" wrapText="1"/>
    </xf>
    <xf numFmtId="0" fontId="44" fillId="5" borderId="0" xfId="3" applyFont="1" applyFill="1" applyAlignment="1">
      <alignment vertical="top" wrapText="1"/>
    </xf>
    <xf numFmtId="0" fontId="17" fillId="5" borderId="0" xfId="3" applyFont="1" applyFill="1" applyAlignment="1">
      <alignment horizontal="right" vertical="top" wrapText="1"/>
    </xf>
    <xf numFmtId="0" fontId="17" fillId="5" borderId="7" xfId="3" applyFont="1" applyFill="1" applyBorder="1" applyAlignment="1">
      <alignment horizontal="right" vertical="top" wrapText="1"/>
    </xf>
    <xf numFmtId="0" fontId="17" fillId="5" borderId="4" xfId="3" applyFont="1" applyFill="1" applyBorder="1" applyAlignment="1">
      <alignment vertical="center" wrapText="1"/>
    </xf>
    <xf numFmtId="0" fontId="44" fillId="5" borderId="0" xfId="3" applyFont="1" applyFill="1" applyAlignment="1" applyProtection="1">
      <alignment horizontal="center" vertical="top" wrapText="1"/>
      <protection locked="0"/>
    </xf>
    <xf numFmtId="0" fontId="19" fillId="5" borderId="15" xfId="3" applyFont="1" applyFill="1" applyBorder="1" applyAlignment="1">
      <alignment horizontal="left"/>
    </xf>
    <xf numFmtId="0" fontId="19" fillId="5" borderId="16" xfId="3" applyFont="1" applyFill="1" applyBorder="1" applyAlignment="1">
      <alignment horizontal="left"/>
    </xf>
    <xf numFmtId="0" fontId="17" fillId="5" borderId="16" xfId="3" applyFont="1" applyFill="1" applyBorder="1" applyAlignment="1">
      <alignment horizontal="left" vertical="top" wrapText="1"/>
    </xf>
    <xf numFmtId="0" fontId="18" fillId="5" borderId="16" xfId="3" applyFont="1" applyFill="1" applyBorder="1"/>
    <xf numFmtId="0" fontId="18" fillId="5" borderId="17" xfId="3" applyFont="1" applyFill="1" applyBorder="1"/>
    <xf numFmtId="0" fontId="19" fillId="5" borderId="0" xfId="3" applyFont="1" applyFill="1" applyAlignment="1">
      <alignment horizontal="left" vertical="center" wrapText="1"/>
    </xf>
    <xf numFmtId="0" fontId="44" fillId="5" borderId="0" xfId="3" applyFont="1" applyFill="1" applyAlignment="1">
      <alignment horizontal="justify" vertical="top" wrapText="1"/>
    </xf>
    <xf numFmtId="0" fontId="44" fillId="5" borderId="0" xfId="3" applyFont="1" applyFill="1" applyAlignment="1">
      <alignment horizontal="left" vertical="top" wrapText="1"/>
    </xf>
    <xf numFmtId="0" fontId="44" fillId="5" borderId="0" xfId="3" applyFont="1" applyFill="1" applyAlignment="1">
      <alignment horizontal="center" vertical="top" wrapText="1"/>
    </xf>
    <xf numFmtId="0" fontId="44" fillId="5" borderId="7" xfId="3" applyFont="1" applyFill="1" applyBorder="1" applyAlignment="1">
      <alignment horizontal="center" vertical="top" wrapText="1"/>
    </xf>
    <xf numFmtId="0" fontId="19" fillId="5" borderId="0" xfId="3" applyFont="1" applyFill="1"/>
    <xf numFmtId="14" fontId="18" fillId="5" borderId="0" xfId="3" applyNumberFormat="1" applyFont="1" applyFill="1" applyAlignment="1">
      <alignment horizontal="left"/>
    </xf>
    <xf numFmtId="0" fontId="18" fillId="5" borderId="15" xfId="3" applyFont="1" applyFill="1" applyBorder="1"/>
    <xf numFmtId="0" fontId="19" fillId="3" borderId="11" xfId="3" applyFont="1" applyFill="1" applyBorder="1" applyAlignment="1">
      <alignment horizontal="center" vertical="center" wrapText="1"/>
    </xf>
    <xf numFmtId="0" fontId="19" fillId="3" borderId="21" xfId="3" applyFont="1" applyFill="1" applyBorder="1" applyAlignment="1">
      <alignment horizontal="center" vertical="center" wrapText="1"/>
    </xf>
    <xf numFmtId="0" fontId="18" fillId="5" borderId="1" xfId="3" applyFont="1" applyFill="1" applyBorder="1"/>
    <xf numFmtId="0" fontId="17" fillId="5" borderId="14" xfId="3" applyFont="1" applyFill="1" applyBorder="1" applyAlignment="1">
      <alignment vertical="center" wrapText="1"/>
    </xf>
    <xf numFmtId="0" fontId="19" fillId="5" borderId="14" xfId="3" applyFont="1" applyFill="1" applyBorder="1" applyAlignment="1">
      <alignment horizontal="center" vertical="center" wrapText="1"/>
    </xf>
    <xf numFmtId="0" fontId="18" fillId="5" borderId="14" xfId="3" applyFont="1" applyFill="1" applyBorder="1"/>
    <xf numFmtId="0" fontId="17" fillId="5" borderId="16" xfId="3" applyFont="1" applyFill="1" applyBorder="1" applyAlignment="1">
      <alignment horizontal="center" vertical="top" wrapText="1"/>
    </xf>
    <xf numFmtId="0" fontId="17" fillId="5" borderId="16" xfId="3" applyFont="1" applyFill="1" applyBorder="1" applyAlignment="1">
      <alignment horizontal="justify" vertical="top" wrapText="1"/>
    </xf>
    <xf numFmtId="0" fontId="0" fillId="0" borderId="36" xfId="0" applyBorder="1"/>
    <xf numFmtId="41" fontId="35" fillId="0" borderId="38" xfId="4" applyFont="1" applyFill="1" applyBorder="1"/>
    <xf numFmtId="0" fontId="0" fillId="0" borderId="38" xfId="0" applyBorder="1"/>
    <xf numFmtId="0" fontId="35" fillId="0" borderId="0" xfId="0" applyFont="1"/>
    <xf numFmtId="0" fontId="28" fillId="8" borderId="10" xfId="0" applyFont="1" applyFill="1" applyBorder="1" applyAlignment="1">
      <alignment vertical="center" wrapText="1"/>
    </xf>
    <xf numFmtId="0" fontId="30" fillId="0" borderId="10" xfId="0" applyFont="1" applyBorder="1" applyAlignment="1">
      <alignment horizontal="justify" vertical="top" wrapText="1"/>
    </xf>
    <xf numFmtId="0" fontId="30" fillId="5" borderId="10" xfId="0" applyFont="1" applyFill="1" applyBorder="1" applyAlignment="1">
      <alignment horizontal="justify" vertical="top" wrapText="1"/>
    </xf>
    <xf numFmtId="0" fontId="10" fillId="5" borderId="10" xfId="0" applyFont="1" applyFill="1" applyBorder="1" applyAlignment="1">
      <alignment horizontal="justify" vertical="top" wrapText="1"/>
    </xf>
    <xf numFmtId="0" fontId="7" fillId="0" borderId="0" xfId="0" applyFont="1"/>
    <xf numFmtId="0" fontId="9" fillId="0" borderId="10" xfId="0" applyFont="1" applyBorder="1" applyAlignment="1">
      <alignment horizontal="center" vertical="center" wrapText="1"/>
    </xf>
    <xf numFmtId="0" fontId="11" fillId="0" borderId="10" xfId="0" applyFont="1" applyBorder="1" applyAlignment="1">
      <alignment horizontal="center" vertical="center"/>
    </xf>
    <xf numFmtId="9" fontId="11" fillId="7" borderId="10" xfId="0" applyNumberFormat="1" applyFont="1" applyFill="1" applyBorder="1" applyAlignment="1">
      <alignment horizontal="center" vertical="center"/>
    </xf>
    <xf numFmtId="0" fontId="9" fillId="5"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20" fillId="0" borderId="10" xfId="0" applyFont="1" applyBorder="1" applyAlignment="1">
      <alignment horizontal="justify" vertical="center" wrapText="1"/>
    </xf>
    <xf numFmtId="1" fontId="18" fillId="0" borderId="10" xfId="0" applyNumberFormat="1" applyFont="1" applyBorder="1" applyAlignment="1">
      <alignment horizontal="center" vertical="center" wrapText="1"/>
    </xf>
    <xf numFmtId="0" fontId="28" fillId="8" borderId="10" xfId="0" applyFont="1" applyFill="1" applyBorder="1" applyAlignment="1">
      <alignment horizontal="left" vertical="center" wrapText="1"/>
    </xf>
    <xf numFmtId="0" fontId="10" fillId="5" borderId="10" xfId="0" applyFont="1" applyFill="1" applyBorder="1" applyAlignment="1">
      <alignment horizontal="justify" vertical="center" wrapText="1"/>
    </xf>
    <xf numFmtId="0" fontId="9" fillId="3" borderId="10" xfId="0" applyFont="1" applyFill="1" applyBorder="1" applyAlignment="1">
      <alignment vertical="center" wrapText="1"/>
    </xf>
    <xf numFmtId="0" fontId="20" fillId="5" borderId="0" xfId="0" applyFont="1" applyFill="1"/>
    <xf numFmtId="0" fontId="26" fillId="12" borderId="23" xfId="0" applyFont="1" applyFill="1" applyBorder="1" applyAlignment="1">
      <alignment horizontal="justify" vertical="center" wrapText="1"/>
    </xf>
    <xf numFmtId="0" fontId="54" fillId="12" borderId="23" xfId="0" applyFont="1" applyFill="1" applyBorder="1" applyAlignment="1">
      <alignment horizontal="justify" vertical="center" wrapText="1"/>
    </xf>
    <xf numFmtId="0" fontId="54" fillId="12" borderId="23" xfId="0" applyFont="1" applyFill="1" applyBorder="1" applyAlignment="1">
      <alignment vertical="center" wrapText="1"/>
    </xf>
    <xf numFmtId="0" fontId="26" fillId="12" borderId="23" xfId="0" applyFont="1" applyFill="1" applyBorder="1" applyAlignment="1">
      <alignment vertical="center" wrapText="1"/>
    </xf>
    <xf numFmtId="14" fontId="54" fillId="12" borderId="23" xfId="0" applyNumberFormat="1" applyFont="1" applyFill="1" applyBorder="1" applyAlignment="1">
      <alignment vertical="center" wrapText="1"/>
    </xf>
    <xf numFmtId="14" fontId="54" fillId="12" borderId="39" xfId="0" applyNumberFormat="1" applyFont="1" applyFill="1" applyBorder="1" applyAlignment="1">
      <alignment vertical="center" wrapText="1"/>
    </xf>
    <xf numFmtId="0" fontId="54" fillId="12" borderId="10" xfId="0" applyFont="1" applyFill="1" applyBorder="1" applyAlignment="1">
      <alignment vertical="center" wrapText="1"/>
    </xf>
    <xf numFmtId="0" fontId="5" fillId="4" borderId="11" xfId="0" applyFont="1" applyFill="1" applyBorder="1" applyAlignment="1">
      <alignment horizontal="center" vertical="center"/>
    </xf>
    <xf numFmtId="0" fontId="6" fillId="4" borderId="11" xfId="0" applyFont="1" applyFill="1" applyBorder="1" applyAlignment="1">
      <alignment horizontal="left" vertical="center" indent="1"/>
    </xf>
    <xf numFmtId="0" fontId="6" fillId="4" borderId="11" xfId="0" applyFont="1" applyFill="1" applyBorder="1" applyAlignment="1">
      <alignment horizontal="center" vertical="center"/>
    </xf>
    <xf numFmtId="0" fontId="6" fillId="4" borderId="11" xfId="0" applyFont="1" applyFill="1" applyBorder="1" applyAlignment="1">
      <alignment horizontal="center" vertical="center" wrapText="1"/>
    </xf>
    <xf numFmtId="0" fontId="57" fillId="3" borderId="10" xfId="0" applyFont="1" applyFill="1" applyBorder="1" applyAlignment="1">
      <alignment vertical="center" wrapText="1"/>
    </xf>
    <xf numFmtId="165" fontId="11" fillId="5" borderId="10" xfId="5" applyNumberFormat="1" applyFont="1" applyFill="1" applyBorder="1" applyAlignment="1">
      <alignment horizontal="center" vertical="center"/>
    </xf>
    <xf numFmtId="165" fontId="11" fillId="7" borderId="10" xfId="5" applyNumberFormat="1" applyFont="1" applyFill="1" applyBorder="1" applyAlignment="1">
      <alignment horizontal="center" vertical="center"/>
    </xf>
    <xf numFmtId="0" fontId="18" fillId="0" borderId="10" xfId="0" applyFont="1" applyBorder="1" applyAlignment="1">
      <alignment horizontal="left" vertical="center" wrapText="1"/>
    </xf>
    <xf numFmtId="0" fontId="28" fillId="4" borderId="11" xfId="0" applyFont="1" applyFill="1" applyBorder="1" applyAlignment="1">
      <alignment horizontal="center" vertical="center"/>
    </xf>
    <xf numFmtId="0" fontId="29" fillId="6" borderId="10" xfId="0" applyFont="1" applyFill="1" applyBorder="1" applyAlignment="1">
      <alignment horizontal="center" vertical="center" wrapText="1"/>
    </xf>
    <xf numFmtId="0" fontId="28" fillId="0" borderId="10" xfId="0" applyFont="1" applyBorder="1" applyAlignment="1">
      <alignment horizontal="center" vertical="center"/>
    </xf>
    <xf numFmtId="0" fontId="8" fillId="9" borderId="10" xfId="0" applyFont="1" applyFill="1" applyBorder="1" applyAlignment="1">
      <alignment horizontal="center" vertical="center"/>
    </xf>
    <xf numFmtId="0" fontId="8" fillId="9" borderId="10"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3" fillId="6" borderId="10" xfId="0" applyFont="1" applyFill="1" applyBorder="1" applyAlignment="1">
      <alignment horizontal="justify" vertical="center" wrapText="1"/>
    </xf>
    <xf numFmtId="0" fontId="33" fillId="6" borderId="10" xfId="0" applyFont="1" applyFill="1" applyBorder="1" applyAlignment="1">
      <alignment vertical="center" wrapText="1"/>
    </xf>
    <xf numFmtId="0" fontId="33" fillId="6" borderId="10" xfId="0" applyFont="1" applyFill="1" applyBorder="1" applyAlignment="1">
      <alignment horizontal="center" vertical="center" wrapText="1"/>
    </xf>
    <xf numFmtId="0" fontId="33" fillId="6" borderId="10" xfId="0" applyFont="1" applyFill="1" applyBorder="1" applyAlignment="1">
      <alignment horizontal="center" vertical="center"/>
    </xf>
    <xf numFmtId="0" fontId="8" fillId="9" borderId="10" xfId="0" applyFont="1" applyFill="1" applyBorder="1" applyAlignment="1">
      <alignment vertical="center" wrapText="1"/>
    </xf>
    <xf numFmtId="0" fontId="53" fillId="6" borderId="10" xfId="0" applyFont="1" applyFill="1" applyBorder="1" applyAlignment="1">
      <alignment horizontal="justify" vertical="center" wrapText="1"/>
    </xf>
    <xf numFmtId="9" fontId="0" fillId="7" borderId="10" xfId="1" applyFont="1" applyFill="1" applyBorder="1" applyAlignment="1">
      <alignment horizontal="center" vertical="center"/>
    </xf>
    <xf numFmtId="9" fontId="0" fillId="5" borderId="10" xfId="1" applyFont="1" applyFill="1" applyBorder="1" applyAlignment="1">
      <alignment horizontal="center" vertical="center"/>
    </xf>
    <xf numFmtId="0" fontId="30" fillId="0" borderId="10" xfId="0" applyFont="1" applyBorder="1" applyAlignment="1">
      <alignment wrapText="1"/>
    </xf>
    <xf numFmtId="0" fontId="30" fillId="0" borderId="10" xfId="0" applyFont="1" applyBorder="1" applyAlignment="1">
      <alignment vertical="center"/>
    </xf>
    <xf numFmtId="0" fontId="20" fillId="7" borderId="10" xfId="0" applyFont="1" applyFill="1" applyBorder="1"/>
    <xf numFmtId="0" fontId="20" fillId="0" borderId="10" xfId="0" applyFont="1" applyBorder="1"/>
    <xf numFmtId="0" fontId="0" fillId="0" borderId="0" xfId="0"/>
    <xf numFmtId="0" fontId="20" fillId="0" borderId="0" xfId="0" applyFont="1"/>
    <xf numFmtId="0" fontId="13" fillId="0" borderId="10" xfId="0" applyFont="1" applyBorder="1"/>
    <xf numFmtId="0" fontId="29" fillId="6" borderId="10"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0" fillId="0" borderId="10" xfId="0" applyBorder="1"/>
    <xf numFmtId="0" fontId="11" fillId="7" borderId="10" xfId="0" applyFont="1" applyFill="1" applyBorder="1" applyAlignment="1">
      <alignment horizontal="center" vertical="center"/>
    </xf>
    <xf numFmtId="0" fontId="11" fillId="5" borderId="10" xfId="0" applyFont="1" applyFill="1" applyBorder="1" applyAlignment="1">
      <alignment horizontal="center" vertical="center"/>
    </xf>
    <xf numFmtId="0" fontId="20" fillId="0" borderId="10" xfId="0" applyFont="1" applyBorder="1" applyAlignment="1">
      <alignment vertical="center" wrapText="1"/>
    </xf>
    <xf numFmtId="0" fontId="29" fillId="0" borderId="10" xfId="0" applyFont="1" applyBorder="1" applyAlignment="1">
      <alignment horizontal="center" vertical="center" wrapText="1"/>
    </xf>
    <xf numFmtId="0" fontId="20" fillId="5" borderId="10" xfId="0" applyFont="1" applyFill="1" applyBorder="1" applyAlignment="1">
      <alignment horizontal="center" vertical="center" wrapText="1"/>
    </xf>
    <xf numFmtId="9" fontId="20" fillId="0" borderId="10" xfId="0" applyNumberFormat="1" applyFont="1" applyBorder="1" applyAlignment="1">
      <alignment horizontal="center" vertical="center" wrapText="1"/>
    </xf>
    <xf numFmtId="0" fontId="20" fillId="0" borderId="10" xfId="0" applyFont="1" applyBorder="1" applyAlignment="1">
      <alignment horizontal="center" vertical="center" wrapText="1"/>
    </xf>
    <xf numFmtId="0" fontId="18" fillId="0" borderId="10" xfId="0" applyFont="1" applyBorder="1" applyAlignment="1">
      <alignment horizontal="justify" vertical="center" wrapText="1"/>
    </xf>
    <xf numFmtId="0" fontId="18" fillId="0" borderId="10" xfId="0" applyFont="1" applyBorder="1" applyAlignment="1">
      <alignment horizontal="center" vertical="center" wrapText="1"/>
    </xf>
    <xf numFmtId="9" fontId="20" fillId="5" borderId="10" xfId="0" applyNumberFormat="1" applyFont="1" applyFill="1" applyBorder="1" applyAlignment="1">
      <alignment horizontal="center" vertical="center" wrapText="1"/>
    </xf>
    <xf numFmtId="0" fontId="28" fillId="0" borderId="11" xfId="0" applyFont="1" applyBorder="1" applyAlignment="1">
      <alignment horizontal="center" vertical="center"/>
    </xf>
    <xf numFmtId="0" fontId="28" fillId="0" borderId="11" xfId="0" applyFont="1" applyBorder="1" applyAlignment="1">
      <alignment horizontal="center" vertical="center" wrapText="1"/>
    </xf>
    <xf numFmtId="0" fontId="58" fillId="0" borderId="10" xfId="0" applyFont="1" applyBorder="1" applyAlignment="1">
      <alignment horizontal="center" vertical="center" wrapText="1"/>
    </xf>
    <xf numFmtId="9" fontId="11" fillId="0" borderId="10" xfId="1" applyFont="1" applyFill="1" applyBorder="1" applyAlignment="1">
      <alignment horizontal="center" vertical="center"/>
    </xf>
    <xf numFmtId="0" fontId="18" fillId="0" borderId="10" xfId="0" applyFont="1" applyBorder="1" applyAlignment="1">
      <alignment vertical="center" wrapText="1"/>
    </xf>
    <xf numFmtId="0" fontId="59" fillId="0" borderId="10" xfId="0" applyFont="1" applyBorder="1" applyAlignment="1">
      <alignment vertical="center" wrapText="1"/>
    </xf>
    <xf numFmtId="0" fontId="60" fillId="0" borderId="10" xfId="0" applyFont="1" applyBorder="1" applyAlignment="1">
      <alignment horizontal="center" vertical="center" wrapText="1"/>
    </xf>
    <xf numFmtId="0" fontId="59" fillId="0" borderId="10" xfId="0" applyFont="1" applyBorder="1" applyAlignment="1">
      <alignment horizontal="center" vertical="center" wrapText="1"/>
    </xf>
    <xf numFmtId="0" fontId="28" fillId="8" borderId="10" xfId="0" applyFont="1" applyFill="1" applyBorder="1" applyAlignment="1">
      <alignment horizontal="center" vertical="center" wrapText="1"/>
    </xf>
    <xf numFmtId="9" fontId="20" fillId="0" borderId="10" xfId="0" applyNumberFormat="1" applyFont="1" applyBorder="1" applyAlignment="1">
      <alignment horizontal="center" vertical="center"/>
    </xf>
    <xf numFmtId="0" fontId="57" fillId="0" borderId="10" xfId="0" applyFont="1" applyBorder="1" applyAlignment="1">
      <alignment horizontal="center" vertical="center"/>
    </xf>
    <xf numFmtId="0" fontId="0" fillId="0" borderId="0" xfId="0" applyAlignment="1">
      <alignment horizontal="center"/>
    </xf>
    <xf numFmtId="0" fontId="28" fillId="0" borderId="11" xfId="0" applyFont="1" applyBorder="1" applyAlignment="1">
      <alignment horizontal="center" vertical="center"/>
    </xf>
    <xf numFmtId="14" fontId="30" fillId="0" borderId="18" xfId="0" applyNumberFormat="1" applyFont="1" applyBorder="1" applyAlignment="1">
      <alignment horizontal="center" vertical="center"/>
    </xf>
    <xf numFmtId="14" fontId="30" fillId="5" borderId="18" xfId="0" applyNumberFormat="1" applyFont="1" applyFill="1" applyBorder="1" applyAlignment="1">
      <alignment horizontal="center" vertical="center" wrapText="1"/>
    </xf>
    <xf numFmtId="9" fontId="11" fillId="5" borderId="8" xfId="1" applyFont="1" applyFill="1" applyBorder="1" applyAlignment="1">
      <alignment horizontal="center" vertical="center"/>
    </xf>
    <xf numFmtId="14" fontId="30" fillId="0" borderId="18" xfId="0" applyNumberFormat="1" applyFont="1" applyBorder="1" applyAlignment="1">
      <alignment horizontal="center" vertical="center" wrapText="1"/>
    </xf>
    <xf numFmtId="0" fontId="30" fillId="5" borderId="18" xfId="0" applyFont="1" applyFill="1" applyBorder="1" applyAlignment="1">
      <alignment horizontal="center" vertical="center" wrapText="1"/>
    </xf>
    <xf numFmtId="0" fontId="28" fillId="11" borderId="10" xfId="0" applyFont="1" applyFill="1" applyBorder="1" applyAlignment="1">
      <alignment horizontal="center" vertical="center"/>
    </xf>
    <xf numFmtId="0" fontId="0" fillId="0" borderId="10" xfId="0" applyBorder="1" applyAlignment="1">
      <alignment horizontal="center" vertical="center" wrapText="1"/>
    </xf>
    <xf numFmtId="0" fontId="45" fillId="5" borderId="0" xfId="3" applyFont="1" applyFill="1" applyBorder="1" applyAlignment="1">
      <alignment horizontal="center" vertical="center" wrapText="1"/>
    </xf>
    <xf numFmtId="0" fontId="18" fillId="5" borderId="0" xfId="3" applyFont="1" applyFill="1" applyBorder="1"/>
    <xf numFmtId="0" fontId="17" fillId="5" borderId="0" xfId="3" applyFont="1" applyFill="1" applyBorder="1" applyAlignment="1">
      <alignment horizontal="right" vertical="center" wrapText="1"/>
    </xf>
    <xf numFmtId="0" fontId="17" fillId="5" borderId="0" xfId="3" applyFont="1" applyFill="1" applyBorder="1" applyAlignment="1">
      <alignment horizontal="left" vertical="center" wrapText="1"/>
    </xf>
    <xf numFmtId="0" fontId="17" fillId="5" borderId="0" xfId="3" applyFont="1" applyFill="1" applyBorder="1" applyAlignment="1">
      <alignment horizontal="left" vertical="top" wrapText="1"/>
    </xf>
    <xf numFmtId="0" fontId="17" fillId="5" borderId="0" xfId="3" applyFont="1" applyFill="1" applyBorder="1" applyAlignment="1">
      <alignment horizontal="center" vertical="center" wrapText="1"/>
    </xf>
    <xf numFmtId="0" fontId="17" fillId="5" borderId="0" xfId="3" applyFont="1" applyFill="1" applyBorder="1" applyAlignment="1">
      <alignment vertical="center" wrapText="1"/>
    </xf>
    <xf numFmtId="0" fontId="28" fillId="4" borderId="21" xfId="0" applyFont="1" applyFill="1" applyBorder="1" applyAlignment="1">
      <alignment horizontal="center" vertical="center" wrapText="1"/>
    </xf>
    <xf numFmtId="0" fontId="20" fillId="5" borderId="40" xfId="0" applyFont="1" applyFill="1" applyBorder="1" applyAlignment="1">
      <alignment horizontal="center" vertical="center"/>
    </xf>
    <xf numFmtId="0" fontId="20" fillId="0" borderId="23" xfId="0" applyFont="1" applyBorder="1" applyAlignment="1">
      <alignment horizontal="left" vertical="center" wrapText="1"/>
    </xf>
    <xf numFmtId="0" fontId="8" fillId="9" borderId="18" xfId="0" applyFont="1" applyFill="1" applyBorder="1" applyAlignment="1">
      <alignment horizontal="center" vertical="center" wrapText="1"/>
    </xf>
    <xf numFmtId="14" fontId="33" fillId="6" borderId="18" xfId="0" applyNumberFormat="1" applyFont="1" applyFill="1" applyBorder="1" applyAlignment="1">
      <alignment horizontal="center" vertical="center"/>
    </xf>
    <xf numFmtId="0" fontId="33" fillId="6" borderId="18" xfId="0" applyFont="1" applyFill="1" applyBorder="1" applyAlignment="1">
      <alignment horizontal="center" vertical="center" wrapText="1"/>
    </xf>
    <xf numFmtId="0" fontId="33" fillId="6" borderId="18" xfId="0" applyFont="1" applyFill="1" applyBorder="1" applyAlignment="1">
      <alignment horizontal="center" vertical="center"/>
    </xf>
    <xf numFmtId="14" fontId="33" fillId="6" borderId="18" xfId="0" applyNumberFormat="1" applyFont="1" applyFill="1" applyBorder="1" applyAlignment="1">
      <alignment horizontal="center" vertical="center" wrapText="1"/>
    </xf>
    <xf numFmtId="0" fontId="28" fillId="11" borderId="8" xfId="0" applyFont="1" applyFill="1" applyBorder="1" applyAlignment="1">
      <alignment horizontal="center" vertical="center"/>
    </xf>
    <xf numFmtId="0" fontId="28" fillId="11" borderId="46" xfId="0" applyFont="1" applyFill="1" applyBorder="1" applyAlignment="1">
      <alignment horizontal="center" vertical="center"/>
    </xf>
    <xf numFmtId="0" fontId="0" fillId="5" borderId="8" xfId="0" applyFill="1" applyBorder="1" applyAlignment="1">
      <alignment horizontal="center" vertical="center"/>
    </xf>
    <xf numFmtId="0" fontId="0" fillId="7" borderId="46" xfId="0" applyFill="1" applyBorder="1" applyAlignment="1">
      <alignment horizontal="center" vertical="center"/>
    </xf>
    <xf numFmtId="9" fontId="0" fillId="7" borderId="46" xfId="0" applyNumberFormat="1" applyFill="1" applyBorder="1" applyAlignment="1">
      <alignment horizontal="center" vertical="center"/>
    </xf>
    <xf numFmtId="1" fontId="0" fillId="5" borderId="8" xfId="0" applyNumberFormat="1" applyFill="1" applyBorder="1" applyAlignment="1">
      <alignment horizontal="center" vertical="center"/>
    </xf>
    <xf numFmtId="1" fontId="0" fillId="7" borderId="46" xfId="1" applyNumberFormat="1" applyFont="1" applyFill="1" applyBorder="1" applyAlignment="1">
      <alignment horizontal="center" vertical="center"/>
    </xf>
    <xf numFmtId="9" fontId="0" fillId="7" borderId="46" xfId="1" applyFont="1" applyFill="1" applyBorder="1" applyAlignment="1">
      <alignment horizontal="center" vertical="center"/>
    </xf>
    <xf numFmtId="1" fontId="0" fillId="5" borderId="41" xfId="0" applyNumberFormat="1" applyFill="1" applyBorder="1" applyAlignment="1">
      <alignment horizontal="center" vertical="center"/>
    </xf>
    <xf numFmtId="1" fontId="0" fillId="7" borderId="42" xfId="1" applyNumberFormat="1" applyFont="1" applyFill="1" applyBorder="1" applyAlignment="1">
      <alignment horizontal="center" vertical="center"/>
    </xf>
    <xf numFmtId="1" fontId="0" fillId="5" borderId="42" xfId="0" applyNumberFormat="1" applyFill="1" applyBorder="1" applyAlignment="1">
      <alignment horizontal="center" vertical="center"/>
    </xf>
    <xf numFmtId="1" fontId="0" fillId="7" borderId="48" xfId="1" applyNumberFormat="1" applyFont="1" applyFill="1" applyBorder="1" applyAlignment="1">
      <alignment horizontal="center" vertical="center"/>
    </xf>
    <xf numFmtId="0" fontId="0" fillId="5" borderId="46" xfId="0" applyFill="1" applyBorder="1"/>
    <xf numFmtId="0" fontId="0" fillId="5" borderId="41" xfId="0" applyFill="1" applyBorder="1" applyAlignment="1">
      <alignment horizontal="center" vertical="center"/>
    </xf>
    <xf numFmtId="0" fontId="0" fillId="5" borderId="48" xfId="0" applyFill="1" applyBorder="1"/>
    <xf numFmtId="0" fontId="43" fillId="11" borderId="41" xfId="0" applyFont="1" applyFill="1" applyBorder="1" applyAlignment="1">
      <alignment horizontal="center"/>
    </xf>
    <xf numFmtId="0" fontId="43" fillId="11" borderId="42" xfId="0" applyFont="1" applyFill="1" applyBorder="1" applyAlignment="1">
      <alignment horizontal="center"/>
    </xf>
    <xf numFmtId="0" fontId="20" fillId="11" borderId="2" xfId="0" applyFont="1" applyFill="1" applyBorder="1"/>
    <xf numFmtId="0" fontId="20" fillId="11" borderId="2" xfId="0" applyFont="1" applyFill="1" applyBorder="1" applyAlignment="1">
      <alignment horizontal="center"/>
    </xf>
    <xf numFmtId="0" fontId="20" fillId="11" borderId="2" xfId="0" applyFont="1" applyFill="1" applyBorder="1" applyAlignment="1">
      <alignment horizont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7" borderId="42" xfId="0" applyFont="1" applyFill="1" applyBorder="1" applyAlignment="1">
      <alignment horizontal="center" vertical="center"/>
    </xf>
    <xf numFmtId="0" fontId="18" fillId="5" borderId="42" xfId="0" applyFont="1" applyFill="1" applyBorder="1" applyAlignment="1">
      <alignment horizontal="center" vertical="center"/>
    </xf>
    <xf numFmtId="0" fontId="18" fillId="7" borderId="42" xfId="0" applyFont="1" applyFill="1" applyBorder="1" applyAlignment="1">
      <alignment horizontal="center" vertical="center"/>
    </xf>
    <xf numFmtId="1" fontId="18" fillId="7" borderId="46" xfId="0" applyNumberFormat="1" applyFont="1" applyFill="1" applyBorder="1" applyAlignment="1">
      <alignment horizontal="center" vertical="center"/>
    </xf>
    <xf numFmtId="9" fontId="18" fillId="7" borderId="46" xfId="0" applyNumberFormat="1" applyFont="1" applyFill="1" applyBorder="1" applyAlignment="1">
      <alignment horizontal="center" vertical="center"/>
    </xf>
    <xf numFmtId="0" fontId="20" fillId="7" borderId="46" xfId="0" applyFont="1" applyFill="1" applyBorder="1" applyAlignment="1">
      <alignment horizontal="center" vertical="center"/>
    </xf>
    <xf numFmtId="0" fontId="20" fillId="7" borderId="48" xfId="0" applyFont="1" applyFill="1" applyBorder="1" applyAlignment="1">
      <alignment horizontal="center" vertical="center"/>
    </xf>
    <xf numFmtId="0" fontId="58" fillId="11" borderId="41" xfId="0" applyFont="1" applyFill="1" applyBorder="1" applyAlignment="1">
      <alignment vertical="center"/>
    </xf>
    <xf numFmtId="0" fontId="58" fillId="11" borderId="42" xfId="0" applyFont="1" applyFill="1" applyBorder="1" applyAlignment="1">
      <alignment vertical="center"/>
    </xf>
    <xf numFmtId="0" fontId="58" fillId="11" borderId="41" xfId="0" applyFont="1" applyFill="1" applyBorder="1" applyAlignment="1">
      <alignment horizontal="center" vertical="center"/>
    </xf>
    <xf numFmtId="0" fontId="58" fillId="11" borderId="42" xfId="0" applyFont="1" applyFill="1" applyBorder="1" applyAlignment="1">
      <alignment horizontal="center" vertical="center"/>
    </xf>
    <xf numFmtId="0" fontId="29" fillId="11" borderId="48" xfId="0" applyFont="1" applyFill="1" applyBorder="1" applyAlignment="1">
      <alignment horizontal="center" vertical="center"/>
    </xf>
    <xf numFmtId="9" fontId="20" fillId="5" borderId="39" xfId="1" applyFont="1" applyFill="1" applyBorder="1" applyAlignment="1">
      <alignment horizontal="left" vertical="center" wrapText="1"/>
    </xf>
    <xf numFmtId="0" fontId="20" fillId="5" borderId="56" xfId="0" applyFont="1" applyFill="1" applyBorder="1" applyAlignment="1">
      <alignment horizontal="center" vertical="center"/>
    </xf>
    <xf numFmtId="9" fontId="20" fillId="5" borderId="46" xfId="1" applyFont="1" applyFill="1" applyBorder="1" applyAlignment="1">
      <alignment horizontal="left" vertical="center" wrapText="1"/>
    </xf>
    <xf numFmtId="9" fontId="20" fillId="5" borderId="46" xfId="1" applyFont="1" applyFill="1" applyBorder="1" applyAlignment="1">
      <alignment horizontal="center" vertical="center" wrapText="1"/>
    </xf>
    <xf numFmtId="0" fontId="20" fillId="0" borderId="56" xfId="0" applyFont="1" applyBorder="1" applyAlignment="1">
      <alignment horizontal="center" vertical="center"/>
    </xf>
    <xf numFmtId="0" fontId="20" fillId="5" borderId="57" xfId="0" applyFont="1" applyFill="1" applyBorder="1" applyAlignment="1">
      <alignment horizontal="center" vertical="center"/>
    </xf>
    <xf numFmtId="9" fontId="20" fillId="5" borderId="42" xfId="1" applyFont="1" applyFill="1" applyBorder="1" applyAlignment="1">
      <alignment horizontal="left" vertical="center" wrapText="1"/>
    </xf>
    <xf numFmtId="9" fontId="20" fillId="5" borderId="48" xfId="1" applyFont="1" applyFill="1" applyBorder="1" applyAlignment="1">
      <alignment horizontal="center" vertical="center" wrapText="1"/>
    </xf>
    <xf numFmtId="0" fontId="6" fillId="4" borderId="21" xfId="0" applyFont="1" applyFill="1" applyBorder="1" applyAlignment="1">
      <alignment horizontal="center" vertical="center" wrapText="1"/>
    </xf>
    <xf numFmtId="14" fontId="10" fillId="0" borderId="18" xfId="0" applyNumberFormat="1" applyFont="1" applyBorder="1" applyAlignment="1">
      <alignment horizontal="center" vertical="center" wrapText="1"/>
    </xf>
    <xf numFmtId="0" fontId="10" fillId="5" borderId="18" xfId="0" applyFont="1" applyFill="1" applyBorder="1" applyAlignment="1">
      <alignment horizontal="center" vertical="center" wrapText="1"/>
    </xf>
    <xf numFmtId="14" fontId="10" fillId="5" borderId="18" xfId="0" applyNumberFormat="1" applyFont="1" applyFill="1" applyBorder="1" applyAlignment="1">
      <alignment horizontal="center" vertical="center" wrapText="1"/>
    </xf>
    <xf numFmtId="0" fontId="11" fillId="0" borderId="8" xfId="0" applyFont="1" applyBorder="1" applyAlignment="1">
      <alignment horizontal="center" vertical="center"/>
    </xf>
    <xf numFmtId="0" fontId="11" fillId="0" borderId="41" xfId="0" applyFont="1" applyBorder="1" applyAlignment="1">
      <alignment horizontal="center" vertical="center"/>
    </xf>
    <xf numFmtId="0" fontId="11" fillId="7" borderId="42" xfId="0" applyFont="1" applyFill="1" applyBorder="1" applyAlignment="1">
      <alignment horizontal="center" vertical="center"/>
    </xf>
    <xf numFmtId="0" fontId="11" fillId="0" borderId="42" xfId="0" applyFont="1" applyBorder="1" applyAlignment="1">
      <alignment horizontal="center" vertical="center"/>
    </xf>
    <xf numFmtId="9" fontId="11" fillId="0" borderId="8" xfId="1" applyFont="1" applyBorder="1" applyAlignment="1">
      <alignment horizontal="center" vertical="center"/>
    </xf>
    <xf numFmtId="0" fontId="2" fillId="0" borderId="46" xfId="0" applyFont="1" applyBorder="1"/>
    <xf numFmtId="0" fontId="2" fillId="0" borderId="48" xfId="0" applyFont="1" applyBorder="1"/>
    <xf numFmtId="0" fontId="11" fillId="7" borderId="18" xfId="0" applyFont="1" applyFill="1" applyBorder="1" applyAlignment="1">
      <alignment horizontal="center" vertical="center"/>
    </xf>
    <xf numFmtId="9" fontId="11" fillId="7" borderId="18" xfId="0" applyNumberFormat="1" applyFont="1" applyFill="1" applyBorder="1" applyAlignment="1">
      <alignment horizontal="center" vertical="center"/>
    </xf>
    <xf numFmtId="0" fontId="11" fillId="7" borderId="58" xfId="0" applyFont="1" applyFill="1" applyBorder="1" applyAlignment="1">
      <alignment horizontal="center" vertical="center"/>
    </xf>
    <xf numFmtId="0" fontId="13" fillId="0" borderId="46" xfId="0" applyFont="1" applyBorder="1"/>
    <xf numFmtId="0" fontId="0" fillId="0" borderId="46" xfId="0" applyBorder="1"/>
    <xf numFmtId="0" fontId="0" fillId="0" borderId="42" xfId="0" applyBorder="1"/>
    <xf numFmtId="0" fontId="0" fillId="0" borderId="48" xfId="0" applyBorder="1"/>
    <xf numFmtId="0" fontId="28" fillId="0" borderId="21" xfId="0" applyFont="1" applyBorder="1" applyAlignment="1">
      <alignment horizontal="center" vertical="center" wrapText="1"/>
    </xf>
    <xf numFmtId="0" fontId="29" fillId="11" borderId="58" xfId="0" applyFont="1" applyFill="1" applyBorder="1" applyAlignment="1">
      <alignment vertical="center"/>
    </xf>
    <xf numFmtId="0" fontId="11" fillId="7" borderId="23" xfId="0" applyFont="1" applyFill="1" applyBorder="1" applyAlignment="1">
      <alignment horizontal="center" vertical="center"/>
    </xf>
    <xf numFmtId="0" fontId="11" fillId="0" borderId="23" xfId="0" applyFont="1" applyBorder="1" applyAlignment="1">
      <alignment horizontal="center" vertical="center"/>
    </xf>
    <xf numFmtId="0" fontId="11" fillId="7" borderId="26" xfId="0" applyFont="1" applyFill="1" applyBorder="1" applyAlignment="1">
      <alignment horizontal="center" vertical="center"/>
    </xf>
    <xf numFmtId="0" fontId="11" fillId="0" borderId="22" xfId="0" applyFont="1" applyBorder="1" applyAlignment="1">
      <alignment horizontal="center" vertical="center"/>
    </xf>
    <xf numFmtId="0" fontId="2" fillId="0" borderId="39" xfId="0" applyFont="1" applyBorder="1"/>
    <xf numFmtId="0" fontId="28" fillId="0" borderId="18" xfId="0" applyFont="1" applyBorder="1" applyAlignment="1">
      <alignment horizontal="center" vertical="center" wrapText="1"/>
    </xf>
    <xf numFmtId="0" fontId="20" fillId="7" borderId="44" xfId="0" applyFont="1" applyFill="1" applyBorder="1" applyAlignment="1">
      <alignment horizontal="center" vertical="center"/>
    </xf>
    <xf numFmtId="0" fontId="18" fillId="5" borderId="44" xfId="0" applyFont="1" applyFill="1" applyBorder="1" applyAlignment="1">
      <alignment horizontal="center" vertical="center"/>
    </xf>
    <xf numFmtId="0" fontId="20" fillId="7" borderId="10" xfId="0" applyFont="1" applyFill="1" applyBorder="1" applyAlignment="1">
      <alignment horizontal="center" vertical="center"/>
    </xf>
    <xf numFmtId="0" fontId="18" fillId="5" borderId="10" xfId="0" applyFont="1" applyFill="1" applyBorder="1" applyAlignment="1">
      <alignment horizontal="center" vertical="center"/>
    </xf>
    <xf numFmtId="0" fontId="18" fillId="7" borderId="10" xfId="0" applyFont="1" applyFill="1" applyBorder="1" applyAlignment="1">
      <alignment horizontal="center" vertical="center"/>
    </xf>
    <xf numFmtId="0" fontId="20" fillId="5" borderId="10" xfId="0" applyFont="1" applyFill="1" applyBorder="1" applyAlignment="1">
      <alignment horizontal="center" vertical="center"/>
    </xf>
    <xf numFmtId="1" fontId="20" fillId="7" borderId="10" xfId="1" applyNumberFormat="1" applyFont="1" applyFill="1" applyBorder="1" applyAlignment="1">
      <alignment horizontal="center" vertical="center"/>
    </xf>
    <xf numFmtId="9" fontId="18" fillId="5" borderId="10" xfId="1" applyFont="1" applyFill="1" applyBorder="1" applyAlignment="1">
      <alignment horizontal="center" vertical="center"/>
    </xf>
    <xf numFmtId="9" fontId="18" fillId="7" borderId="10" xfId="1" applyFont="1" applyFill="1" applyBorder="1" applyAlignment="1">
      <alignment horizontal="center" vertical="center"/>
    </xf>
    <xf numFmtId="9" fontId="20" fillId="7" borderId="10" xfId="1" applyFont="1" applyFill="1" applyBorder="1" applyAlignment="1">
      <alignment horizontal="center" vertical="center"/>
    </xf>
    <xf numFmtId="1" fontId="18" fillId="5" borderId="10" xfId="1" applyNumberFormat="1" applyFont="1" applyFill="1" applyBorder="1" applyAlignment="1">
      <alignment horizontal="center" vertical="center"/>
    </xf>
    <xf numFmtId="1" fontId="18" fillId="7" borderId="10" xfId="1" applyNumberFormat="1" applyFont="1" applyFill="1" applyBorder="1" applyAlignment="1">
      <alignment horizontal="center" vertical="center"/>
    </xf>
    <xf numFmtId="1" fontId="20" fillId="5" borderId="10" xfId="0" applyNumberFormat="1" applyFont="1" applyFill="1" applyBorder="1" applyAlignment="1">
      <alignment horizontal="center" vertical="center"/>
    </xf>
    <xf numFmtId="0" fontId="18" fillId="7" borderId="44" xfId="0" applyFont="1" applyFill="1" applyBorder="1" applyAlignment="1">
      <alignment horizontal="center" vertical="center"/>
    </xf>
    <xf numFmtId="0" fontId="20" fillId="7" borderId="45" xfId="0" applyFont="1" applyFill="1" applyBorder="1" applyAlignment="1">
      <alignment horizontal="center" vertical="center"/>
    </xf>
    <xf numFmtId="0" fontId="20" fillId="5" borderId="55" xfId="0" applyFont="1" applyFill="1" applyBorder="1" applyAlignment="1">
      <alignment horizontal="center" vertical="center"/>
    </xf>
    <xf numFmtId="0" fontId="30" fillId="0" borderId="10" xfId="0" applyFont="1" applyFill="1" applyBorder="1" applyAlignment="1">
      <alignment horizontal="justify" vertical="center" wrapText="1"/>
    </xf>
    <xf numFmtId="0" fontId="30" fillId="0" borderId="10" xfId="0" applyFont="1" applyFill="1" applyBorder="1" applyAlignment="1">
      <alignment horizontal="left" vertical="center" wrapText="1"/>
    </xf>
    <xf numFmtId="0" fontId="30" fillId="0" borderId="10" xfId="0" applyFont="1" applyFill="1" applyBorder="1" applyAlignment="1">
      <alignment horizontal="center" vertical="center" wrapText="1"/>
    </xf>
    <xf numFmtId="0" fontId="20" fillId="5" borderId="0" xfId="0" applyFont="1" applyFill="1" applyAlignment="1">
      <alignment horizontal="center"/>
    </xf>
    <xf numFmtId="9" fontId="20" fillId="5" borderId="0" xfId="1" applyFont="1" applyFill="1" applyBorder="1" applyAlignment="1">
      <alignment horizontal="center" vertical="center" wrapText="1"/>
    </xf>
    <xf numFmtId="9" fontId="20" fillId="5" borderId="0" xfId="0" applyNumberFormat="1" applyFont="1" applyFill="1" applyAlignment="1">
      <alignment horizontal="center" vertical="center" wrapText="1"/>
    </xf>
    <xf numFmtId="0" fontId="20" fillId="0" borderId="0" xfId="0" applyFont="1" applyAlignment="1">
      <alignment horizontal="center" vertical="center"/>
    </xf>
    <xf numFmtId="0" fontId="20" fillId="0" borderId="0" xfId="0" applyFont="1" applyAlignment="1">
      <alignment horizontal="center"/>
    </xf>
    <xf numFmtId="0" fontId="20" fillId="5" borderId="59" xfId="0" applyFont="1" applyFill="1" applyBorder="1" applyAlignment="1">
      <alignment horizontal="left" vertical="center"/>
    </xf>
    <xf numFmtId="0" fontId="20" fillId="5" borderId="60" xfId="0" applyFont="1" applyFill="1" applyBorder="1" applyAlignment="1">
      <alignment horizontal="center" vertical="center"/>
    </xf>
    <xf numFmtId="0" fontId="20" fillId="5" borderId="60" xfId="0" applyFont="1" applyFill="1" applyBorder="1"/>
    <xf numFmtId="0" fontId="20" fillId="5" borderId="60" xfId="0" applyFont="1" applyFill="1" applyBorder="1" applyAlignment="1">
      <alignment horizontal="center"/>
    </xf>
    <xf numFmtId="0" fontId="20" fillId="5" borderId="61" xfId="0" applyFont="1" applyFill="1" applyBorder="1"/>
    <xf numFmtId="0" fontId="43" fillId="14" borderId="65" xfId="0" applyFont="1" applyFill="1" applyBorder="1" applyAlignment="1">
      <alignment horizontal="center" vertical="center" textRotation="90"/>
    </xf>
    <xf numFmtId="0" fontId="43" fillId="14" borderId="67" xfId="0" applyFont="1" applyFill="1" applyBorder="1" applyAlignment="1">
      <alignment horizontal="center" vertical="center" textRotation="90"/>
    </xf>
    <xf numFmtId="0" fontId="43" fillId="14" borderId="66" xfId="0" applyFont="1" applyFill="1" applyBorder="1" applyAlignment="1">
      <alignment horizontal="center" vertical="center" textRotation="90" wrapText="1"/>
    </xf>
    <xf numFmtId="0" fontId="43" fillId="14" borderId="66" xfId="0" applyFont="1" applyFill="1" applyBorder="1" applyAlignment="1">
      <alignment horizontal="center" vertical="center" textRotation="90"/>
    </xf>
    <xf numFmtId="0" fontId="43" fillId="0" borderId="0" xfId="0" applyFont="1" applyAlignment="1">
      <alignment horizontal="center" vertical="center"/>
    </xf>
    <xf numFmtId="0" fontId="43" fillId="14" borderId="0" xfId="0" applyFont="1" applyFill="1" applyAlignment="1">
      <alignment horizontal="center" vertical="center"/>
    </xf>
    <xf numFmtId="0" fontId="20" fillId="0" borderId="65" xfId="0" applyFont="1" applyBorder="1" applyAlignment="1">
      <alignment horizontal="center" vertical="center"/>
    </xf>
    <xf numFmtId="0" fontId="11" fillId="0" borderId="65" xfId="0" applyFont="1" applyBorder="1" applyAlignment="1">
      <alignment horizontal="justify" vertical="center" wrapText="1"/>
    </xf>
    <xf numFmtId="0" fontId="11" fillId="0" borderId="65" xfId="0" applyFont="1" applyBorder="1" applyAlignment="1">
      <alignment horizontal="center" vertical="center" wrapText="1"/>
    </xf>
    <xf numFmtId="0" fontId="20" fillId="0" borderId="65" xfId="0" applyFont="1" applyBorder="1" applyAlignment="1">
      <alignment horizontal="center" vertical="center" wrapText="1"/>
    </xf>
    <xf numFmtId="0" fontId="50" fillId="5" borderId="71" xfId="0" applyFont="1" applyFill="1" applyBorder="1" applyAlignment="1">
      <alignment horizontal="center" vertical="center" wrapText="1" readingOrder="1"/>
    </xf>
    <xf numFmtId="9" fontId="20" fillId="5" borderId="66" xfId="1" applyFont="1" applyFill="1" applyBorder="1" applyAlignment="1">
      <alignment horizontal="center" vertical="center" wrapText="1"/>
    </xf>
    <xf numFmtId="0" fontId="26" fillId="5" borderId="72" xfId="0" applyFont="1" applyFill="1" applyBorder="1" applyAlignment="1">
      <alignment horizontal="center" vertical="center" wrapText="1" readingOrder="1"/>
    </xf>
    <xf numFmtId="0" fontId="18" fillId="5" borderId="65" xfId="0" applyFont="1" applyFill="1" applyBorder="1" applyAlignment="1">
      <alignment horizontal="center" vertical="center" wrapText="1"/>
    </xf>
    <xf numFmtId="0" fontId="20" fillId="0" borderId="66" xfId="0" applyFont="1" applyBorder="1" applyAlignment="1">
      <alignment horizontal="center" vertical="center"/>
    </xf>
    <xf numFmtId="0" fontId="11" fillId="0" borderId="66" xfId="0" applyFont="1" applyBorder="1" applyAlignment="1">
      <alignment horizontal="justify" vertical="center" wrapText="1"/>
    </xf>
    <xf numFmtId="9" fontId="20" fillId="0" borderId="66" xfId="1" applyFont="1" applyBorder="1" applyAlignment="1">
      <alignment horizontal="center" vertical="center"/>
    </xf>
    <xf numFmtId="0" fontId="20" fillId="0" borderId="66" xfId="0" applyFont="1" applyBorder="1" applyAlignment="1">
      <alignment horizontal="center" vertical="center" textRotation="90"/>
    </xf>
    <xf numFmtId="10" fontId="20" fillId="5" borderId="66" xfId="1" applyNumberFormat="1" applyFont="1" applyFill="1" applyBorder="1" applyAlignment="1">
      <alignment horizontal="center" vertical="center" wrapText="1"/>
    </xf>
    <xf numFmtId="9" fontId="20" fillId="5" borderId="66" xfId="1" applyFont="1" applyFill="1" applyBorder="1" applyAlignment="1">
      <alignment horizontal="center" vertical="center"/>
    </xf>
    <xf numFmtId="0" fontId="20" fillId="0" borderId="65" xfId="0" applyFont="1" applyBorder="1" applyAlignment="1">
      <alignment horizontal="center" vertical="center" textRotation="90"/>
    </xf>
    <xf numFmtId="0" fontId="41" fillId="0" borderId="66" xfId="0" applyFont="1" applyBorder="1" applyAlignment="1">
      <alignment horizontal="justify" vertical="center" wrapText="1"/>
    </xf>
    <xf numFmtId="0" fontId="11" fillId="0" borderId="66" xfId="0" applyFont="1" applyBorder="1" applyAlignment="1">
      <alignment horizontal="center" vertical="center" wrapText="1"/>
    </xf>
    <xf numFmtId="14" fontId="11" fillId="0" borderId="66" xfId="0" applyNumberFormat="1" applyFont="1" applyBorder="1" applyAlignment="1">
      <alignment horizontal="left" vertical="center" wrapText="1"/>
    </xf>
    <xf numFmtId="0" fontId="20" fillId="0" borderId="66" xfId="0" applyFont="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center" vertical="center" wrapText="1"/>
    </xf>
    <xf numFmtId="9" fontId="20" fillId="5" borderId="66" xfId="0" applyNumberFormat="1" applyFont="1" applyFill="1" applyBorder="1" applyAlignment="1">
      <alignment horizontal="center" vertical="center"/>
    </xf>
    <xf numFmtId="0" fontId="11" fillId="0" borderId="65" xfId="0" applyFont="1" applyBorder="1" applyAlignment="1">
      <alignment horizontal="center" vertical="center" textRotation="90"/>
    </xf>
    <xf numFmtId="0" fontId="41" fillId="0" borderId="66" xfId="0" applyFont="1" applyBorder="1" applyAlignment="1">
      <alignment horizontal="center" vertical="center" wrapText="1"/>
    </xf>
    <xf numFmtId="0" fontId="20" fillId="5" borderId="66" xfId="0" applyFont="1" applyFill="1" applyBorder="1" applyAlignment="1">
      <alignment horizontal="center" vertical="center"/>
    </xf>
    <xf numFmtId="0" fontId="20" fillId="0" borderId="66" xfId="0" applyFont="1" applyBorder="1" applyAlignment="1" applyProtection="1">
      <alignment horizontal="justify" vertical="center" wrapText="1"/>
      <protection locked="0"/>
    </xf>
    <xf numFmtId="0" fontId="49" fillId="5" borderId="65" xfId="0" applyFont="1" applyFill="1" applyBorder="1" applyAlignment="1" applyProtection="1">
      <alignment horizontal="justify" vertical="center" wrapText="1"/>
      <protection locked="0"/>
    </xf>
    <xf numFmtId="0" fontId="11" fillId="5" borderId="65" xfId="0" applyFont="1" applyFill="1" applyBorder="1" applyAlignment="1" applyProtection="1">
      <alignment horizontal="justify" vertical="center" wrapText="1"/>
      <protection locked="0"/>
    </xf>
    <xf numFmtId="0" fontId="20" fillId="0" borderId="66" xfId="0" applyFont="1" applyBorder="1" applyAlignment="1" applyProtection="1">
      <alignment horizontal="center" vertical="center" wrapText="1"/>
      <protection locked="0"/>
    </xf>
    <xf numFmtId="9" fontId="20" fillId="5" borderId="66" xfId="1" applyFont="1" applyFill="1" applyBorder="1" applyAlignment="1" applyProtection="1">
      <alignment horizontal="center" vertical="center" wrapText="1"/>
      <protection locked="0"/>
    </xf>
    <xf numFmtId="0" fontId="11" fillId="0" borderId="66" xfId="0" applyFont="1" applyBorder="1" applyAlignment="1" applyProtection="1">
      <alignment horizontal="justify" vertical="center" wrapText="1"/>
      <protection locked="0"/>
    </xf>
    <xf numFmtId="9" fontId="20" fillId="5" borderId="66" xfId="0" applyNumberFormat="1" applyFont="1" applyFill="1" applyBorder="1" applyAlignment="1">
      <alignment horizontal="center" vertical="center" wrapText="1"/>
    </xf>
    <xf numFmtId="14" fontId="20" fillId="0" borderId="66" xfId="0" applyNumberFormat="1" applyFont="1" applyBorder="1" applyAlignment="1">
      <alignment horizontal="left" vertical="center" wrapText="1"/>
    </xf>
    <xf numFmtId="0" fontId="20" fillId="5" borderId="66" xfId="0" applyFont="1" applyFill="1" applyBorder="1" applyAlignment="1" applyProtection="1">
      <alignment horizontal="justify" vertical="center" wrapText="1"/>
      <protection locked="0"/>
    </xf>
    <xf numFmtId="0" fontId="41" fillId="0" borderId="66" xfId="0" applyFont="1" applyBorder="1" applyAlignment="1" applyProtection="1">
      <alignment horizontal="justify" vertical="center" wrapText="1"/>
      <protection locked="0"/>
    </xf>
    <xf numFmtId="0" fontId="20" fillId="0" borderId="66" xfId="0" applyFont="1" applyBorder="1" applyAlignment="1">
      <alignment horizontal="justify" vertical="center" wrapText="1"/>
    </xf>
    <xf numFmtId="0" fontId="20" fillId="5" borderId="66" xfId="0" applyFont="1" applyFill="1" applyBorder="1" applyAlignment="1" applyProtection="1">
      <alignment horizontal="center" vertical="center" wrapText="1"/>
      <protection locked="0"/>
    </xf>
    <xf numFmtId="0" fontId="50" fillId="5" borderId="65" xfId="0" applyFont="1" applyFill="1" applyBorder="1" applyAlignment="1">
      <alignment horizontal="center" vertical="center" wrapText="1" readingOrder="1"/>
    </xf>
    <xf numFmtId="0" fontId="18" fillId="0" borderId="66" xfId="0" applyFont="1" applyBorder="1" applyAlignment="1">
      <alignment horizontal="center" vertical="center" wrapText="1"/>
    </xf>
    <xf numFmtId="0" fontId="51" fillId="15" borderId="66" xfId="0" applyFont="1" applyFill="1" applyBorder="1" applyAlignment="1">
      <alignment horizontal="center" vertical="center" wrapText="1"/>
    </xf>
    <xf numFmtId="0" fontId="18" fillId="0" borderId="66" xfId="0" applyFont="1" applyBorder="1" applyAlignment="1">
      <alignment horizontal="justify" vertical="center" wrapText="1"/>
    </xf>
    <xf numFmtId="0" fontId="11" fillId="5" borderId="66" xfId="0" applyFont="1" applyFill="1" applyBorder="1" applyAlignment="1">
      <alignment horizontal="justify" vertical="center" wrapText="1"/>
    </xf>
    <xf numFmtId="0" fontId="49" fillId="5" borderId="66" xfId="0" applyFont="1" applyFill="1" applyBorder="1" applyAlignment="1">
      <alignment horizontal="justify" vertical="center" wrapText="1"/>
    </xf>
    <xf numFmtId="9" fontId="20" fillId="0" borderId="66" xfId="0" applyNumberFormat="1" applyFont="1" applyBorder="1" applyAlignment="1">
      <alignment horizontal="center" vertical="center" wrapText="1"/>
    </xf>
    <xf numFmtId="9" fontId="18" fillId="5" borderId="72" xfId="1" applyFont="1" applyFill="1" applyBorder="1" applyAlignment="1">
      <alignment horizontal="center" vertical="center" wrapText="1" readingOrder="1"/>
    </xf>
    <xf numFmtId="0" fontId="20" fillId="0" borderId="0" xfId="0" applyFont="1" applyAlignment="1">
      <alignment horizontal="justify" vertical="center" wrapText="1"/>
    </xf>
    <xf numFmtId="14" fontId="20" fillId="0" borderId="66" xfId="0" applyNumberFormat="1" applyFont="1" applyBorder="1" applyAlignment="1">
      <alignment horizontal="center" vertical="center" wrapText="1"/>
    </xf>
    <xf numFmtId="0" fontId="50" fillId="5" borderId="68" xfId="0" applyFont="1" applyFill="1" applyBorder="1" applyAlignment="1">
      <alignment horizontal="center" vertical="center" wrapText="1" readingOrder="1"/>
    </xf>
    <xf numFmtId="0" fontId="49" fillId="0" borderId="66" xfId="0" applyFont="1" applyBorder="1" applyAlignment="1">
      <alignment horizontal="justify" vertical="center" wrapText="1"/>
    </xf>
    <xf numFmtId="0" fontId="11" fillId="0" borderId="66" xfId="0" applyFont="1" applyBorder="1" applyAlignment="1">
      <alignment horizontal="justify" vertical="top" wrapText="1"/>
    </xf>
    <xf numFmtId="9" fontId="20" fillId="0" borderId="66" xfId="1" applyFont="1" applyBorder="1" applyAlignment="1">
      <alignment horizontal="center" vertical="center" wrapText="1"/>
    </xf>
    <xf numFmtId="10" fontId="11" fillId="5" borderId="66" xfId="1" applyNumberFormat="1" applyFont="1" applyFill="1" applyBorder="1" applyAlignment="1">
      <alignment horizontal="center" vertical="center" wrapText="1"/>
    </xf>
    <xf numFmtId="9" fontId="11" fillId="5" borderId="66" xfId="1"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0" borderId="67" xfId="0" applyFont="1" applyBorder="1" applyAlignment="1">
      <alignment horizontal="center" vertical="center"/>
    </xf>
    <xf numFmtId="0" fontId="49" fillId="0" borderId="66" xfId="0" applyFont="1" applyBorder="1" applyAlignment="1">
      <alignment horizontal="justify" vertical="top" wrapText="1"/>
    </xf>
    <xf numFmtId="0" fontId="20" fillId="0" borderId="65" xfId="0" applyFont="1" applyBorder="1" applyAlignment="1">
      <alignment horizontal="justify" vertical="center" wrapText="1"/>
    </xf>
    <xf numFmtId="0" fontId="11" fillId="5" borderId="65" xfId="0" applyFont="1" applyFill="1" applyBorder="1" applyAlignment="1">
      <alignment horizontal="justify" vertical="center" wrapText="1"/>
    </xf>
    <xf numFmtId="0" fontId="49" fillId="5" borderId="65" xfId="0" applyFont="1" applyFill="1" applyBorder="1" applyAlignment="1">
      <alignment horizontal="justify" vertical="center" wrapText="1"/>
    </xf>
    <xf numFmtId="9" fontId="20" fillId="5" borderId="65" xfId="1" applyFont="1" applyFill="1" applyBorder="1" applyAlignment="1">
      <alignment horizontal="center" vertical="center" wrapText="1"/>
    </xf>
    <xf numFmtId="9" fontId="20" fillId="0" borderId="66" xfId="1" applyFont="1" applyBorder="1" applyAlignment="1">
      <alignment horizontal="center" vertical="center" textRotation="90"/>
    </xf>
    <xf numFmtId="0" fontId="63" fillId="0" borderId="66" xfId="2" quotePrefix="1" applyFont="1" applyBorder="1" applyAlignment="1">
      <alignment horizontal="justify" vertical="center" wrapText="1"/>
    </xf>
    <xf numFmtId="0" fontId="20" fillId="0" borderId="0" xfId="0" applyFont="1" applyAlignment="1">
      <alignment wrapText="1"/>
    </xf>
    <xf numFmtId="0" fontId="18" fillId="0" borderId="65" xfId="0" applyFont="1" applyBorder="1" applyAlignment="1">
      <alignment horizontal="justify" vertical="center" wrapText="1"/>
    </xf>
    <xf numFmtId="0" fontId="20" fillId="0" borderId="66" xfId="0" applyFont="1" applyBorder="1" applyAlignment="1">
      <alignment horizontal="justify" vertical="top" wrapText="1"/>
    </xf>
    <xf numFmtId="0" fontId="18" fillId="0" borderId="65" xfId="0" applyFont="1" applyBorder="1" applyAlignment="1">
      <alignment horizontal="center" vertical="center" wrapText="1"/>
    </xf>
    <xf numFmtId="10" fontId="18" fillId="5" borderId="62" xfId="1" applyNumberFormat="1" applyFont="1" applyFill="1" applyBorder="1" applyAlignment="1">
      <alignment horizontal="center" vertical="center" wrapText="1" readingOrder="1"/>
    </xf>
    <xf numFmtId="0" fontId="50" fillId="5" borderId="73" xfId="0" applyFont="1" applyFill="1" applyBorder="1" applyAlignment="1">
      <alignment horizontal="center" vertical="center" wrapText="1" readingOrder="1"/>
    </xf>
    <xf numFmtId="9" fontId="11" fillId="5" borderId="66" xfId="1" applyFont="1" applyFill="1" applyBorder="1" applyAlignment="1">
      <alignment horizontal="center" vertical="center"/>
    </xf>
    <xf numFmtId="0" fontId="50" fillId="5" borderId="77" xfId="0" applyFont="1" applyFill="1" applyBorder="1" applyAlignment="1">
      <alignment horizontal="center" vertical="center" wrapText="1" readingOrder="1"/>
    </xf>
    <xf numFmtId="9" fontId="11" fillId="5" borderId="66" xfId="0" applyNumberFormat="1" applyFont="1" applyFill="1" applyBorder="1" applyAlignment="1">
      <alignment horizontal="center" vertical="center"/>
    </xf>
    <xf numFmtId="9" fontId="41" fillId="5" borderId="72" xfId="1" applyFont="1" applyFill="1" applyBorder="1" applyAlignment="1">
      <alignment horizontal="center" vertical="center" wrapText="1" readingOrder="1"/>
    </xf>
    <xf numFmtId="0" fontId="12" fillId="0" borderId="0" xfId="2" applyBorder="1" applyAlignment="1">
      <alignment vertical="center"/>
    </xf>
    <xf numFmtId="0" fontId="12" fillId="0" borderId="69" xfId="2" applyBorder="1" applyAlignment="1">
      <alignment vertical="center"/>
    </xf>
    <xf numFmtId="0" fontId="12" fillId="0" borderId="78" xfId="2" applyBorder="1" applyAlignment="1">
      <alignment vertical="center"/>
    </xf>
    <xf numFmtId="0" fontId="20" fillId="16" borderId="66" xfId="0" applyFont="1" applyFill="1" applyBorder="1" applyAlignment="1">
      <alignment horizontal="center" vertical="center"/>
    </xf>
    <xf numFmtId="0" fontId="20" fillId="16" borderId="0" xfId="0" applyFont="1" applyFill="1" applyAlignment="1">
      <alignment horizontal="center" vertical="center"/>
    </xf>
    <xf numFmtId="0" fontId="43" fillId="0" borderId="10" xfId="0" applyFont="1" applyBorder="1" applyAlignment="1">
      <alignment horizontal="center" vertical="center" wrapText="1"/>
    </xf>
    <xf numFmtId="0" fontId="43" fillId="0" borderId="10" xfId="0" applyFont="1" applyBorder="1"/>
    <xf numFmtId="0" fontId="50" fillId="17" borderId="10" xfId="0" applyFont="1" applyFill="1" applyBorder="1" applyAlignment="1">
      <alignment horizontal="center" vertical="center" wrapText="1" readingOrder="1"/>
    </xf>
    <xf numFmtId="9" fontId="20" fillId="0" borderId="10" xfId="1" applyFont="1" applyBorder="1"/>
    <xf numFmtId="0" fontId="50" fillId="17" borderId="71" xfId="0" applyFont="1" applyFill="1" applyBorder="1" applyAlignment="1">
      <alignment horizontal="center" vertical="center" wrapText="1" readingOrder="1"/>
    </xf>
    <xf numFmtId="0" fontId="20" fillId="17" borderId="10" xfId="0" applyFont="1" applyFill="1" applyBorder="1"/>
    <xf numFmtId="0" fontId="50" fillId="18" borderId="10" xfId="0" applyFont="1" applyFill="1" applyBorder="1" applyAlignment="1">
      <alignment horizontal="center" vertical="center" wrapText="1" readingOrder="1"/>
    </xf>
    <xf numFmtId="0" fontId="50" fillId="19" borderId="72" xfId="0" applyFont="1" applyFill="1" applyBorder="1" applyAlignment="1">
      <alignment horizontal="center" vertical="center" wrapText="1" readingOrder="1"/>
    </xf>
    <xf numFmtId="0" fontId="20" fillId="16" borderId="10" xfId="0" applyFont="1" applyFill="1" applyBorder="1"/>
    <xf numFmtId="0" fontId="20" fillId="0" borderId="10" xfId="0" applyFont="1" applyBorder="1" applyAlignment="1">
      <alignment vertical="center"/>
    </xf>
    <xf numFmtId="0" fontId="50" fillId="16" borderId="10" xfId="0" applyFont="1" applyFill="1" applyBorder="1" applyAlignment="1">
      <alignment horizontal="center" vertical="center" wrapText="1" readingOrder="1"/>
    </xf>
    <xf numFmtId="0" fontId="50" fillId="16" borderId="72" xfId="0" applyFont="1" applyFill="1" applyBorder="1" applyAlignment="1">
      <alignment horizontal="center" vertical="center" wrapText="1" readingOrder="1"/>
    </xf>
    <xf numFmtId="0" fontId="20" fillId="20" borderId="10" xfId="0" applyFont="1" applyFill="1" applyBorder="1"/>
    <xf numFmtId="0" fontId="50" fillId="20" borderId="10" xfId="0" applyFont="1" applyFill="1" applyBorder="1" applyAlignment="1">
      <alignment horizontal="center" vertical="center" wrapText="1" readingOrder="1"/>
    </xf>
    <xf numFmtId="0" fontId="50" fillId="20" borderId="72" xfId="0" applyFont="1" applyFill="1" applyBorder="1" applyAlignment="1">
      <alignment horizontal="center" vertical="center" wrapText="1" readingOrder="1"/>
    </xf>
    <xf numFmtId="0" fontId="20" fillId="15" borderId="10" xfId="0" applyFont="1" applyFill="1" applyBorder="1"/>
    <xf numFmtId="0" fontId="55" fillId="15" borderId="10" xfId="0" applyFont="1" applyFill="1" applyBorder="1" applyAlignment="1">
      <alignment horizontal="center" vertical="center" wrapText="1" readingOrder="1"/>
    </xf>
    <xf numFmtId="0" fontId="55" fillId="15" borderId="72" xfId="0" applyFont="1" applyFill="1" applyBorder="1" applyAlignment="1">
      <alignment horizontal="center" vertical="center" wrapText="1" readingOrder="1"/>
    </xf>
    <xf numFmtId="15" fontId="11" fillId="0" borderId="66" xfId="0" applyNumberFormat="1" applyFont="1" applyBorder="1" applyAlignment="1">
      <alignment horizontal="center" vertical="center" wrapText="1"/>
    </xf>
    <xf numFmtId="14" fontId="11" fillId="0" borderId="66" xfId="0" applyNumberFormat="1" applyFont="1" applyBorder="1" applyAlignment="1">
      <alignment horizontal="center" vertical="center" wrapText="1"/>
    </xf>
    <xf numFmtId="0" fontId="11" fillId="5" borderId="66" xfId="0" applyFont="1" applyFill="1" applyBorder="1" applyAlignment="1">
      <alignment horizontal="center" vertical="center" wrapText="1"/>
    </xf>
    <xf numFmtId="0" fontId="20" fillId="0" borderId="66" xfId="0" applyFont="1" applyBorder="1" applyAlignment="1">
      <alignment horizontal="center" wrapText="1"/>
    </xf>
    <xf numFmtId="166" fontId="20" fillId="0" borderId="66" xfId="1" applyNumberFormat="1" applyFont="1" applyBorder="1" applyAlignment="1">
      <alignment horizontal="center" vertical="center" wrapText="1"/>
    </xf>
    <xf numFmtId="167" fontId="20" fillId="0" borderId="66" xfId="1" applyNumberFormat="1" applyFont="1" applyBorder="1" applyAlignment="1">
      <alignment horizontal="center" vertical="center" wrapText="1"/>
    </xf>
    <xf numFmtId="0" fontId="54" fillId="5" borderId="72" xfId="0" applyFont="1" applyFill="1" applyBorder="1" applyAlignment="1">
      <alignment horizontal="center" vertical="center" wrapText="1" readingOrder="1"/>
    </xf>
    <xf numFmtId="9" fontId="20" fillId="0" borderId="0" xfId="1" applyFont="1"/>
    <xf numFmtId="0" fontId="43" fillId="0" borderId="10" xfId="0" applyFont="1" applyBorder="1" applyAlignment="1">
      <alignment horizontal="center" vertical="center"/>
    </xf>
    <xf numFmtId="0" fontId="43" fillId="14" borderId="59" xfId="0" applyFont="1" applyFill="1" applyBorder="1" applyAlignment="1">
      <alignment vertical="center"/>
    </xf>
    <xf numFmtId="0" fontId="43" fillId="14" borderId="61" xfId="0" applyFont="1" applyFill="1" applyBorder="1" applyAlignment="1">
      <alignment vertical="center"/>
    </xf>
    <xf numFmtId="9" fontId="50" fillId="12" borderId="10" xfId="0" applyNumberFormat="1" applyFont="1" applyFill="1" applyBorder="1" applyAlignment="1">
      <alignment horizontal="center" vertical="center" wrapText="1"/>
    </xf>
    <xf numFmtId="0" fontId="0" fillId="5" borderId="10" xfId="0" applyFill="1" applyBorder="1" applyAlignment="1">
      <alignment horizontal="center" vertical="center"/>
    </xf>
    <xf numFmtId="9" fontId="50" fillId="12" borderId="8" xfId="0" applyNumberFormat="1" applyFont="1" applyFill="1" applyBorder="1" applyAlignment="1">
      <alignment horizontal="center" vertical="center"/>
    </xf>
    <xf numFmtId="9" fontId="50" fillId="13" borderId="10" xfId="0" applyNumberFormat="1" applyFont="1" applyFill="1" applyBorder="1" applyAlignment="1">
      <alignment horizontal="center" vertical="center"/>
    </xf>
    <xf numFmtId="0" fontId="50" fillId="12" borderId="10" xfId="0" applyFont="1" applyFill="1" applyBorder="1" applyAlignment="1">
      <alignment horizontal="center" vertical="center"/>
    </xf>
    <xf numFmtId="0" fontId="20" fillId="5" borderId="10" xfId="0" applyFont="1" applyFill="1" applyBorder="1" applyAlignment="1">
      <alignment horizontal="left" vertical="center" wrapText="1"/>
    </xf>
    <xf numFmtId="9" fontId="20" fillId="5" borderId="10" xfId="0" applyNumberFormat="1" applyFont="1" applyFill="1" applyBorder="1" applyAlignment="1">
      <alignment horizontal="center" vertical="center" wrapText="1"/>
    </xf>
    <xf numFmtId="0" fontId="11" fillId="0" borderId="41" xfId="0" applyFont="1" applyBorder="1" applyAlignment="1">
      <alignment horizontal="center" vertical="center"/>
    </xf>
    <xf numFmtId="0" fontId="11" fillId="0" borderId="10" xfId="0" applyFont="1" applyBorder="1" applyAlignment="1">
      <alignment vertical="center" wrapText="1"/>
    </xf>
    <xf numFmtId="9" fontId="20" fillId="5" borderId="40" xfId="1" applyFont="1" applyFill="1" applyBorder="1" applyAlignment="1">
      <alignment horizontal="center" vertical="center"/>
    </xf>
    <xf numFmtId="0" fontId="20" fillId="5" borderId="43" xfId="0" applyFont="1" applyFill="1" applyBorder="1" applyAlignment="1">
      <alignment horizontal="center" vertical="center"/>
    </xf>
    <xf numFmtId="0" fontId="20" fillId="5" borderId="40" xfId="0" applyFont="1" applyFill="1" applyBorder="1" applyAlignment="1">
      <alignment horizontal="center" vertical="center"/>
    </xf>
    <xf numFmtId="9" fontId="20" fillId="5" borderId="8" xfId="1" applyFont="1" applyFill="1" applyBorder="1" applyAlignment="1">
      <alignment horizontal="center" vertical="center"/>
    </xf>
    <xf numFmtId="1" fontId="20" fillId="5" borderId="8" xfId="1" applyNumberFormat="1" applyFont="1" applyFill="1" applyBorder="1" applyAlignment="1">
      <alignment horizontal="center" vertical="center"/>
    </xf>
    <xf numFmtId="0" fontId="20" fillId="5" borderId="8" xfId="0" applyFont="1" applyFill="1" applyBorder="1" applyAlignment="1">
      <alignment horizontal="center" vertical="center"/>
    </xf>
    <xf numFmtId="0" fontId="20" fillId="0" borderId="8" xfId="0" applyFont="1" applyBorder="1"/>
    <xf numFmtId="0" fontId="20" fillId="5" borderId="41" xfId="0" applyFont="1" applyFill="1" applyBorder="1" applyAlignment="1">
      <alignment horizontal="center" vertical="center"/>
    </xf>
    <xf numFmtId="9" fontId="20" fillId="5" borderId="23" xfId="1" applyFont="1" applyFill="1" applyBorder="1" applyAlignment="1">
      <alignment horizontal="center" vertical="center"/>
    </xf>
    <xf numFmtId="9" fontId="11" fillId="5" borderId="23" xfId="1" applyFont="1" applyFill="1" applyBorder="1" applyAlignment="1">
      <alignment vertical="center" wrapText="1"/>
    </xf>
    <xf numFmtId="9" fontId="11" fillId="5" borderId="10" xfId="1" applyFont="1" applyFill="1" applyBorder="1" applyAlignment="1">
      <alignment vertical="center" wrapText="1"/>
    </xf>
    <xf numFmtId="9" fontId="11" fillId="5" borderId="42" xfId="1" applyFont="1" applyFill="1" applyBorder="1" applyAlignment="1">
      <alignment vertical="center" wrapText="1"/>
    </xf>
    <xf numFmtId="9" fontId="11" fillId="7" borderId="10" xfId="1" applyFont="1" applyFill="1" applyBorder="1" applyAlignment="1">
      <alignment horizontal="center" vertical="center"/>
    </xf>
    <xf numFmtId="9" fontId="11" fillId="5" borderId="10" xfId="1" applyFont="1" applyFill="1" applyBorder="1" applyAlignment="1">
      <alignment horizontal="center" vertical="center"/>
    </xf>
    <xf numFmtId="1" fontId="11" fillId="7" borderId="10" xfId="1" applyNumberFormat="1" applyFont="1" applyFill="1" applyBorder="1" applyAlignment="1">
      <alignment horizontal="center" vertical="center"/>
    </xf>
    <xf numFmtId="1" fontId="11" fillId="5" borderId="10" xfId="1" applyNumberFormat="1" applyFont="1" applyFill="1" applyBorder="1" applyAlignment="1">
      <alignment horizontal="center" vertical="center"/>
    </xf>
    <xf numFmtId="9" fontId="0" fillId="0" borderId="0" xfId="0" applyNumberFormat="1" applyAlignment="1">
      <alignment horizontal="center" vertical="center"/>
    </xf>
    <xf numFmtId="0" fontId="29" fillId="11" borderId="81" xfId="0" applyFont="1" applyFill="1" applyBorder="1"/>
    <xf numFmtId="0" fontId="29" fillId="11" borderId="11" xfId="0" applyFont="1" applyFill="1" applyBorder="1"/>
    <xf numFmtId="0" fontId="29" fillId="11" borderId="82" xfId="0" applyFont="1" applyFill="1" applyBorder="1"/>
    <xf numFmtId="9" fontId="0" fillId="5" borderId="0" xfId="1" applyFont="1" applyFill="1" applyAlignment="1">
      <alignment horizontal="center" vertical="center"/>
    </xf>
    <xf numFmtId="9" fontId="0" fillId="5" borderId="10" xfId="0" applyNumberFormat="1" applyFill="1" applyBorder="1" applyAlignment="1">
      <alignment horizontal="center"/>
    </xf>
    <xf numFmtId="0" fontId="64" fillId="5" borderId="0" xfId="0" applyFont="1" applyFill="1"/>
    <xf numFmtId="9" fontId="20" fillId="0" borderId="0" xfId="0" applyNumberFormat="1" applyFont="1"/>
    <xf numFmtId="0" fontId="51" fillId="0" borderId="0" xfId="0" applyFont="1" applyAlignment="1">
      <alignment horizontal="center" vertical="center"/>
    </xf>
    <xf numFmtId="9" fontId="11" fillId="0" borderId="10" xfId="1" applyFont="1" applyBorder="1" applyAlignment="1">
      <alignment horizontal="center" vertical="center"/>
    </xf>
    <xf numFmtId="9" fontId="2" fillId="0" borderId="0" xfId="0" applyNumberFormat="1" applyFont="1"/>
    <xf numFmtId="165" fontId="0" fillId="0" borderId="0" xfId="0" applyNumberFormat="1"/>
    <xf numFmtId="9" fontId="65" fillId="0" borderId="0" xfId="1" applyFont="1" applyAlignment="1">
      <alignment horizontal="center" vertical="center"/>
    </xf>
    <xf numFmtId="9" fontId="0" fillId="0" borderId="0" xfId="1" applyFont="1"/>
    <xf numFmtId="9" fontId="64" fillId="0" borderId="0" xfId="1" applyFont="1"/>
    <xf numFmtId="0" fontId="0" fillId="4" borderId="10" xfId="0" applyFill="1" applyBorder="1" applyAlignment="1">
      <alignment horizontal="center"/>
    </xf>
    <xf numFmtId="0" fontId="0" fillId="4" borderId="10" xfId="0" applyFill="1" applyBorder="1"/>
    <xf numFmtId="9" fontId="0" fillId="5" borderId="18" xfId="1" applyFont="1" applyFill="1" applyBorder="1" applyAlignment="1">
      <alignment horizontal="center" vertical="center"/>
    </xf>
    <xf numFmtId="0" fontId="0" fillId="5" borderId="9" xfId="0" applyFill="1" applyBorder="1"/>
    <xf numFmtId="0" fontId="0" fillId="5" borderId="54" xfId="0" applyFill="1" applyBorder="1"/>
    <xf numFmtId="0" fontId="53" fillId="6" borderId="10" xfId="0" applyFont="1" applyFill="1" applyBorder="1" applyAlignment="1">
      <alignment vertical="center" wrapText="1"/>
    </xf>
    <xf numFmtId="9" fontId="11" fillId="0" borderId="26" xfId="1" applyFont="1" applyBorder="1" applyAlignment="1">
      <alignment horizontal="center" vertical="center"/>
    </xf>
    <xf numFmtId="0" fontId="11" fillId="0" borderId="40" xfId="0" applyFont="1" applyBorder="1"/>
    <xf numFmtId="0" fontId="11" fillId="0" borderId="9" xfId="0" applyFont="1" applyBorder="1"/>
    <xf numFmtId="0" fontId="11" fillId="0" borderId="54" xfId="0" applyFont="1" applyBorder="1"/>
    <xf numFmtId="0" fontId="53" fillId="0" borderId="10" xfId="0" applyFont="1" applyBorder="1" applyAlignment="1">
      <alignment vertical="center" wrapText="1"/>
    </xf>
    <xf numFmtId="9" fontId="0" fillId="5" borderId="10" xfId="1" applyFont="1" applyFill="1" applyBorder="1" applyAlignment="1">
      <alignment horizontal="center"/>
    </xf>
    <xf numFmtId="9" fontId="11" fillId="5" borderId="18" xfId="1" applyFont="1" applyFill="1" applyBorder="1" applyAlignment="1">
      <alignment horizontal="center" vertical="center"/>
    </xf>
    <xf numFmtId="0" fontId="33" fillId="0" borderId="10" xfId="0" applyFont="1" applyBorder="1" applyAlignment="1">
      <alignment vertical="center" wrapText="1"/>
    </xf>
    <xf numFmtId="0" fontId="61" fillId="0" borderId="10" xfId="0" applyFont="1" applyBorder="1" applyAlignment="1">
      <alignment horizontal="center" vertical="center" wrapText="1"/>
    </xf>
    <xf numFmtId="0" fontId="62" fillId="0" borderId="10" xfId="0" applyFont="1" applyBorder="1" applyAlignment="1">
      <alignment horizontal="center" vertical="center" wrapText="1"/>
    </xf>
    <xf numFmtId="9" fontId="11" fillId="5" borderId="10" xfId="1" applyFont="1" applyFill="1" applyBorder="1" applyAlignment="1">
      <alignment horizontal="center" vertical="center"/>
    </xf>
    <xf numFmtId="0" fontId="20" fillId="0" borderId="42" xfId="0" applyFont="1" applyBorder="1" applyAlignment="1">
      <alignment vertical="center"/>
    </xf>
    <xf numFmtId="0" fontId="20" fillId="0" borderId="10" xfId="0" applyFont="1" applyBorder="1" applyAlignment="1">
      <alignment vertical="center" wrapText="1"/>
    </xf>
    <xf numFmtId="0" fontId="20" fillId="0" borderId="10" xfId="0" applyFont="1" applyBorder="1" applyAlignment="1">
      <alignment wrapText="1"/>
    </xf>
    <xf numFmtId="0" fontId="20" fillId="0" borderId="10" xfId="0" applyFont="1" applyBorder="1" applyAlignment="1">
      <alignment vertical="top" wrapText="1"/>
    </xf>
    <xf numFmtId="0" fontId="0" fillId="5" borderId="9" xfId="0" applyFill="1" applyBorder="1" applyAlignment="1">
      <alignment horizontal="justify" vertical="top"/>
    </xf>
    <xf numFmtId="0" fontId="53" fillId="5" borderId="10" xfId="0" applyFont="1" applyFill="1" applyBorder="1" applyAlignment="1">
      <alignment vertical="center" wrapText="1"/>
    </xf>
    <xf numFmtId="0" fontId="18" fillId="5" borderId="0" xfId="0" applyFont="1" applyFill="1"/>
    <xf numFmtId="0" fontId="2" fillId="5" borderId="0" xfId="0" applyFont="1" applyFill="1"/>
    <xf numFmtId="0" fontId="0" fillId="5" borderId="0" xfId="0" applyFill="1" applyAlignment="1">
      <alignment horizontal="center"/>
    </xf>
    <xf numFmtId="0" fontId="10" fillId="0" borderId="10" xfId="0" applyFont="1" applyFill="1" applyBorder="1" applyAlignment="1">
      <alignment horizontal="left" vertical="center" wrapText="1"/>
    </xf>
    <xf numFmtId="0" fontId="11" fillId="5" borderId="8" xfId="0" applyFont="1" applyFill="1" applyBorder="1" applyAlignment="1">
      <alignment horizontal="center" vertical="center"/>
    </xf>
    <xf numFmtId="0" fontId="41" fillId="5" borderId="10" xfId="0" applyFont="1" applyFill="1" applyBorder="1" applyAlignment="1">
      <alignment vertical="center" wrapText="1"/>
    </xf>
    <xf numFmtId="0" fontId="41" fillId="6" borderId="10" xfId="0" applyFont="1" applyFill="1" applyBorder="1" applyAlignment="1">
      <alignment vertical="center" wrapText="1"/>
    </xf>
    <xf numFmtId="0" fontId="33" fillId="5" borderId="10" xfId="0" applyFont="1" applyFill="1" applyBorder="1" applyAlignment="1">
      <alignment horizontal="justify" vertical="top" wrapText="1"/>
    </xf>
    <xf numFmtId="10" fontId="0" fillId="5" borderId="0" xfId="0" applyNumberFormat="1" applyFill="1" applyAlignment="1">
      <alignment horizontal="center" vertical="center"/>
    </xf>
    <xf numFmtId="0" fontId="20" fillId="5" borderId="10" xfId="0" applyFont="1" applyFill="1" applyBorder="1" applyAlignment="1">
      <alignment vertical="top" wrapText="1"/>
    </xf>
    <xf numFmtId="0" fontId="18" fillId="5" borderId="10" xfId="0" applyFont="1" applyFill="1" applyBorder="1" applyAlignment="1">
      <alignment horizontal="left" vertical="center" wrapText="1"/>
    </xf>
    <xf numFmtId="165" fontId="11" fillId="7" borderId="44" xfId="5" applyNumberFormat="1" applyFont="1" applyFill="1" applyBorder="1" applyAlignment="1">
      <alignment horizontal="center" vertical="center"/>
    </xf>
    <xf numFmtId="165" fontId="11" fillId="5" borderId="44" xfId="5" applyNumberFormat="1" applyFont="1" applyFill="1" applyBorder="1" applyAlignment="1">
      <alignment horizontal="center" vertical="center"/>
    </xf>
    <xf numFmtId="9" fontId="11" fillId="7" borderId="44" xfId="1" applyFont="1" applyFill="1" applyBorder="1" applyAlignment="1">
      <alignment horizontal="center" vertical="center"/>
    </xf>
    <xf numFmtId="9" fontId="11" fillId="5" borderId="44" xfId="1" applyFont="1" applyFill="1" applyBorder="1" applyAlignment="1">
      <alignment horizontal="center" vertical="center"/>
    </xf>
    <xf numFmtId="0" fontId="13" fillId="0" borderId="44" xfId="0" applyFont="1" applyBorder="1"/>
    <xf numFmtId="0" fontId="13" fillId="0" borderId="45" xfId="0" applyFont="1" applyBorder="1"/>
    <xf numFmtId="0" fontId="29" fillId="11" borderId="81" xfId="0" applyFont="1" applyFill="1" applyBorder="1" applyAlignment="1">
      <alignment vertical="center"/>
    </xf>
    <xf numFmtId="0" fontId="29" fillId="11" borderId="11" xfId="0" applyFont="1" applyFill="1" applyBorder="1" applyAlignment="1">
      <alignment vertical="center"/>
    </xf>
    <xf numFmtId="0" fontId="29" fillId="11" borderId="21" xfId="0" applyFont="1" applyFill="1" applyBorder="1" applyAlignment="1">
      <alignment vertical="center"/>
    </xf>
    <xf numFmtId="1" fontId="11" fillId="5" borderId="10" xfId="5" applyNumberFormat="1" applyFont="1" applyFill="1" applyBorder="1" applyAlignment="1">
      <alignment horizontal="center" vertical="center"/>
    </xf>
    <xf numFmtId="9" fontId="11" fillId="5" borderId="10" xfId="5" applyNumberFormat="1" applyFont="1" applyFill="1" applyBorder="1" applyAlignment="1">
      <alignment horizontal="center" vertical="center"/>
    </xf>
    <xf numFmtId="14" fontId="20" fillId="0" borderId="18" xfId="0" applyNumberFormat="1" applyFont="1" applyBorder="1" applyAlignment="1">
      <alignment horizontal="center" vertical="center" wrapText="1"/>
    </xf>
    <xf numFmtId="14" fontId="18" fillId="0" borderId="18" xfId="0" applyNumberFormat="1" applyFont="1" applyBorder="1" applyAlignment="1">
      <alignment horizontal="center" vertical="center" wrapText="1"/>
    </xf>
    <xf numFmtId="14" fontId="59" fillId="0" borderId="18" xfId="0" applyNumberFormat="1" applyFont="1" applyBorder="1" applyAlignment="1">
      <alignment horizontal="center" vertical="center" wrapText="1"/>
    </xf>
    <xf numFmtId="165" fontId="11" fillId="5" borderId="43" xfId="10" applyNumberFormat="1" applyFont="1" applyFill="1" applyBorder="1" applyAlignment="1">
      <alignment horizontal="center" vertical="center"/>
    </xf>
    <xf numFmtId="0" fontId="50" fillId="5" borderId="44" xfId="0" applyFont="1" applyFill="1" applyBorder="1" applyAlignment="1">
      <alignment horizontal="left" vertical="center"/>
    </xf>
    <xf numFmtId="1" fontId="11" fillId="5" borderId="8" xfId="10" applyNumberFormat="1" applyFont="1" applyFill="1" applyBorder="1" applyAlignment="1">
      <alignment horizontal="center" vertical="center"/>
    </xf>
    <xf numFmtId="165" fontId="11" fillId="0" borderId="8" xfId="10" applyNumberFormat="1" applyFont="1" applyFill="1" applyBorder="1" applyAlignment="1">
      <alignment horizontal="center" vertical="center"/>
    </xf>
    <xf numFmtId="1" fontId="11" fillId="5" borderId="8" xfId="0" applyNumberFormat="1" applyFont="1" applyFill="1" applyBorder="1" applyAlignment="1">
      <alignment horizontal="center" vertical="center"/>
    </xf>
    <xf numFmtId="1" fontId="11" fillId="0" borderId="8" xfId="1" applyNumberFormat="1" applyFont="1" applyFill="1" applyBorder="1" applyAlignment="1">
      <alignment horizontal="center" vertical="center"/>
    </xf>
    <xf numFmtId="1" fontId="11" fillId="0" borderId="8" xfId="11" applyNumberFormat="1" applyFont="1" applyFill="1" applyBorder="1" applyAlignment="1">
      <alignment horizontal="center" vertical="center"/>
    </xf>
    <xf numFmtId="9" fontId="11" fillId="0" borderId="8" xfId="1" applyFont="1" applyFill="1" applyBorder="1" applyAlignment="1">
      <alignment horizontal="center" vertical="center"/>
    </xf>
    <xf numFmtId="1" fontId="11" fillId="5" borderId="8" xfId="1" applyNumberFormat="1" applyFont="1" applyFill="1" applyBorder="1" applyAlignment="1">
      <alignment horizontal="center" vertical="center"/>
    </xf>
    <xf numFmtId="0" fontId="0" fillId="0" borderId="8" xfId="0" applyBorder="1" applyAlignment="1">
      <alignment horizontal="center" vertical="center"/>
    </xf>
    <xf numFmtId="1" fontId="11" fillId="5" borderId="8" xfId="11" applyNumberFormat="1" applyFont="1" applyFill="1" applyBorder="1" applyAlignment="1">
      <alignment horizontal="center" vertical="center"/>
    </xf>
    <xf numFmtId="1" fontId="11" fillId="7" borderId="42" xfId="1" applyNumberFormat="1" applyFont="1" applyFill="1" applyBorder="1" applyAlignment="1">
      <alignment horizontal="center" vertical="center"/>
    </xf>
    <xf numFmtId="1" fontId="11" fillId="5" borderId="42" xfId="1" applyNumberFormat="1" applyFont="1" applyFill="1" applyBorder="1" applyAlignment="1">
      <alignment horizontal="center" vertical="center"/>
    </xf>
    <xf numFmtId="1" fontId="11" fillId="5" borderId="42" xfId="5" applyNumberFormat="1" applyFont="1" applyFill="1" applyBorder="1" applyAlignment="1">
      <alignment horizontal="center" vertical="center"/>
    </xf>
    <xf numFmtId="165" fontId="11" fillId="5" borderId="42" xfId="5" applyNumberFormat="1" applyFont="1" applyFill="1" applyBorder="1" applyAlignment="1">
      <alignment horizontal="center" vertical="center"/>
    </xf>
    <xf numFmtId="9" fontId="11" fillId="5" borderId="42" xfId="1" applyFont="1" applyFill="1" applyBorder="1" applyAlignment="1">
      <alignment horizontal="center" vertical="center"/>
    </xf>
    <xf numFmtId="41" fontId="36" fillId="0" borderId="31" xfId="4" applyFont="1" applyFill="1" applyBorder="1" applyAlignment="1">
      <alignment horizontal="center" vertical="center" wrapText="1"/>
    </xf>
    <xf numFmtId="41" fontId="36" fillId="0" borderId="32" xfId="4" applyFont="1" applyFill="1" applyBorder="1" applyAlignment="1">
      <alignment horizontal="center" vertical="center" wrapText="1"/>
    </xf>
    <xf numFmtId="41" fontId="38" fillId="0" borderId="31" xfId="4" applyFont="1" applyFill="1" applyBorder="1" applyAlignment="1">
      <alignment horizontal="center" vertical="center"/>
    </xf>
    <xf numFmtId="0" fontId="39" fillId="0" borderId="31" xfId="0" applyFont="1" applyBorder="1" applyAlignment="1" applyProtection="1">
      <alignment horizontal="left" vertical="center"/>
      <protection hidden="1"/>
    </xf>
    <xf numFmtId="0" fontId="39" fillId="0" borderId="32" xfId="0" applyFont="1" applyBorder="1" applyAlignment="1" applyProtection="1">
      <alignment horizontal="left" vertical="center"/>
      <protection hidden="1"/>
    </xf>
    <xf numFmtId="0" fontId="47" fillId="0" borderId="36" xfId="0" applyFont="1" applyBorder="1" applyAlignment="1">
      <alignment horizontal="center"/>
    </xf>
    <xf numFmtId="0" fontId="0" fillId="0" borderId="0" xfId="0" applyAlignment="1">
      <alignment horizontal="center"/>
    </xf>
    <xf numFmtId="0" fontId="0" fillId="0" borderId="38" xfId="0" applyBorder="1" applyAlignment="1">
      <alignment horizontal="center"/>
    </xf>
    <xf numFmtId="0" fontId="0" fillId="0" borderId="36" xfId="0" applyBorder="1" applyAlignment="1">
      <alignment horizontal="center"/>
    </xf>
    <xf numFmtId="0" fontId="8" fillId="9" borderId="11"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28" fillId="11" borderId="3" xfId="0" applyFont="1" applyFill="1" applyBorder="1" applyAlignment="1">
      <alignment horizontal="center" vertical="center" wrapText="1"/>
    </xf>
    <xf numFmtId="0" fontId="28" fillId="11" borderId="53" xfId="0" applyFont="1" applyFill="1" applyBorder="1" applyAlignment="1">
      <alignment horizontal="center" vertical="center" wrapText="1"/>
    </xf>
    <xf numFmtId="0" fontId="28" fillId="11" borderId="39" xfId="0" applyFont="1" applyFill="1" applyBorder="1" applyAlignment="1">
      <alignment horizontal="center" vertical="center" wrapText="1"/>
    </xf>
    <xf numFmtId="0" fontId="31" fillId="9" borderId="10" xfId="0" applyFont="1" applyFill="1" applyBorder="1" applyAlignment="1">
      <alignment horizontal="center" vertical="center"/>
    </xf>
    <xf numFmtId="0" fontId="31" fillId="9" borderId="18" xfId="0" applyFont="1" applyFill="1" applyBorder="1" applyAlignment="1">
      <alignment horizontal="center" vertical="center"/>
    </xf>
    <xf numFmtId="0" fontId="8" fillId="9" borderId="10" xfId="0"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8" xfId="0" applyFont="1" applyFill="1" applyBorder="1" applyAlignment="1">
      <alignment horizontal="center" vertical="center" wrapText="1"/>
    </xf>
    <xf numFmtId="0" fontId="28" fillId="11" borderId="43" xfId="0" applyFont="1" applyFill="1" applyBorder="1" applyAlignment="1">
      <alignment horizontal="center" vertical="center"/>
    </xf>
    <xf numFmtId="0" fontId="28" fillId="11" borderId="44" xfId="0" applyFont="1" applyFill="1" applyBorder="1" applyAlignment="1">
      <alignment horizontal="center" vertical="center"/>
    </xf>
    <xf numFmtId="0" fontId="28" fillId="11" borderId="8" xfId="0" applyFont="1" applyFill="1" applyBorder="1" applyAlignment="1">
      <alignment horizontal="center" vertical="center"/>
    </xf>
    <xf numFmtId="0" fontId="28" fillId="11" borderId="10" xfId="0" applyFont="1" applyFill="1" applyBorder="1" applyAlignment="1">
      <alignment horizontal="center" vertical="center"/>
    </xf>
    <xf numFmtId="0" fontId="28" fillId="11" borderId="45" xfId="0" applyFont="1" applyFill="1" applyBorder="1" applyAlignment="1">
      <alignment horizontal="center" vertical="center"/>
    </xf>
    <xf numFmtId="0" fontId="28" fillId="11" borderId="46" xfId="0" applyFont="1" applyFill="1" applyBorder="1" applyAlignment="1">
      <alignment horizontal="center" vertical="center"/>
    </xf>
    <xf numFmtId="0" fontId="28" fillId="11" borderId="2" xfId="0" applyFont="1" applyFill="1" applyBorder="1" applyAlignment="1">
      <alignment horizontal="center" vertical="center" wrapText="1"/>
    </xf>
    <xf numFmtId="0" fontId="28" fillId="11" borderId="5" xfId="0" applyFont="1" applyFill="1" applyBorder="1" applyAlignment="1">
      <alignment horizontal="center" vertical="center" wrapText="1"/>
    </xf>
    <xf numFmtId="0" fontId="28" fillId="11" borderId="23" xfId="0" applyFont="1" applyFill="1" applyBorder="1" applyAlignment="1">
      <alignment horizontal="center" vertical="center" wrapText="1"/>
    </xf>
    <xf numFmtId="0" fontId="28" fillId="11" borderId="51" xfId="0" applyFont="1" applyFill="1" applyBorder="1" applyAlignment="1">
      <alignment horizontal="center" vertical="center"/>
    </xf>
    <xf numFmtId="0" fontId="28" fillId="11" borderId="52" xfId="0" applyFont="1" applyFill="1" applyBorder="1" applyAlignment="1">
      <alignment horizontal="center" vertical="center"/>
    </xf>
    <xf numFmtId="0" fontId="28" fillId="11" borderId="22" xfId="0" applyFont="1" applyFill="1" applyBorder="1" applyAlignment="1">
      <alignment horizontal="center" vertical="center"/>
    </xf>
    <xf numFmtId="0" fontId="28" fillId="11" borderId="2" xfId="0" applyFont="1" applyFill="1" applyBorder="1" applyAlignment="1">
      <alignment horizontal="center" vertical="center"/>
    </xf>
    <xf numFmtId="0" fontId="28" fillId="11" borderId="5" xfId="0" applyFont="1" applyFill="1" applyBorder="1" applyAlignment="1">
      <alignment horizontal="center" vertical="center"/>
    </xf>
    <xf numFmtId="0" fontId="28" fillId="11" borderId="23" xfId="0" applyFont="1" applyFill="1" applyBorder="1" applyAlignment="1">
      <alignment horizontal="center" vertical="center"/>
    </xf>
    <xf numFmtId="0" fontId="43" fillId="11" borderId="45" xfId="0" applyFont="1" applyFill="1" applyBorder="1" applyAlignment="1">
      <alignment horizontal="center" vertical="center" wrapText="1"/>
    </xf>
    <xf numFmtId="0" fontId="43" fillId="11" borderId="48" xfId="0" applyFont="1" applyFill="1" applyBorder="1" applyAlignment="1">
      <alignment horizontal="center" vertical="center" wrapText="1"/>
    </xf>
    <xf numFmtId="0" fontId="19" fillId="3" borderId="4" xfId="3" applyFont="1" applyFill="1" applyBorder="1" applyAlignment="1">
      <alignment horizontal="center" vertical="center" wrapText="1"/>
    </xf>
    <xf numFmtId="0" fontId="19" fillId="3" borderId="0" xfId="3" applyFont="1" applyFill="1" applyBorder="1" applyAlignment="1">
      <alignment horizontal="center" vertical="center" wrapText="1"/>
    </xf>
    <xf numFmtId="0" fontId="18" fillId="5" borderId="14" xfId="3" applyFont="1" applyFill="1" applyBorder="1" applyAlignment="1">
      <alignment horizontal="center"/>
    </xf>
    <xf numFmtId="0" fontId="18" fillId="5" borderId="6" xfId="3" applyFont="1" applyFill="1" applyBorder="1" applyAlignment="1">
      <alignment horizontal="center"/>
    </xf>
    <xf numFmtId="0" fontId="18" fillId="5" borderId="0" xfId="3" applyFont="1" applyFill="1" applyBorder="1" applyAlignment="1">
      <alignment horizontal="center"/>
    </xf>
    <xf numFmtId="0" fontId="18" fillId="5" borderId="7" xfId="3" applyFont="1" applyFill="1" applyBorder="1" applyAlignment="1">
      <alignment horizontal="center"/>
    </xf>
    <xf numFmtId="0" fontId="18" fillId="5" borderId="16" xfId="3" applyFont="1" applyFill="1" applyBorder="1" applyAlignment="1">
      <alignment horizontal="center"/>
    </xf>
    <xf numFmtId="0" fontId="18" fillId="5" borderId="17" xfId="3" applyFont="1" applyFill="1" applyBorder="1" applyAlignment="1">
      <alignment horizontal="center"/>
    </xf>
    <xf numFmtId="0" fontId="16" fillId="10" borderId="4" xfId="3" applyFont="1" applyFill="1" applyBorder="1" applyAlignment="1">
      <alignment horizontal="center" vertical="center" wrapText="1"/>
    </xf>
    <xf numFmtId="0" fontId="16" fillId="10" borderId="0" xfId="3" applyFont="1" applyFill="1" applyBorder="1" applyAlignment="1">
      <alignment horizontal="center" vertical="center" wrapText="1"/>
    </xf>
    <xf numFmtId="0" fontId="19" fillId="5" borderId="4" xfId="3" applyFont="1" applyFill="1" applyBorder="1" applyAlignment="1">
      <alignment horizontal="left" vertical="center" wrapText="1"/>
    </xf>
    <xf numFmtId="0" fontId="19" fillId="5" borderId="0" xfId="3" applyFont="1" applyFill="1" applyAlignment="1">
      <alignment horizontal="left" vertical="center" wrapText="1"/>
    </xf>
    <xf numFmtId="0" fontId="43" fillId="11" borderId="44" xfId="0" applyFont="1" applyFill="1" applyBorder="1" applyAlignment="1">
      <alignment horizontal="center" vertical="center" wrapText="1"/>
    </xf>
    <xf numFmtId="0" fontId="43" fillId="11" borderId="42" xfId="0" applyFont="1" applyFill="1" applyBorder="1" applyAlignment="1">
      <alignment horizontal="center" vertical="center" wrapText="1"/>
    </xf>
    <xf numFmtId="0" fontId="19" fillId="3" borderId="23" xfId="3" applyFont="1" applyFill="1" applyBorder="1" applyAlignment="1">
      <alignment horizontal="center" vertical="center" wrapText="1"/>
    </xf>
    <xf numFmtId="0" fontId="19" fillId="3" borderId="11" xfId="3" applyFont="1" applyFill="1" applyBorder="1" applyAlignment="1">
      <alignment horizontal="center" vertical="center" wrapText="1"/>
    </xf>
    <xf numFmtId="0" fontId="19" fillId="3" borderId="5" xfId="3" applyFont="1" applyFill="1" applyBorder="1" applyAlignment="1">
      <alignment horizontal="center" vertical="center" wrapText="1"/>
    </xf>
    <xf numFmtId="0" fontId="19" fillId="3" borderId="26" xfId="3" applyFont="1" applyFill="1" applyBorder="1" applyAlignment="1">
      <alignment horizontal="center" vertical="center" wrapText="1"/>
    </xf>
    <xf numFmtId="0" fontId="43" fillId="11" borderId="43" xfId="0" applyFont="1" applyFill="1" applyBorder="1" applyAlignment="1">
      <alignment horizontal="center"/>
    </xf>
    <xf numFmtId="0" fontId="43" fillId="11" borderId="44" xfId="0" applyFont="1" applyFill="1" applyBorder="1" applyAlignment="1">
      <alignment horizontal="center"/>
    </xf>
    <xf numFmtId="0" fontId="43" fillId="11" borderId="44" xfId="0" applyFont="1" applyFill="1" applyBorder="1" applyAlignment="1">
      <alignment horizontal="center" vertical="center"/>
    </xf>
    <xf numFmtId="0" fontId="43" fillId="11" borderId="42" xfId="0" applyFont="1" applyFill="1" applyBorder="1" applyAlignment="1">
      <alignment horizontal="center" vertical="center"/>
    </xf>
    <xf numFmtId="0" fontId="18" fillId="5" borderId="0" xfId="3" applyFont="1" applyFill="1" applyAlignment="1">
      <alignment horizontal="left" wrapText="1"/>
    </xf>
    <xf numFmtId="0" fontId="17" fillId="10" borderId="13" xfId="3" applyFont="1" applyFill="1" applyBorder="1" applyAlignment="1">
      <alignment horizontal="center" vertical="center" wrapText="1"/>
    </xf>
    <xf numFmtId="0" fontId="17" fillId="10" borderId="2" xfId="3" applyFont="1" applyFill="1" applyBorder="1" applyAlignment="1">
      <alignment horizontal="center" vertical="center" wrapText="1"/>
    </xf>
    <xf numFmtId="0" fontId="12" fillId="5" borderId="10" xfId="2" applyFill="1" applyBorder="1" applyAlignment="1"/>
    <xf numFmtId="0" fontId="18" fillId="5" borderId="10" xfId="0" applyFont="1" applyFill="1" applyBorder="1"/>
    <xf numFmtId="0" fontId="17" fillId="5" borderId="0" xfId="3" applyFont="1" applyFill="1" applyAlignment="1">
      <alignment horizontal="right" vertical="center" wrapText="1"/>
    </xf>
    <xf numFmtId="0" fontId="17" fillId="5" borderId="24" xfId="3" applyFont="1" applyFill="1" applyBorder="1" applyAlignment="1">
      <alignment horizontal="right" vertical="center" wrapText="1"/>
    </xf>
    <xf numFmtId="164" fontId="44" fillId="5" borderId="18" xfId="3" applyNumberFormat="1" applyFont="1" applyFill="1" applyBorder="1" applyAlignment="1" applyProtection="1">
      <alignment horizontal="center" vertical="center" wrapText="1"/>
      <protection locked="0"/>
    </xf>
    <xf numFmtId="164" fontId="44" fillId="5" borderId="25" xfId="3" applyNumberFormat="1" applyFont="1" applyFill="1" applyBorder="1" applyAlignment="1" applyProtection="1">
      <alignment horizontal="center" vertical="center" wrapText="1"/>
      <protection locked="0"/>
    </xf>
    <xf numFmtId="0" fontId="17" fillId="5" borderId="18" xfId="3" applyFont="1" applyFill="1" applyBorder="1" applyAlignment="1">
      <alignment horizontal="center" vertical="center" wrapText="1"/>
    </xf>
    <xf numFmtId="0" fontId="17" fillId="5" borderId="19" xfId="3" applyFont="1" applyFill="1" applyBorder="1" applyAlignment="1">
      <alignment horizontal="center" vertical="center" wrapText="1"/>
    </xf>
    <xf numFmtId="0" fontId="17" fillId="5" borderId="9" xfId="3" applyFont="1" applyFill="1" applyBorder="1" applyAlignment="1">
      <alignment horizontal="center" vertical="center" wrapText="1"/>
    </xf>
    <xf numFmtId="0" fontId="17" fillId="5" borderId="20" xfId="3" applyFont="1" applyFill="1" applyBorder="1" applyAlignment="1">
      <alignment horizontal="center" vertical="center" wrapText="1"/>
    </xf>
    <xf numFmtId="0" fontId="17" fillId="5" borderId="37" xfId="3" applyFont="1" applyFill="1" applyBorder="1" applyAlignment="1">
      <alignment horizontal="center" vertical="center" wrapText="1"/>
    </xf>
    <xf numFmtId="0" fontId="17" fillId="5" borderId="12" xfId="3" applyFont="1" applyFill="1" applyBorder="1" applyAlignment="1">
      <alignment horizontal="center" vertical="center" wrapText="1"/>
    </xf>
    <xf numFmtId="0" fontId="20" fillId="5" borderId="0" xfId="0" applyFont="1" applyFill="1" applyAlignment="1">
      <alignment horizontal="center"/>
    </xf>
    <xf numFmtId="0" fontId="42" fillId="5" borderId="0" xfId="0" applyFont="1" applyFill="1" applyAlignment="1">
      <alignment horizontal="center" vertical="center" wrapText="1"/>
    </xf>
    <xf numFmtId="0" fontId="29" fillId="11" borderId="55" xfId="0" applyFont="1" applyFill="1" applyBorder="1" applyAlignment="1">
      <alignment horizontal="center" vertical="center"/>
    </xf>
    <xf numFmtId="0" fontId="29" fillId="11" borderId="56" xfId="0" applyFont="1" applyFill="1" applyBorder="1" applyAlignment="1">
      <alignment horizontal="center" vertical="center"/>
    </xf>
    <xf numFmtId="0" fontId="29" fillId="11" borderId="57" xfId="0" applyFont="1" applyFill="1" applyBorder="1" applyAlignment="1">
      <alignment horizontal="center" vertical="center"/>
    </xf>
    <xf numFmtId="0" fontId="29" fillId="11" borderId="12"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29" fillId="11" borderId="54" xfId="0" applyFont="1" applyFill="1" applyBorder="1" applyAlignment="1">
      <alignment horizontal="center" vertical="center" wrapText="1"/>
    </xf>
    <xf numFmtId="0" fontId="29" fillId="11" borderId="44" xfId="0" applyFont="1" applyFill="1" applyBorder="1" applyAlignment="1">
      <alignment horizontal="center" vertical="center" wrapText="1"/>
    </xf>
    <xf numFmtId="0" fontId="29" fillId="11" borderId="10" xfId="0" applyFont="1" applyFill="1" applyBorder="1" applyAlignment="1">
      <alignment horizontal="center" vertical="center" wrapText="1"/>
    </xf>
    <xf numFmtId="0" fontId="29" fillId="11" borderId="42" xfId="0" applyFont="1" applyFill="1" applyBorder="1" applyAlignment="1">
      <alignment horizontal="center" vertical="center" wrapText="1"/>
    </xf>
    <xf numFmtId="0" fontId="29" fillId="11" borderId="45" xfId="0" applyFont="1" applyFill="1" applyBorder="1" applyAlignment="1">
      <alignment horizontal="center" vertical="center" wrapText="1"/>
    </xf>
    <xf numFmtId="0" fontId="29" fillId="11" borderId="46"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25" xfId="0" applyFont="1" applyFill="1" applyBorder="1" applyAlignment="1">
      <alignment horizontal="center" vertical="center" wrapText="1"/>
    </xf>
    <xf numFmtId="0" fontId="29" fillId="11" borderId="50"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5" xfId="0" applyFont="1" applyFill="1" applyBorder="1" applyAlignment="1">
      <alignment horizontal="center" vertical="center" wrapText="1"/>
    </xf>
    <xf numFmtId="0" fontId="29" fillId="11" borderId="47" xfId="0" applyFont="1" applyFill="1" applyBorder="1" applyAlignment="1">
      <alignment horizontal="center" vertical="center" wrapText="1"/>
    </xf>
    <xf numFmtId="0" fontId="18" fillId="5" borderId="0" xfId="0" applyFont="1" applyFill="1" applyAlignment="1">
      <alignment horizontal="center" vertical="center"/>
    </xf>
    <xf numFmtId="16" fontId="18" fillId="5" borderId="0" xfId="0" applyNumberFormat="1" applyFont="1" applyFill="1" applyAlignment="1">
      <alignment horizontal="center" vertical="center" wrapText="1"/>
    </xf>
    <xf numFmtId="0" fontId="29" fillId="6" borderId="10"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58" fillId="11" borderId="43" xfId="0" applyFont="1" applyFill="1" applyBorder="1" applyAlignment="1">
      <alignment horizontal="center" vertical="center"/>
    </xf>
    <xf numFmtId="0" fontId="58" fillId="11" borderId="44" xfId="0" applyFont="1" applyFill="1" applyBorder="1" applyAlignment="1">
      <alignment horizontal="center" vertical="center"/>
    </xf>
    <xf numFmtId="0" fontId="58" fillId="11" borderId="8" xfId="0" applyFont="1" applyFill="1" applyBorder="1" applyAlignment="1">
      <alignment horizontal="center" vertical="center"/>
    </xf>
    <xf numFmtId="0" fontId="58" fillId="11" borderId="10" xfId="0" applyFont="1" applyFill="1" applyBorder="1" applyAlignment="1">
      <alignment horizontal="center" vertical="center"/>
    </xf>
    <xf numFmtId="0" fontId="29" fillId="11" borderId="44" xfId="0" applyFont="1" applyFill="1" applyBorder="1" applyAlignment="1">
      <alignment horizontal="center" vertical="center"/>
    </xf>
    <xf numFmtId="0" fontId="29" fillId="11" borderId="45" xfId="0" applyFont="1" applyFill="1" applyBorder="1" applyAlignment="1">
      <alignment horizontal="center" vertical="center"/>
    </xf>
    <xf numFmtId="0" fontId="29" fillId="11" borderId="10" xfId="0" applyFont="1" applyFill="1" applyBorder="1" applyAlignment="1">
      <alignment horizontal="center" vertical="center"/>
    </xf>
    <xf numFmtId="0" fontId="29" fillId="11" borderId="46" xfId="0" applyFont="1" applyFill="1" applyBorder="1" applyAlignment="1">
      <alignment horizontal="center" vertical="center"/>
    </xf>
    <xf numFmtId="0" fontId="28" fillId="9" borderId="10" xfId="0" applyFont="1" applyFill="1" applyBorder="1" applyAlignment="1">
      <alignment horizontal="center" vertical="center" wrapText="1"/>
    </xf>
    <xf numFmtId="0" fontId="29" fillId="9" borderId="10" xfId="0" applyFont="1" applyFill="1" applyBorder="1" applyAlignment="1">
      <alignment horizontal="center" vertical="center"/>
    </xf>
    <xf numFmtId="0" fontId="29" fillId="9" borderId="18" xfId="0" applyFont="1" applyFill="1" applyBorder="1" applyAlignment="1">
      <alignment horizontal="center" vertical="center"/>
    </xf>
    <xf numFmtId="0" fontId="28" fillId="4" borderId="11" xfId="0" applyFont="1" applyFill="1" applyBorder="1" applyAlignment="1">
      <alignment horizontal="center" vertical="center"/>
    </xf>
    <xf numFmtId="0" fontId="29" fillId="11" borderId="20" xfId="0" applyFont="1" applyFill="1" applyBorder="1" applyAlignment="1">
      <alignment horizontal="center" vertical="center"/>
    </xf>
    <xf numFmtId="0" fontId="29" fillId="11" borderId="18"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8" xfId="0" applyFont="1" applyFill="1" applyBorder="1" applyAlignment="1">
      <alignment horizontal="center" vertical="center"/>
    </xf>
    <xf numFmtId="0" fontId="29" fillId="11" borderId="43" xfId="0" applyFont="1" applyFill="1" applyBorder="1" applyAlignment="1">
      <alignment horizontal="center" vertical="center"/>
    </xf>
    <xf numFmtId="0" fontId="29" fillId="11" borderId="8" xfId="0" applyFont="1" applyFill="1" applyBorder="1" applyAlignment="1">
      <alignment horizontal="center" vertical="center"/>
    </xf>
    <xf numFmtId="0" fontId="29" fillId="11" borderId="41" xfId="0" applyFont="1" applyFill="1" applyBorder="1" applyAlignment="1">
      <alignment horizontal="center" vertical="center"/>
    </xf>
    <xf numFmtId="0" fontId="29" fillId="11" borderId="11" xfId="0" applyFont="1" applyFill="1" applyBorder="1" applyAlignment="1">
      <alignment horizontal="center" vertical="center" wrapText="1"/>
    </xf>
    <xf numFmtId="0" fontId="8" fillId="3" borderId="10" xfId="0" applyFont="1" applyFill="1" applyBorder="1" applyAlignment="1">
      <alignment vertical="center" wrapText="1"/>
    </xf>
    <xf numFmtId="0" fontId="9" fillId="3" borderId="10" xfId="0" applyFont="1" applyFill="1" applyBorder="1" applyAlignment="1">
      <alignment vertical="center" wrapText="1"/>
    </xf>
    <xf numFmtId="0" fontId="3" fillId="2" borderId="10" xfId="0" applyFont="1" applyFill="1" applyBorder="1" applyAlignment="1">
      <alignment horizontal="center" vertical="center"/>
    </xf>
    <xf numFmtId="0" fontId="3" fillId="2" borderId="18" xfId="0" applyFont="1" applyFill="1" applyBorder="1" applyAlignment="1">
      <alignment horizontal="center" vertical="center"/>
    </xf>
    <xf numFmtId="0" fontId="29" fillId="11" borderId="82" xfId="0" applyFont="1" applyFill="1" applyBorder="1" applyAlignment="1">
      <alignment horizontal="center" vertical="center" wrapText="1"/>
    </xf>
    <xf numFmtId="0" fontId="27" fillId="8" borderId="10" xfId="0" applyFont="1" applyFill="1" applyBorder="1" applyAlignment="1">
      <alignment horizontal="center" vertical="center"/>
    </xf>
    <xf numFmtId="0" fontId="27" fillId="8" borderId="18" xfId="0" applyFont="1" applyFill="1" applyBorder="1" applyAlignment="1">
      <alignment horizontal="center" vertical="center"/>
    </xf>
    <xf numFmtId="0" fontId="28" fillId="0" borderId="11" xfId="0" applyFont="1" applyBorder="1" applyAlignment="1">
      <alignment horizontal="center" vertical="center"/>
    </xf>
    <xf numFmtId="0" fontId="27" fillId="0" borderId="10" xfId="0" applyFont="1" applyBorder="1" applyAlignment="1">
      <alignment horizontal="center" vertical="center"/>
    </xf>
    <xf numFmtId="0" fontId="27" fillId="0" borderId="18" xfId="0" applyFont="1" applyBorder="1" applyAlignment="1">
      <alignment horizontal="center" vertical="center"/>
    </xf>
    <xf numFmtId="0" fontId="29" fillId="11" borderId="81" xfId="0" applyFont="1" applyFill="1" applyBorder="1" applyAlignment="1">
      <alignment horizontal="center" vertical="center"/>
    </xf>
    <xf numFmtId="0" fontId="28" fillId="8" borderId="10" xfId="0" applyFont="1" applyFill="1" applyBorder="1" applyAlignment="1">
      <alignment horizontal="center" vertical="center" wrapText="1"/>
    </xf>
    <xf numFmtId="0" fontId="28" fillId="8" borderId="10" xfId="0" applyFont="1" applyFill="1" applyBorder="1" applyAlignment="1">
      <alignment horizontal="left" vertical="center" wrapText="1"/>
    </xf>
    <xf numFmtId="0" fontId="28" fillId="0" borderId="10" xfId="0" applyFont="1" applyBorder="1" applyAlignment="1">
      <alignment horizontal="center" vertical="center"/>
    </xf>
    <xf numFmtId="0" fontId="29" fillId="11" borderId="43" xfId="0" applyFont="1" applyFill="1" applyBorder="1" applyAlignment="1">
      <alignment horizontal="center"/>
    </xf>
    <xf numFmtId="0" fontId="29" fillId="11" borderId="44" xfId="0" applyFont="1" applyFill="1" applyBorder="1" applyAlignment="1">
      <alignment horizontal="center"/>
    </xf>
    <xf numFmtId="0" fontId="29" fillId="11" borderId="45" xfId="0" applyFont="1" applyFill="1" applyBorder="1" applyAlignment="1">
      <alignment horizontal="center"/>
    </xf>
    <xf numFmtId="0" fontId="29" fillId="11" borderId="51" xfId="0" applyFont="1" applyFill="1" applyBorder="1" applyAlignment="1">
      <alignment horizontal="center" vertical="center"/>
    </xf>
    <xf numFmtId="0" fontId="29" fillId="11" borderId="52" xfId="0" applyFont="1" applyFill="1" applyBorder="1" applyAlignment="1">
      <alignment horizontal="center" vertical="center"/>
    </xf>
    <xf numFmtId="0" fontId="15" fillId="11" borderId="2" xfId="0" applyFont="1" applyFill="1" applyBorder="1" applyAlignment="1">
      <alignment horizontal="center" vertical="center" wrapText="1"/>
    </xf>
    <xf numFmtId="0" fontId="15" fillId="11" borderId="5"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5" fillId="11" borderId="53" xfId="0" applyFont="1" applyFill="1" applyBorder="1" applyAlignment="1">
      <alignment horizontal="center" vertical="center" wrapText="1"/>
    </xf>
    <xf numFmtId="0" fontId="43" fillId="14" borderId="59" xfId="0" applyFont="1" applyFill="1" applyBorder="1" applyAlignment="1">
      <alignment horizontal="left" vertical="center"/>
    </xf>
    <xf numFmtId="0" fontId="43" fillId="14" borderId="60" xfId="0" applyFont="1" applyFill="1" applyBorder="1" applyAlignment="1">
      <alignment horizontal="left" vertical="center"/>
    </xf>
    <xf numFmtId="0" fontId="43" fillId="14" borderId="61" xfId="0" applyFont="1" applyFill="1" applyBorder="1" applyAlignment="1">
      <alignment horizontal="left" vertical="center"/>
    </xf>
    <xf numFmtId="0" fontId="20" fillId="5" borderId="59" xfId="0" applyFont="1" applyFill="1" applyBorder="1" applyAlignment="1">
      <alignment horizontal="left" vertical="center" wrapText="1"/>
    </xf>
    <xf numFmtId="0" fontId="20" fillId="5" borderId="60" xfId="0" applyFont="1" applyFill="1" applyBorder="1" applyAlignment="1">
      <alignment horizontal="left" vertical="center" wrapText="1"/>
    </xf>
    <xf numFmtId="0" fontId="20" fillId="5" borderId="61" xfId="0" applyFont="1" applyFill="1" applyBorder="1" applyAlignment="1">
      <alignment horizontal="left" vertical="center" wrapText="1"/>
    </xf>
    <xf numFmtId="0" fontId="43" fillId="14" borderId="59" xfId="0" applyFont="1" applyFill="1" applyBorder="1" applyAlignment="1">
      <alignment horizontal="center" vertical="center"/>
    </xf>
    <xf numFmtId="0" fontId="43" fillId="14" borderId="60" xfId="0" applyFont="1" applyFill="1" applyBorder="1" applyAlignment="1">
      <alignment horizontal="center" vertical="center"/>
    </xf>
    <xf numFmtId="0" fontId="43" fillId="14" borderId="62" xfId="0" applyFont="1" applyFill="1" applyBorder="1" applyAlignment="1">
      <alignment horizontal="center" vertical="center"/>
    </xf>
    <xf numFmtId="0" fontId="43" fillId="14" borderId="63" xfId="0" applyFont="1" applyFill="1" applyBorder="1" applyAlignment="1">
      <alignment horizontal="center" vertical="center"/>
    </xf>
    <xf numFmtId="0" fontId="43" fillId="14" borderId="64" xfId="0" applyFont="1" applyFill="1" applyBorder="1" applyAlignment="1">
      <alignment horizontal="center" vertical="center"/>
    </xf>
    <xf numFmtId="0" fontId="43" fillId="14" borderId="69" xfId="0" applyFont="1" applyFill="1" applyBorder="1" applyAlignment="1">
      <alignment horizontal="center" vertical="center"/>
    </xf>
    <xf numFmtId="0" fontId="43" fillId="14" borderId="67" xfId="0" applyFont="1" applyFill="1" applyBorder="1" applyAlignment="1">
      <alignment horizontal="center" vertical="center" wrapText="1"/>
    </xf>
    <xf numFmtId="0" fontId="43" fillId="14" borderId="66" xfId="0" applyFont="1" applyFill="1" applyBorder="1" applyAlignment="1">
      <alignment horizontal="center" vertical="center" wrapText="1"/>
    </xf>
    <xf numFmtId="0" fontId="43" fillId="14" borderId="65" xfId="0" applyFont="1" applyFill="1" applyBorder="1" applyAlignment="1">
      <alignment horizontal="center" vertical="center" textRotation="90" wrapText="1"/>
    </xf>
    <xf numFmtId="0" fontId="43" fillId="14" borderId="67" xfId="0" applyFont="1" applyFill="1" applyBorder="1" applyAlignment="1">
      <alignment horizontal="center" vertical="center" textRotation="90" wrapText="1"/>
    </xf>
    <xf numFmtId="0" fontId="43" fillId="14" borderId="65" xfId="0" applyFont="1" applyFill="1" applyBorder="1" applyAlignment="1">
      <alignment horizontal="center" vertical="center" textRotation="90"/>
    </xf>
    <xf numFmtId="0" fontId="43" fillId="14" borderId="67" xfId="0" applyFont="1" applyFill="1" applyBorder="1" applyAlignment="1">
      <alignment horizontal="center" vertical="center" textRotation="90"/>
    </xf>
    <xf numFmtId="0" fontId="43" fillId="14" borderId="66" xfId="0" applyFont="1" applyFill="1" applyBorder="1" applyAlignment="1">
      <alignment horizontal="center" vertical="center"/>
    </xf>
    <xf numFmtId="0" fontId="43" fillId="14" borderId="67" xfId="0" applyFont="1" applyFill="1" applyBorder="1" applyAlignment="1">
      <alignment horizontal="center" vertical="center"/>
    </xf>
    <xf numFmtId="0" fontId="43" fillId="14" borderId="65" xfId="0" applyFont="1" applyFill="1" applyBorder="1" applyAlignment="1">
      <alignment horizontal="center" vertical="center" wrapText="1"/>
    </xf>
    <xf numFmtId="0" fontId="43" fillId="14" borderId="68" xfId="0" applyFont="1" applyFill="1" applyBorder="1" applyAlignment="1">
      <alignment horizontal="center" vertical="center" wrapText="1"/>
    </xf>
    <xf numFmtId="0" fontId="20" fillId="0" borderId="65" xfId="0" applyFont="1" applyBorder="1" applyAlignment="1">
      <alignment horizontal="center" vertical="center"/>
    </xf>
    <xf numFmtId="0" fontId="20" fillId="0" borderId="67" xfId="0" applyFont="1" applyBorder="1" applyAlignment="1">
      <alignment horizontal="center" vertical="center"/>
    </xf>
    <xf numFmtId="0" fontId="20" fillId="0" borderId="65" xfId="0" applyFont="1" applyBorder="1" applyAlignment="1">
      <alignment horizontal="justify" vertical="center" wrapText="1"/>
    </xf>
    <xf numFmtId="0" fontId="20" fillId="0" borderId="67" xfId="0" applyFont="1" applyBorder="1" applyAlignment="1">
      <alignment horizontal="justify" vertical="center" wrapText="1"/>
    </xf>
    <xf numFmtId="0" fontId="11" fillId="5" borderId="65" xfId="0" applyFont="1" applyFill="1" applyBorder="1" applyAlignment="1">
      <alignment horizontal="justify" vertical="center" wrapText="1"/>
    </xf>
    <xf numFmtId="0" fontId="11" fillId="5" borderId="67" xfId="0" applyFont="1" applyFill="1" applyBorder="1" applyAlignment="1">
      <alignment horizontal="justify" vertical="center" wrapText="1"/>
    </xf>
    <xf numFmtId="0" fontId="11" fillId="0" borderId="65" xfId="0" applyFont="1" applyBorder="1" applyAlignment="1">
      <alignment horizontal="center" vertical="center" wrapText="1"/>
    </xf>
    <xf numFmtId="0" fontId="11" fillId="0" borderId="67"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67" xfId="0" applyFont="1" applyBorder="1" applyAlignment="1">
      <alignment horizontal="center" vertical="center" wrapText="1"/>
    </xf>
    <xf numFmtId="0" fontId="43" fillId="14" borderId="66" xfId="0" applyFont="1" applyFill="1" applyBorder="1" applyAlignment="1">
      <alignment horizontal="center" vertical="center" textRotation="90" wrapText="1"/>
    </xf>
    <xf numFmtId="0" fontId="43" fillId="14" borderId="59" xfId="0" applyFont="1" applyFill="1" applyBorder="1" applyAlignment="1">
      <alignment horizontal="center" vertical="center" wrapText="1"/>
    </xf>
    <xf numFmtId="0" fontId="43" fillId="14" borderId="60" xfId="0" applyFont="1" applyFill="1" applyBorder="1" applyAlignment="1">
      <alignment horizontal="center" vertical="center" wrapText="1"/>
    </xf>
    <xf numFmtId="0" fontId="43" fillId="14" borderId="61" xfId="0" applyFont="1" applyFill="1" applyBorder="1" applyAlignment="1">
      <alignment horizontal="center" vertical="center" wrapText="1"/>
    </xf>
    <xf numFmtId="0" fontId="43" fillId="14" borderId="70" xfId="0" applyFont="1" applyFill="1" applyBorder="1" applyAlignment="1">
      <alignment horizontal="center" vertical="center" textRotation="90" wrapText="1"/>
    </xf>
    <xf numFmtId="0" fontId="43" fillId="14" borderId="62" xfId="0" applyFont="1" applyFill="1" applyBorder="1" applyAlignment="1">
      <alignment horizontal="center" vertical="center" textRotation="90" wrapText="1"/>
    </xf>
    <xf numFmtId="0" fontId="20" fillId="14" borderId="70" xfId="0" applyFont="1" applyFill="1" applyBorder="1" applyAlignment="1">
      <alignment horizontal="center" vertical="center" textRotation="90" wrapText="1"/>
    </xf>
    <xf numFmtId="0" fontId="20" fillId="14" borderId="62" xfId="0" applyFont="1" applyFill="1" applyBorder="1" applyAlignment="1">
      <alignment horizontal="center" vertical="center" textRotation="90" wrapText="1"/>
    </xf>
    <xf numFmtId="0" fontId="43" fillId="14" borderId="69" xfId="0" applyFont="1" applyFill="1" applyBorder="1" applyAlignment="1">
      <alignment horizontal="center" vertical="center" wrapText="1"/>
    </xf>
    <xf numFmtId="0" fontId="50" fillId="5" borderId="65" xfId="0" applyFont="1" applyFill="1" applyBorder="1" applyAlignment="1">
      <alignment horizontal="center" vertical="center" wrapText="1" readingOrder="1"/>
    </xf>
    <xf numFmtId="0" fontId="50" fillId="5" borderId="67" xfId="0" applyFont="1" applyFill="1" applyBorder="1" applyAlignment="1">
      <alignment horizontal="center" vertical="center" wrapText="1" readingOrder="1"/>
    </xf>
    <xf numFmtId="9" fontId="20" fillId="0" borderId="65" xfId="0" applyNumberFormat="1" applyFont="1" applyBorder="1" applyAlignment="1">
      <alignment horizontal="center" vertical="center" wrapText="1"/>
    </xf>
    <xf numFmtId="9" fontId="20" fillId="0" borderId="67" xfId="0" applyNumberFormat="1" applyFont="1" applyBorder="1" applyAlignment="1">
      <alignment horizontal="center" vertical="center" wrapText="1"/>
    </xf>
    <xf numFmtId="0" fontId="26" fillId="5" borderId="73" xfId="0" applyFont="1" applyFill="1" applyBorder="1" applyAlignment="1">
      <alignment horizontal="center" vertical="center" wrapText="1" readingOrder="1"/>
    </xf>
    <xf numFmtId="0" fontId="26" fillId="5" borderId="67" xfId="0" applyFont="1" applyFill="1" applyBorder="1" applyAlignment="1">
      <alignment horizontal="center" vertical="center" wrapText="1" readingOrder="1"/>
    </xf>
    <xf numFmtId="9" fontId="20" fillId="5" borderId="65" xfId="1" applyFont="1" applyFill="1" applyBorder="1" applyAlignment="1">
      <alignment horizontal="center" vertical="center" wrapText="1"/>
    </xf>
    <xf numFmtId="9" fontId="20" fillId="5" borderId="67" xfId="1" applyFont="1" applyFill="1" applyBorder="1" applyAlignment="1">
      <alignment horizontal="center" vertical="center" wrapText="1"/>
    </xf>
    <xf numFmtId="0" fontId="18" fillId="5" borderId="65"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1" fillId="0" borderId="65" xfId="0" applyFont="1" applyBorder="1" applyAlignment="1">
      <alignment horizontal="justify" vertical="center" wrapText="1"/>
    </xf>
    <xf numFmtId="0" fontId="11" fillId="0" borderId="68" xfId="0" applyFont="1" applyBorder="1" applyAlignment="1">
      <alignment horizontal="justify" vertical="center" wrapText="1"/>
    </xf>
    <xf numFmtId="0" fontId="11" fillId="5" borderId="68" xfId="0" applyFont="1" applyFill="1" applyBorder="1" applyAlignment="1">
      <alignment horizontal="justify" vertical="center" wrapText="1"/>
    </xf>
    <xf numFmtId="0" fontId="11" fillId="0" borderId="67" xfId="0" applyFont="1" applyBorder="1" applyAlignment="1">
      <alignment horizontal="justify" vertical="center" wrapText="1"/>
    </xf>
    <xf numFmtId="0" fontId="20" fillId="0" borderId="68" xfId="0" applyFont="1" applyBorder="1" applyAlignment="1">
      <alignment horizontal="center" vertical="center" wrapText="1"/>
    </xf>
    <xf numFmtId="0" fontId="50" fillId="5" borderId="68" xfId="0" applyFont="1" applyFill="1" applyBorder="1" applyAlignment="1">
      <alignment horizontal="center" vertical="center" wrapText="1" readingOrder="1"/>
    </xf>
    <xf numFmtId="9" fontId="20" fillId="0" borderId="68" xfId="0" applyNumberFormat="1" applyFont="1" applyBorder="1" applyAlignment="1">
      <alignment horizontal="center" vertical="center" wrapText="1"/>
    </xf>
    <xf numFmtId="0" fontId="26" fillId="5" borderId="74" xfId="0" applyFont="1" applyFill="1" applyBorder="1" applyAlignment="1">
      <alignment horizontal="center" vertical="center" wrapText="1" readingOrder="1"/>
    </xf>
    <xf numFmtId="0" fontId="50" fillId="5" borderId="73" xfId="0" applyFont="1" applyFill="1" applyBorder="1" applyAlignment="1">
      <alignment horizontal="center" vertical="center" wrapText="1" readingOrder="1"/>
    </xf>
    <xf numFmtId="0" fontId="50" fillId="5" borderId="74" xfId="0" applyFont="1" applyFill="1" applyBorder="1" applyAlignment="1">
      <alignment horizontal="center" vertical="center" wrapText="1" readingOrder="1"/>
    </xf>
    <xf numFmtId="0" fontId="26" fillId="5" borderId="75" xfId="0" applyFont="1" applyFill="1" applyBorder="1" applyAlignment="1">
      <alignment horizontal="center" vertical="center" wrapText="1" readingOrder="1"/>
    </xf>
    <xf numFmtId="0" fontId="26" fillId="5" borderId="63" xfId="0" applyFont="1" applyFill="1" applyBorder="1" applyAlignment="1">
      <alignment horizontal="center" vertical="center" wrapText="1" readingOrder="1"/>
    </xf>
    <xf numFmtId="0" fontId="11" fillId="0" borderId="65" xfId="0" applyFont="1" applyBorder="1" applyAlignment="1">
      <alignment horizontal="center" vertical="center" textRotation="90"/>
    </xf>
    <xf numFmtId="0" fontId="11" fillId="0" borderId="67" xfId="0" applyFont="1" applyBorder="1" applyAlignment="1">
      <alignment horizontal="center" vertical="center" textRotation="90"/>
    </xf>
    <xf numFmtId="14" fontId="20" fillId="0" borderId="65" xfId="0" applyNumberFormat="1" applyFont="1" applyBorder="1" applyAlignment="1">
      <alignment horizontal="left" vertical="center" wrapText="1"/>
    </xf>
    <xf numFmtId="14" fontId="20" fillId="0" borderId="67" xfId="0" applyNumberFormat="1" applyFont="1" applyBorder="1" applyAlignment="1">
      <alignment horizontal="left" vertical="center" wrapText="1"/>
    </xf>
    <xf numFmtId="0" fontId="43" fillId="0" borderId="10" xfId="0" applyFont="1" applyBorder="1" applyAlignment="1">
      <alignment horizontal="center" vertical="top" wrapText="1"/>
    </xf>
    <xf numFmtId="0" fontId="43" fillId="0" borderId="10" xfId="0" applyFont="1" applyBorder="1" applyAlignment="1">
      <alignment horizontal="center" vertical="center"/>
    </xf>
    <xf numFmtId="0" fontId="48" fillId="0" borderId="0" xfId="0" applyFont="1" applyAlignment="1">
      <alignment horizontal="center" vertical="center"/>
    </xf>
    <xf numFmtId="14" fontId="20" fillId="0" borderId="65" xfId="0" applyNumberFormat="1" applyFont="1" applyBorder="1" applyAlignment="1">
      <alignment horizontal="center" vertical="center" wrapText="1"/>
    </xf>
    <xf numFmtId="14" fontId="20" fillId="0" borderId="67" xfId="0" applyNumberFormat="1" applyFont="1" applyBorder="1" applyAlignment="1">
      <alignment horizontal="center" vertical="center" wrapText="1"/>
    </xf>
    <xf numFmtId="9" fontId="20" fillId="5" borderId="76" xfId="1" applyFont="1" applyFill="1" applyBorder="1" applyAlignment="1">
      <alignment horizontal="center" vertical="center" wrapText="1"/>
    </xf>
    <xf numFmtId="9" fontId="20" fillId="5" borderId="64" xfId="1" applyFont="1" applyFill="1" applyBorder="1" applyAlignment="1">
      <alignment horizontal="center" vertical="center" wrapText="1"/>
    </xf>
    <xf numFmtId="0" fontId="11" fillId="0" borderId="68" xfId="0" applyFont="1" applyBorder="1" applyAlignment="1">
      <alignment horizontal="center" vertical="center" wrapText="1"/>
    </xf>
    <xf numFmtId="0" fontId="54" fillId="17" borderId="65" xfId="0" applyFont="1" applyFill="1" applyBorder="1" applyAlignment="1">
      <alignment horizontal="center" vertical="center" wrapText="1" readingOrder="1"/>
    </xf>
    <xf numFmtId="0" fontId="54" fillId="17" borderId="68" xfId="0" applyFont="1" applyFill="1" applyBorder="1" applyAlignment="1">
      <alignment horizontal="center" vertical="center" wrapText="1" readingOrder="1"/>
    </xf>
    <xf numFmtId="0" fontId="54" fillId="17" borderId="74" xfId="0" applyFont="1" applyFill="1" applyBorder="1" applyAlignment="1">
      <alignment horizontal="center" vertical="center" wrapText="1" readingOrder="1"/>
    </xf>
    <xf numFmtId="9" fontId="20" fillId="5" borderId="68" xfId="1" applyFont="1" applyFill="1" applyBorder="1" applyAlignment="1">
      <alignment horizontal="center" vertical="center" wrapText="1"/>
    </xf>
    <xf numFmtId="0" fontId="43" fillId="14" borderId="76" xfId="0" applyFont="1" applyFill="1" applyBorder="1" applyAlignment="1">
      <alignment horizontal="center" vertical="center" textRotation="90" wrapText="1"/>
    </xf>
    <xf numFmtId="0" fontId="43" fillId="14" borderId="64" xfId="0" applyFont="1" applyFill="1" applyBorder="1" applyAlignment="1">
      <alignment horizontal="center" vertical="center" textRotation="90" wrapText="1"/>
    </xf>
    <xf numFmtId="0" fontId="54" fillId="5" borderId="76" xfId="0" applyFont="1" applyFill="1" applyBorder="1" applyAlignment="1">
      <alignment horizontal="center" vertical="center" wrapText="1" readingOrder="1"/>
    </xf>
    <xf numFmtId="0" fontId="54" fillId="5" borderId="78" xfId="0" applyFont="1" applyFill="1" applyBorder="1" applyAlignment="1">
      <alignment horizontal="center" vertical="center" wrapText="1" readingOrder="1"/>
    </xf>
    <xf numFmtId="0" fontId="54" fillId="5" borderId="80" xfId="0" applyFont="1" applyFill="1" applyBorder="1" applyAlignment="1">
      <alignment horizontal="center" vertical="center" wrapText="1" readingOrder="1"/>
    </xf>
    <xf numFmtId="0" fontId="20" fillId="5" borderId="65"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20" fillId="16" borderId="65" xfId="0" applyFont="1" applyFill="1" applyBorder="1" applyAlignment="1">
      <alignment horizontal="center" vertical="center" wrapText="1"/>
    </xf>
    <xf numFmtId="0" fontId="20" fillId="16" borderId="68" xfId="0" applyFont="1" applyFill="1" applyBorder="1" applyAlignment="1">
      <alignment horizontal="center" vertical="center" wrapText="1"/>
    </xf>
    <xf numFmtId="0" fontId="20" fillId="16" borderId="67" xfId="0" applyFont="1" applyFill="1" applyBorder="1" applyAlignment="1">
      <alignment horizontal="center" vertical="center" wrapText="1"/>
    </xf>
    <xf numFmtId="0" fontId="54" fillId="5" borderId="73" xfId="0" applyFont="1" applyFill="1" applyBorder="1" applyAlignment="1">
      <alignment horizontal="center" vertical="center" wrapText="1" readingOrder="1"/>
    </xf>
    <xf numFmtId="0" fontId="54" fillId="5" borderId="68" xfId="0" applyFont="1" applyFill="1" applyBorder="1" applyAlignment="1">
      <alignment horizontal="center" vertical="center" wrapText="1" readingOrder="1"/>
    </xf>
    <xf numFmtId="0" fontId="54" fillId="5" borderId="74" xfId="0" applyFont="1" applyFill="1" applyBorder="1" applyAlignment="1">
      <alignment horizontal="center" vertical="center" wrapText="1" readingOrder="1"/>
    </xf>
    <xf numFmtId="0" fontId="20" fillId="0" borderId="68" xfId="0" applyFont="1" applyBorder="1" applyAlignment="1">
      <alignment horizontal="center" vertical="center"/>
    </xf>
    <xf numFmtId="0" fontId="54" fillId="5" borderId="65" xfId="0" applyFont="1" applyFill="1" applyBorder="1" applyAlignment="1">
      <alignment horizontal="center" vertical="center" wrapText="1" readingOrder="1"/>
    </xf>
    <xf numFmtId="0" fontId="20" fillId="21" borderId="65" xfId="0" applyFont="1" applyFill="1" applyBorder="1" applyAlignment="1">
      <alignment horizontal="center" vertical="center" wrapText="1"/>
    </xf>
    <xf numFmtId="0" fontId="20" fillId="21" borderId="68" xfId="0" applyFont="1" applyFill="1" applyBorder="1" applyAlignment="1">
      <alignment horizontal="center" vertical="center" wrapText="1"/>
    </xf>
    <xf numFmtId="0" fontId="20" fillId="21" borderId="67" xfId="0" applyFont="1" applyFill="1" applyBorder="1" applyAlignment="1">
      <alignment horizontal="center" vertical="center" wrapText="1"/>
    </xf>
    <xf numFmtId="0" fontId="54" fillId="5" borderId="70" xfId="0" applyFont="1" applyFill="1" applyBorder="1" applyAlignment="1">
      <alignment horizontal="center" vertical="center" wrapText="1" readingOrder="1"/>
    </xf>
    <xf numFmtId="0" fontId="54" fillId="5" borderId="69" xfId="0" applyFont="1" applyFill="1" applyBorder="1" applyAlignment="1">
      <alignment horizontal="center" vertical="center" wrapText="1" readingOrder="1"/>
    </xf>
    <xf numFmtId="0" fontId="54" fillId="5" borderId="79" xfId="0" applyFont="1" applyFill="1" applyBorder="1" applyAlignment="1">
      <alignment horizontal="center" vertical="center" wrapText="1" readingOrder="1"/>
    </xf>
    <xf numFmtId="0" fontId="41" fillId="0" borderId="65" xfId="0" applyFont="1" applyBorder="1" applyAlignment="1">
      <alignment horizontal="center" vertical="center" wrapText="1"/>
    </xf>
    <xf numFmtId="0" fontId="41" fillId="0" borderId="68" xfId="0" applyFont="1" applyBorder="1" applyAlignment="1">
      <alignment horizontal="center" vertical="center" wrapText="1"/>
    </xf>
    <xf numFmtId="0" fontId="41" fillId="0" borderId="67" xfId="0" applyFont="1" applyBorder="1" applyAlignment="1">
      <alignment horizontal="center" vertical="center" wrapText="1"/>
    </xf>
    <xf numFmtId="0" fontId="54" fillId="16" borderId="73" xfId="0" applyFont="1" applyFill="1" applyBorder="1" applyAlignment="1">
      <alignment horizontal="center" vertical="center" wrapText="1" readingOrder="1"/>
    </xf>
    <xf numFmtId="0" fontId="54" fillId="16" borderId="68" xfId="0" applyFont="1" applyFill="1" applyBorder="1" applyAlignment="1">
      <alignment horizontal="center" vertical="center" wrapText="1" readingOrder="1"/>
    </xf>
    <xf numFmtId="0" fontId="54" fillId="16" borderId="74" xfId="0" applyFont="1" applyFill="1" applyBorder="1" applyAlignment="1">
      <alignment horizontal="center" vertical="center" wrapText="1" readingOrder="1"/>
    </xf>
    <xf numFmtId="0" fontId="54" fillId="22" borderId="73" xfId="0" applyFont="1" applyFill="1" applyBorder="1" applyAlignment="1">
      <alignment horizontal="center" vertical="center" wrapText="1" readingOrder="1"/>
    </xf>
    <xf numFmtId="0" fontId="54" fillId="22" borderId="68" xfId="0" applyFont="1" applyFill="1" applyBorder="1" applyAlignment="1">
      <alignment horizontal="center" vertical="center" wrapText="1" readingOrder="1"/>
    </xf>
    <xf numFmtId="0" fontId="48" fillId="0" borderId="63" xfId="0" applyFont="1" applyBorder="1" applyAlignment="1">
      <alignment horizontal="center" vertical="center"/>
    </xf>
  </cellXfs>
  <cellStyles count="13">
    <cellStyle name="Hipervínculo" xfId="2" builtinId="8"/>
    <cellStyle name="Millares" xfId="5" builtinId="3"/>
    <cellStyle name="Millares [0]" xfId="4" builtinId="6"/>
    <cellStyle name="Millares [0] 2" xfId="6" xr:uid="{9190645E-E0F2-4E93-A732-1A9EA796C934}"/>
    <cellStyle name="Millares [0] 3" xfId="8" xr:uid="{00000000-0005-0000-0000-000035000000}"/>
    <cellStyle name="Millares [0] 4" xfId="11" xr:uid="{00000000-0005-0000-0000-000037000000}"/>
    <cellStyle name="Millares 2" xfId="7" xr:uid="{24F72D8D-7AD9-484D-B316-383D3AFD8441}"/>
    <cellStyle name="Millares 3" xfId="9" xr:uid="{00000000-0005-0000-0000-000034000000}"/>
    <cellStyle name="Millares 4" xfId="10" xr:uid="{00000000-0005-0000-0000-000036000000}"/>
    <cellStyle name="Millares 5" xfId="12" xr:uid="{00000000-0005-0000-0000-000038000000}"/>
    <cellStyle name="Normal" xfId="0" builtinId="0"/>
    <cellStyle name="Normal 3" xfId="3" xr:uid="{00000000-0005-0000-0000-000003000000}"/>
    <cellStyle name="Porcentaje" xfId="1" builtinId="5"/>
  </cellStyles>
  <dxfs count="1225">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Plan</a:t>
            </a:r>
            <a:r>
              <a:rPr lang="en-US" baseline="0"/>
              <a:t> anticorrupción 2023</a:t>
            </a:r>
            <a:r>
              <a:rPr lang="en-US"/>
              <a:t>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'Avance PAyAC'!$D$3</c:f>
              <c:strCache>
                <c:ptCount val="1"/>
                <c:pt idx="0">
                  <c:v>Ejecutado </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dLbl>
              <c:idx val="0"/>
              <c:layout>
                <c:manualLayout>
                  <c:x val="0"/>
                  <c:y val="-6.9262175561388156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7C-473A-967E-5425E143DE58}"/>
                </c:ext>
              </c:extLst>
            </c:dLbl>
            <c:dLbl>
              <c:idx val="1"/>
              <c:layout>
                <c:manualLayout>
                  <c:x val="-4.1221183918041126E-17"/>
                  <c:y val="4.56036745406819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7C-473A-967E-5425E143DE58}"/>
                </c:ext>
              </c:extLst>
            </c:dLbl>
            <c:dLbl>
              <c:idx val="2"/>
              <c:layout>
                <c:manualLayout>
                  <c:x val="-8.2442367836082252E-17"/>
                  <c:y val="4.56036745406815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C-473A-967E-5425E143DE58}"/>
                </c:ext>
              </c:extLst>
            </c:dLbl>
            <c:dLbl>
              <c:idx val="3"/>
              <c:layout>
                <c:manualLayout>
                  <c:x val="0"/>
                  <c:y val="9.18999708369782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7C-473A-967E-5425E143DE58}"/>
                </c:ext>
              </c:extLst>
            </c:dLbl>
            <c:dLbl>
              <c:idx val="4"/>
              <c:layout>
                <c:manualLayout>
                  <c:x val="-1.648847356721645E-16"/>
                  <c:y val="4.5603674540682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7C-473A-967E-5425E143DE58}"/>
                </c:ext>
              </c:extLst>
            </c:dLbl>
            <c:dLbl>
              <c:idx val="5"/>
              <c:layout>
                <c:manualLayout>
                  <c:x val="-2.2484541877460895E-3"/>
                  <c:y val="9.18999708369787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7C-473A-967E-5425E143DE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'Avance PAyAC'!$C$4:$C$9</c:f>
              <c:strCache>
                <c:ptCount val="6"/>
                <c:pt idx="0">
                  <c:v>Gestión del Riesgo de Corrupción</c:v>
                </c:pt>
                <c:pt idx="1">
                  <c:v>Racionalización de Tramites</c:v>
                </c:pt>
                <c:pt idx="2">
                  <c:v>Rendición de cuentas</c:v>
                </c:pt>
                <c:pt idx="3">
                  <c:v>Mecanismos para mejorar el servicio al ciudadano </c:v>
                </c:pt>
                <c:pt idx="4">
                  <c:v>Transparencia y Acceso a la Información</c:v>
                </c:pt>
                <c:pt idx="5">
                  <c:v>Gestión de Conflictos de Interes </c:v>
                </c:pt>
              </c:strCache>
            </c:strRef>
          </c:cat>
          <c:val>
            <c:numRef>
              <c:f>'Avance PAyAC'!$D$4:$D$9</c:f>
              <c:numCache>
                <c:formatCode>0%</c:formatCode>
                <c:ptCount val="6"/>
                <c:pt idx="0">
                  <c:v>0.38095238095238099</c:v>
                </c:pt>
                <c:pt idx="1">
                  <c:v>0.3</c:v>
                </c:pt>
                <c:pt idx="2">
                  <c:v>0.12848484848484848</c:v>
                </c:pt>
                <c:pt idx="3">
                  <c:v>0.21170454545454545</c:v>
                </c:pt>
                <c:pt idx="4">
                  <c:v>0.16029590044286104</c:v>
                </c:pt>
                <c:pt idx="5">
                  <c:v>0.13333333333333333</c:v>
                </c:pt>
              </c:numCache>
            </c:numRef>
          </c:val>
          <c:extLst>
            <c:ext xmlns:c16="http://schemas.microsoft.com/office/drawing/2014/chart" uri="{C3380CC4-5D6E-409C-BE32-E72D297353CC}">
              <c16:uniqueId val="{00000000-697C-473A-967E-5425E143DE58}"/>
            </c:ext>
          </c:extLst>
        </c:ser>
        <c:dLbls>
          <c:dLblPos val="inEnd"/>
          <c:showLegendKey val="0"/>
          <c:showVal val="1"/>
          <c:showCatName val="0"/>
          <c:showSerName val="0"/>
          <c:showPercent val="0"/>
          <c:showBubbleSize val="0"/>
        </c:dLbls>
        <c:gapWidth val="164"/>
        <c:overlap val="-22"/>
        <c:axId val="1307155424"/>
        <c:axId val="1216507344"/>
      </c:barChart>
      <c:catAx>
        <c:axId val="1307155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6507344"/>
        <c:crosses val="autoZero"/>
        <c:auto val="1"/>
        <c:lblAlgn val="ctr"/>
        <c:lblOffset val="100"/>
        <c:noMultiLvlLbl val="0"/>
      </c:catAx>
      <c:valAx>
        <c:axId val="121650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1554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AEO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Componente 4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PAAC!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2023</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1</xdr:col>
      <xdr:colOff>178594</xdr:colOff>
      <xdr:row>3</xdr:row>
      <xdr:rowOff>357186</xdr:rowOff>
    </xdr:from>
    <xdr:to>
      <xdr:col>8</xdr:col>
      <xdr:colOff>63089</xdr:colOff>
      <xdr:row>33</xdr:row>
      <xdr:rowOff>199136</xdr:rowOff>
    </xdr:to>
    <xdr:pic>
      <xdr:nvPicPr>
        <xdr:cNvPr id="2" name="Imagen 1">
          <a:extLst>
            <a:ext uri="{FF2B5EF4-FFF2-40B4-BE49-F238E27FC236}">
              <a16:creationId xmlns:a16="http://schemas.microsoft.com/office/drawing/2014/main" id="{5367EA6D-2B43-48BA-9695-1892721FDCC6}"/>
            </a:ext>
          </a:extLst>
        </xdr:cNvPr>
        <xdr:cNvPicPr>
          <a:picLocks noChangeAspect="1"/>
        </xdr:cNvPicPr>
      </xdr:nvPicPr>
      <xdr:blipFill>
        <a:blip xmlns:r="http://schemas.openxmlformats.org/officeDocument/2006/relationships" r:embed="rId10"/>
        <a:stretch>
          <a:fillRect/>
        </a:stretch>
      </xdr:blipFill>
      <xdr:spPr>
        <a:xfrm>
          <a:off x="940594" y="1345405"/>
          <a:ext cx="5218495" cy="6592794"/>
        </a:xfrm>
        <a:prstGeom prst="rect">
          <a:avLst/>
        </a:prstGeom>
      </xdr:spPr>
    </xdr:pic>
    <xdr:clientData/>
  </xdr:twoCellAnchor>
  <xdr:twoCellAnchor editAs="oneCell">
    <xdr:from>
      <xdr:col>1</xdr:col>
      <xdr:colOff>333375</xdr:colOff>
      <xdr:row>1</xdr:row>
      <xdr:rowOff>71437</xdr:rowOff>
    </xdr:from>
    <xdr:to>
      <xdr:col>6</xdr:col>
      <xdr:colOff>756051</xdr:colOff>
      <xdr:row>3</xdr:row>
      <xdr:rowOff>226218</xdr:rowOff>
    </xdr:to>
    <xdr:pic>
      <xdr:nvPicPr>
        <xdr:cNvPr id="15" name="Imagen 14">
          <a:extLst>
            <a:ext uri="{FF2B5EF4-FFF2-40B4-BE49-F238E27FC236}">
              <a16:creationId xmlns:a16="http://schemas.microsoft.com/office/drawing/2014/main" id="{CC3A09DD-4CCA-4508-8B2A-216A3AA8793B}"/>
            </a:ext>
          </a:extLst>
        </xdr:cNvPr>
        <xdr:cNvPicPr>
          <a:picLocks noChangeAspect="1"/>
        </xdr:cNvPicPr>
      </xdr:nvPicPr>
      <xdr:blipFill>
        <a:blip xmlns:r="http://schemas.openxmlformats.org/officeDocument/2006/relationships" r:embed="rId11"/>
        <a:stretch>
          <a:fillRect/>
        </a:stretch>
      </xdr:blipFill>
      <xdr:spPr>
        <a:xfrm>
          <a:off x="1095375" y="273843"/>
          <a:ext cx="4232676" cy="940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219075</xdr:colOff>
      <xdr:row>2</xdr:row>
      <xdr:rowOff>9524</xdr:rowOff>
    </xdr:from>
    <xdr:to>
      <xdr:col>12</xdr:col>
      <xdr:colOff>1952625</xdr:colOff>
      <xdr:row>5</xdr:row>
      <xdr:rowOff>304800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9C6C8C62-BFA5-4595-B88A-B1468F0DBEAE}"/>
            </a:ext>
          </a:extLst>
        </xdr:cNvPr>
        <xdr:cNvSpPr/>
      </xdr:nvSpPr>
      <xdr:spPr>
        <a:xfrm>
          <a:off x="11372850" y="428624"/>
          <a:ext cx="1733550" cy="1076326"/>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       </a:t>
          </a:r>
        </a:p>
        <a:p>
          <a:r>
            <a:rPr lang="es-CO" sz="1100" b="1">
              <a:solidFill>
                <a:schemeClr val="lt1"/>
              </a:solidFill>
              <a:effectLst/>
              <a:latin typeface="+mn-lt"/>
              <a:ea typeface="+mn-ea"/>
              <a:cs typeface="+mn-cs"/>
            </a:rPr>
            <a:t>         Volver al Menú</a:t>
          </a:r>
          <a:endParaRPr lang="es-CO" sz="1200">
            <a:effectLst/>
          </a:endParaRPr>
        </a:p>
      </xdr:txBody>
    </xdr:sp>
    <xdr:clientData/>
  </xdr:twoCellAnchor>
  <xdr:twoCellAnchor editAs="oneCell">
    <xdr:from>
      <xdr:col>12</xdr:col>
      <xdr:colOff>2257425</xdr:colOff>
      <xdr:row>1</xdr:row>
      <xdr:rowOff>200025</xdr:rowOff>
    </xdr:from>
    <xdr:to>
      <xdr:col>13</xdr:col>
      <xdr:colOff>2734</xdr:colOff>
      <xdr:row>4</xdr:row>
      <xdr:rowOff>339538</xdr:rowOff>
    </xdr:to>
    <xdr:pic>
      <xdr:nvPicPr>
        <xdr:cNvPr id="3" name="Imagen 2">
          <a:extLst>
            <a:ext uri="{FF2B5EF4-FFF2-40B4-BE49-F238E27FC236}">
              <a16:creationId xmlns:a16="http://schemas.microsoft.com/office/drawing/2014/main" id="{01F6D9EE-B875-4A68-9497-536DE34A1BA6}"/>
            </a:ext>
          </a:extLst>
        </xdr:cNvPr>
        <xdr:cNvPicPr>
          <a:picLocks noChangeAspect="1"/>
        </xdr:cNvPicPr>
      </xdr:nvPicPr>
      <xdr:blipFill>
        <a:blip xmlns:r="http://schemas.openxmlformats.org/officeDocument/2006/relationships" r:embed="rId2"/>
        <a:stretch>
          <a:fillRect/>
        </a:stretch>
      </xdr:blipFill>
      <xdr:spPr>
        <a:xfrm>
          <a:off x="13411200" y="409575"/>
          <a:ext cx="774259" cy="768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23</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7" name="Imagen 6">
          <a:extLst>
            <a:ext uri="{FF2B5EF4-FFF2-40B4-BE49-F238E27FC236}">
              <a16:creationId xmlns:a16="http://schemas.microsoft.com/office/drawing/2014/main"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15</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145677</xdr:colOff>
      <xdr:row>0</xdr:row>
      <xdr:rowOff>44824</xdr:rowOff>
    </xdr:from>
    <xdr:to>
      <xdr:col>2</xdr:col>
      <xdr:colOff>1288677</xdr:colOff>
      <xdr:row>3</xdr:row>
      <xdr:rowOff>190500</xdr:rowOff>
    </xdr:to>
    <xdr:pic>
      <xdr:nvPicPr>
        <xdr:cNvPr id="10" name="Imagen 9">
          <a:extLst>
            <a:ext uri="{FF2B5EF4-FFF2-40B4-BE49-F238E27FC236}">
              <a16:creationId xmlns:a16="http://schemas.microsoft.com/office/drawing/2014/main" id="{1B393A6B-2F47-4314-A302-98FF708D30E0}"/>
            </a:ext>
          </a:extLst>
        </xdr:cNvPr>
        <xdr:cNvPicPr>
          <a:picLocks noChangeAspect="1"/>
        </xdr:cNvPicPr>
      </xdr:nvPicPr>
      <xdr:blipFill>
        <a:blip xmlns:r="http://schemas.openxmlformats.org/officeDocument/2006/relationships" r:embed="rId3"/>
        <a:stretch>
          <a:fillRect/>
        </a:stretch>
      </xdr:blipFill>
      <xdr:spPr>
        <a:xfrm>
          <a:off x="145677" y="44824"/>
          <a:ext cx="3227294" cy="717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202406</xdr:colOff>
      <xdr:row>1</xdr:row>
      <xdr:rowOff>0</xdr:rowOff>
    </xdr:from>
    <xdr:to>
      <xdr:col>2</xdr:col>
      <xdr:colOff>1379595</xdr:colOff>
      <xdr:row>2</xdr:row>
      <xdr:rowOff>552703</xdr:rowOff>
    </xdr:to>
    <xdr:pic>
      <xdr:nvPicPr>
        <xdr:cNvPr id="2" name="Imagen 1">
          <a:extLst>
            <a:ext uri="{FF2B5EF4-FFF2-40B4-BE49-F238E27FC236}">
              <a16:creationId xmlns:a16="http://schemas.microsoft.com/office/drawing/2014/main" id="{783D7696-616B-4262-838F-9DAB2836CA82}"/>
            </a:ext>
          </a:extLst>
        </xdr:cNvPr>
        <xdr:cNvPicPr>
          <a:picLocks noChangeAspect="1"/>
        </xdr:cNvPicPr>
      </xdr:nvPicPr>
      <xdr:blipFill>
        <a:blip xmlns:r="http://schemas.openxmlformats.org/officeDocument/2006/relationships" r:embed="rId3"/>
        <a:stretch>
          <a:fillRect/>
        </a:stretch>
      </xdr:blipFill>
      <xdr:spPr>
        <a:xfrm>
          <a:off x="202406" y="166688"/>
          <a:ext cx="3225064" cy="7193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200025</xdr:colOff>
      <xdr:row>0</xdr:row>
      <xdr:rowOff>47625</xdr:rowOff>
    </xdr:from>
    <xdr:to>
      <xdr:col>2</xdr:col>
      <xdr:colOff>133350</xdr:colOff>
      <xdr:row>2</xdr:row>
      <xdr:rowOff>200025</xdr:rowOff>
    </xdr:to>
    <xdr:pic>
      <xdr:nvPicPr>
        <xdr:cNvPr id="9" name="Imagen 8">
          <a:extLst>
            <a:ext uri="{FF2B5EF4-FFF2-40B4-BE49-F238E27FC236}">
              <a16:creationId xmlns:a16="http://schemas.microsoft.com/office/drawing/2014/main" id="{35CEC955-A7CD-460B-A3A9-5718323C898C}"/>
            </a:ext>
          </a:extLst>
        </xdr:cNvPr>
        <xdr:cNvPicPr>
          <a:picLocks noChangeAspect="1"/>
        </xdr:cNvPicPr>
      </xdr:nvPicPr>
      <xdr:blipFill>
        <a:blip xmlns:r="http://schemas.openxmlformats.org/officeDocument/2006/relationships" r:embed="rId3"/>
        <a:stretch>
          <a:fillRect/>
        </a:stretch>
      </xdr:blipFill>
      <xdr:spPr>
        <a:xfrm>
          <a:off x="200025" y="47625"/>
          <a:ext cx="257175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66675</xdr:colOff>
      <xdr:row>0</xdr:row>
      <xdr:rowOff>114300</xdr:rowOff>
    </xdr:from>
    <xdr:to>
      <xdr:col>2</xdr:col>
      <xdr:colOff>786664</xdr:colOff>
      <xdr:row>4</xdr:row>
      <xdr:rowOff>109790</xdr:rowOff>
    </xdr:to>
    <xdr:pic>
      <xdr:nvPicPr>
        <xdr:cNvPr id="2" name="Imagen 1">
          <a:extLst>
            <a:ext uri="{FF2B5EF4-FFF2-40B4-BE49-F238E27FC236}">
              <a16:creationId xmlns:a16="http://schemas.microsoft.com/office/drawing/2014/main" id="{3B63B9BA-7177-42A6-A0D1-41DFD94E63D5}"/>
            </a:ext>
          </a:extLst>
        </xdr:cNvPr>
        <xdr:cNvPicPr>
          <a:picLocks noChangeAspect="1"/>
        </xdr:cNvPicPr>
      </xdr:nvPicPr>
      <xdr:blipFill>
        <a:blip xmlns:r="http://schemas.openxmlformats.org/officeDocument/2006/relationships" r:embed="rId3"/>
        <a:stretch>
          <a:fillRect/>
        </a:stretch>
      </xdr:blipFill>
      <xdr:spPr>
        <a:xfrm>
          <a:off x="66675" y="114300"/>
          <a:ext cx="3225064" cy="719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5" name="Imagen 4">
          <a:extLst>
            <a:ext uri="{FF2B5EF4-FFF2-40B4-BE49-F238E27FC236}">
              <a16:creationId xmlns:a16="http://schemas.microsoft.com/office/drawing/2014/main" id="{BE39B0A2-5608-4169-98BA-D8890F8FBAAF}"/>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80652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CA4FD292-0391-4892-8BDB-91FC414E1226}"/>
            </a:ext>
          </a:extLst>
        </xdr:cNvPr>
        <xdr:cNvSpPr/>
      </xdr:nvSpPr>
      <xdr:spPr>
        <a:xfrm>
          <a:off x="15796532" y="65315"/>
          <a:ext cx="28519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57150</xdr:colOff>
      <xdr:row>0</xdr:row>
      <xdr:rowOff>47625</xdr:rowOff>
    </xdr:from>
    <xdr:to>
      <xdr:col>2</xdr:col>
      <xdr:colOff>491389</xdr:colOff>
      <xdr:row>3</xdr:row>
      <xdr:rowOff>138365</xdr:rowOff>
    </xdr:to>
    <xdr:pic>
      <xdr:nvPicPr>
        <xdr:cNvPr id="2" name="Imagen 1">
          <a:extLst>
            <a:ext uri="{FF2B5EF4-FFF2-40B4-BE49-F238E27FC236}">
              <a16:creationId xmlns:a16="http://schemas.microsoft.com/office/drawing/2014/main" id="{D1178BA0-A22B-46B8-89ED-F4A828E47D2B}"/>
            </a:ext>
          </a:extLst>
        </xdr:cNvPr>
        <xdr:cNvPicPr>
          <a:picLocks noChangeAspect="1"/>
        </xdr:cNvPicPr>
      </xdr:nvPicPr>
      <xdr:blipFill>
        <a:blip xmlns:r="http://schemas.openxmlformats.org/officeDocument/2006/relationships" r:embed="rId3"/>
        <a:stretch>
          <a:fillRect/>
        </a:stretch>
      </xdr:blipFill>
      <xdr:spPr>
        <a:xfrm>
          <a:off x="57150" y="47625"/>
          <a:ext cx="3225064" cy="7193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14</xdr:col>
      <xdr:colOff>154931</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4D620000-1FB4-4B61-A9A0-5626289FB007}"/>
            </a:ext>
          </a:extLst>
        </xdr:cNvPr>
        <xdr:cNvSpPr/>
      </xdr:nvSpPr>
      <xdr:spPr>
        <a:xfrm>
          <a:off x="14789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14</xdr:col>
      <xdr:colOff>154931</xdr:colOff>
      <xdr:row>0</xdr:row>
      <xdr:rowOff>581485</xdr:rowOff>
    </xdr:to>
    <xdr:pic>
      <xdr:nvPicPr>
        <xdr:cNvPr id="7" name="Imagen 6">
          <a:extLst>
            <a:ext uri="{FF2B5EF4-FFF2-40B4-BE49-F238E27FC236}">
              <a16:creationId xmlns:a16="http://schemas.microsoft.com/office/drawing/2014/main" id="{5F3A3A62-8A45-4FD2-9327-55FC0C4EFC5A}"/>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454438" y="190501"/>
          <a:ext cx="407344" cy="390984"/>
        </a:xfrm>
        <a:prstGeom prst="rect">
          <a:avLst/>
        </a:prstGeom>
      </xdr:spPr>
    </xdr:pic>
    <xdr:clientData/>
  </xdr:twoCellAnchor>
  <xdr:twoCellAnchor editAs="oneCell">
    <xdr:from>
      <xdr:col>0</xdr:col>
      <xdr:colOff>103909</xdr:colOff>
      <xdr:row>0</xdr:row>
      <xdr:rowOff>164523</xdr:rowOff>
    </xdr:from>
    <xdr:to>
      <xdr:col>2</xdr:col>
      <xdr:colOff>861132</xdr:colOff>
      <xdr:row>0</xdr:row>
      <xdr:rowOff>883913</xdr:rowOff>
    </xdr:to>
    <xdr:pic>
      <xdr:nvPicPr>
        <xdr:cNvPr id="3" name="Imagen 2">
          <a:extLst>
            <a:ext uri="{FF2B5EF4-FFF2-40B4-BE49-F238E27FC236}">
              <a16:creationId xmlns:a16="http://schemas.microsoft.com/office/drawing/2014/main" id="{8EE06113-E0AD-4020-BD16-DDCD6FE4318B}"/>
            </a:ext>
          </a:extLst>
        </xdr:cNvPr>
        <xdr:cNvPicPr>
          <a:picLocks noChangeAspect="1"/>
        </xdr:cNvPicPr>
      </xdr:nvPicPr>
      <xdr:blipFill>
        <a:blip xmlns:r="http://schemas.openxmlformats.org/officeDocument/2006/relationships" r:embed="rId3"/>
        <a:stretch>
          <a:fillRect/>
        </a:stretch>
      </xdr:blipFill>
      <xdr:spPr>
        <a:xfrm>
          <a:off x="103909" y="164523"/>
          <a:ext cx="3225064" cy="7193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190499</xdr:colOff>
      <xdr:row>3</xdr:row>
      <xdr:rowOff>80962</xdr:rowOff>
    </xdr:from>
    <xdr:to>
      <xdr:col>14</xdr:col>
      <xdr:colOff>504824</xdr:colOff>
      <xdr:row>17</xdr:row>
      <xdr:rowOff>157162</xdr:rowOff>
    </xdr:to>
    <xdr:graphicFrame macro="">
      <xdr:nvGraphicFramePr>
        <xdr:cNvPr id="2" name="Gráfico 1">
          <a:extLst>
            <a:ext uri="{FF2B5EF4-FFF2-40B4-BE49-F238E27FC236}">
              <a16:creationId xmlns:a16="http://schemas.microsoft.com/office/drawing/2014/main" id="{41FCD904-EA0E-445A-AA9A-A24BB13BC6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389659</xdr:colOff>
      <xdr:row>0</xdr:row>
      <xdr:rowOff>138546</xdr:rowOff>
    </xdr:from>
    <xdr:to>
      <xdr:col>13</xdr:col>
      <xdr:colOff>142754</xdr:colOff>
      <xdr:row>1</xdr:row>
      <xdr:rowOff>122856</xdr:rowOff>
    </xdr:to>
    <xdr:pic>
      <xdr:nvPicPr>
        <xdr:cNvPr id="4" name="Imagen 3">
          <a:extLst>
            <a:ext uri="{FF2B5EF4-FFF2-40B4-BE49-F238E27FC236}">
              <a16:creationId xmlns:a16="http://schemas.microsoft.com/office/drawing/2014/main" id="{6DDB9BE9-2FC1-42BF-BD3B-ED6109B1F57C}"/>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xdr:from>
      <xdr:col>8</xdr:col>
      <xdr:colOff>793751</xdr:colOff>
      <xdr:row>0</xdr:row>
      <xdr:rowOff>189442</xdr:rowOff>
    </xdr:from>
    <xdr:to>
      <xdr:col>11</xdr:col>
      <xdr:colOff>789518</xdr:colOff>
      <xdr:row>2</xdr:row>
      <xdr:rowOff>211667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1FD0D2B2-71F2-475A-A1ED-BB9B3FBA6D33}"/>
            </a:ext>
          </a:extLst>
        </xdr:cNvPr>
        <xdr:cNvSpPr/>
      </xdr:nvSpPr>
      <xdr:spPr>
        <a:xfrm>
          <a:off x="12192001" y="189442"/>
          <a:ext cx="2165350" cy="11123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       </a:t>
          </a:r>
        </a:p>
        <a:p>
          <a:r>
            <a:rPr lang="es-CO" sz="1100" b="1">
              <a:solidFill>
                <a:schemeClr val="lt1"/>
              </a:solidFill>
              <a:effectLst/>
              <a:latin typeface="+mn-lt"/>
              <a:ea typeface="+mn-ea"/>
              <a:cs typeface="+mn-cs"/>
            </a:rPr>
            <a:t>         Volver al Menú</a:t>
          </a:r>
          <a:endParaRPr lang="es-CO" sz="1200">
            <a:effectLst/>
          </a:endParaRPr>
        </a:p>
      </xdr:txBody>
    </xdr:sp>
    <xdr:clientData/>
  </xdr:twoCellAnchor>
  <xdr:twoCellAnchor editAs="oneCell">
    <xdr:from>
      <xdr:col>12</xdr:col>
      <xdr:colOff>389659</xdr:colOff>
      <xdr:row>0</xdr:row>
      <xdr:rowOff>138546</xdr:rowOff>
    </xdr:from>
    <xdr:to>
      <xdr:col>13</xdr:col>
      <xdr:colOff>142754</xdr:colOff>
      <xdr:row>1</xdr:row>
      <xdr:rowOff>122856</xdr:rowOff>
    </xdr:to>
    <xdr:pic>
      <xdr:nvPicPr>
        <xdr:cNvPr id="6" name="Imagen 5">
          <a:extLst>
            <a:ext uri="{FF2B5EF4-FFF2-40B4-BE49-F238E27FC236}">
              <a16:creationId xmlns:a16="http://schemas.microsoft.com/office/drawing/2014/main" id="{5E0F73FC-3A4F-4FD6-8C55-34B524F1003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0</xdr:col>
      <xdr:colOff>116416</xdr:colOff>
      <xdr:row>0</xdr:row>
      <xdr:rowOff>116416</xdr:rowOff>
    </xdr:from>
    <xdr:to>
      <xdr:col>4</xdr:col>
      <xdr:colOff>1063626</xdr:colOff>
      <xdr:row>2</xdr:row>
      <xdr:rowOff>116416</xdr:rowOff>
    </xdr:to>
    <xdr:pic>
      <xdr:nvPicPr>
        <xdr:cNvPr id="7" name="Imagen 6">
          <a:extLst>
            <a:ext uri="{FF2B5EF4-FFF2-40B4-BE49-F238E27FC236}">
              <a16:creationId xmlns:a16="http://schemas.microsoft.com/office/drawing/2014/main" id="{5CD9A12F-9CE4-4230-AFEA-E713576D2781}"/>
            </a:ext>
          </a:extLst>
        </xdr:cNvPr>
        <xdr:cNvPicPr>
          <a:picLocks noChangeAspect="1"/>
        </xdr:cNvPicPr>
      </xdr:nvPicPr>
      <xdr:blipFill>
        <a:blip xmlns:r="http://schemas.openxmlformats.org/officeDocument/2006/relationships" r:embed="rId3"/>
        <a:stretch>
          <a:fillRect/>
        </a:stretch>
      </xdr:blipFill>
      <xdr:spPr>
        <a:xfrm>
          <a:off x="116416" y="116416"/>
          <a:ext cx="4905377" cy="1090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1\MAPAS%20DE%20RIESGOS%20DE%20PROCESO%202021\MAPAS%20DE%20RIESGOS%20GUIA%202021\MAPA_RIESGOS_G_CONOCIMIENTO_CIUDADANO_UAE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2\MAPA%20RIESGOS%20SEGURIDAD%20DE%20LA%20INFORMACION%202022\Mapa%20riesgos%20seguridad%20digital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STION%202023/1.%20Pensamiento%20y%20Direccionamiento%20Estrategico/Planes%20integrados/Definitivos/MAPA%20RIESGOS%20UAEOS%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ESTION%202023\1.%20Pensamiento%20y%20Direccionamiento%20Estrategico\Planes%20integrados\Definitivos\MAPA%20RIESGOS%20UAEOS%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AEOS\TRABAJO%20EN%20CASA\MAPAS%20DE%20RIESGOS\RIESGOS%202021\MAPAS%20DE%20RIESGOS%20DE%20PROCESO%202021\MAPAS%20DE%20RIESGOS%20GUIA%202021\MAPA_RIESGOS_PROGRAMAS%20Y%20PROYECTOS_UAEOS_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sheetData sheetId="6">
        <row r="13">
          <cell r="F13" t="str">
            <v>Posibilidad de perdida reputacional, debido a vinculos de parentesco, cosanguineo, civil, o legal entre un apoderado judicial y la parte demandante o demandada en acciones que insidan directamente en su configuración.</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DE RIESGOS CPR"/>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ValoraciónControles"/>
      <sheetName val="Calculos Controles Documental"/>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Tabla probabiidad"/>
      <sheetName val="Tabla impacto"/>
      <sheetName val="Matriz calor_RI"/>
      <sheetName val="Matriz calor RR"/>
      <sheetName val="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 val="Observaciones caracterizacion"/>
      <sheetName val="Factores Riesgo"/>
      <sheetName val="Hoja1"/>
      <sheetName val="Mapa riesgos propuesto"/>
      <sheetName val="Mapa de Riesgo"/>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CONTROL DE LA EVALUACIÓN"/>
      <sheetName val="Tabla probabiidad"/>
      <sheetName val="CRITERIO CAL IMPACTO CORRUPCIÓN"/>
      <sheetName val="Tabla impacto"/>
      <sheetName val="Matriz calor_RI"/>
      <sheetName val="Matriz calor RR"/>
      <sheetName val="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rolfi.serrano@uaeos.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36"/>
      <c r="B1" s="37"/>
      <c r="C1" s="37"/>
      <c r="D1" s="37"/>
      <c r="E1" s="37"/>
      <c r="F1" s="37"/>
      <c r="G1" s="37"/>
      <c r="H1" s="38"/>
      <c r="I1" s="39"/>
      <c r="J1" s="39"/>
      <c r="K1" s="39"/>
      <c r="L1" s="39"/>
      <c r="M1" s="39"/>
      <c r="N1" s="39"/>
      <c r="O1" s="39"/>
      <c r="P1" s="40"/>
    </row>
    <row r="2" spans="1:16" ht="30.75" customHeight="1" x14ac:dyDescent="0.25">
      <c r="A2" s="41"/>
      <c r="B2" s="42"/>
      <c r="C2" s="42"/>
      <c r="D2" s="42"/>
      <c r="E2" s="42"/>
      <c r="F2" s="42"/>
      <c r="G2" s="42"/>
      <c r="H2" s="43"/>
      <c r="I2" s="44"/>
      <c r="J2" s="44"/>
      <c r="K2" s="44"/>
      <c r="L2" s="44"/>
      <c r="M2" s="44"/>
      <c r="N2" s="44"/>
      <c r="O2" s="44"/>
      <c r="P2" s="45"/>
    </row>
    <row r="3" spans="1:16" ht="30.75" customHeight="1" x14ac:dyDescent="0.25">
      <c r="A3" s="41"/>
      <c r="B3" s="42"/>
      <c r="C3" s="42"/>
      <c r="D3" s="42"/>
      <c r="E3" s="42"/>
      <c r="F3" s="42"/>
      <c r="G3" s="42"/>
      <c r="H3" s="43"/>
      <c r="I3" s="44"/>
      <c r="J3" s="44"/>
      <c r="K3" s="44"/>
      <c r="L3" s="44"/>
      <c r="M3" s="44"/>
      <c r="N3" s="44"/>
      <c r="O3" s="44"/>
      <c r="P3" s="45"/>
    </row>
    <row r="4" spans="1:16" ht="72.75" customHeight="1" x14ac:dyDescent="0.25">
      <c r="A4" s="41"/>
      <c r="B4" s="42"/>
      <c r="C4" s="42"/>
      <c r="D4" s="42"/>
      <c r="E4" s="42"/>
      <c r="F4" s="42"/>
      <c r="G4" s="42"/>
      <c r="H4" s="42"/>
      <c r="I4" s="516" t="s">
        <v>0</v>
      </c>
      <c r="J4" s="516"/>
      <c r="K4" s="516"/>
      <c r="L4" s="516"/>
      <c r="M4" s="516"/>
      <c r="N4" s="516"/>
      <c r="O4" s="516"/>
      <c r="P4" s="517"/>
    </row>
    <row r="5" spans="1:16" x14ac:dyDescent="0.25">
      <c r="A5" s="41"/>
      <c r="B5" s="42"/>
      <c r="C5" s="42"/>
      <c r="D5" s="42"/>
      <c r="E5" s="42"/>
      <c r="F5" s="42"/>
      <c r="G5" s="42"/>
      <c r="H5" s="43"/>
      <c r="I5" s="44"/>
      <c r="J5" s="44"/>
      <c r="K5" s="44"/>
      <c r="L5" s="44"/>
      <c r="M5" s="44"/>
      <c r="N5" s="44"/>
      <c r="O5" s="44"/>
      <c r="P5" s="45"/>
    </row>
    <row r="6" spans="1:16" ht="21" x14ac:dyDescent="0.25">
      <c r="A6" s="41"/>
      <c r="B6" s="42"/>
      <c r="C6" s="521"/>
      <c r="D6" s="522"/>
      <c r="E6" s="522"/>
      <c r="F6" s="522"/>
      <c r="G6" s="522"/>
      <c r="H6" s="523"/>
      <c r="I6" s="44"/>
      <c r="J6" s="42"/>
      <c r="K6" s="44"/>
      <c r="L6" s="44"/>
      <c r="M6" s="44"/>
      <c r="N6" s="44"/>
      <c r="O6" s="46"/>
      <c r="P6" s="45"/>
    </row>
    <row r="7" spans="1:16" x14ac:dyDescent="0.25">
      <c r="A7" s="41"/>
      <c r="B7" s="42"/>
      <c r="C7" s="524"/>
      <c r="D7" s="522"/>
      <c r="E7" s="522"/>
      <c r="F7" s="522"/>
      <c r="G7" s="522"/>
      <c r="H7" s="523"/>
      <c r="I7" s="44"/>
      <c r="J7" s="47"/>
      <c r="K7" s="48"/>
      <c r="L7" s="48"/>
      <c r="M7" s="48"/>
      <c r="N7" s="48"/>
      <c r="O7" s="48"/>
      <c r="P7" s="49"/>
    </row>
    <row r="8" spans="1:16" ht="23.25" x14ac:dyDescent="0.25">
      <c r="A8" s="41"/>
      <c r="B8" s="42"/>
      <c r="C8" s="524"/>
      <c r="D8" s="522"/>
      <c r="E8" s="522"/>
      <c r="F8" s="522"/>
      <c r="G8" s="522"/>
      <c r="H8" s="523"/>
      <c r="I8" s="44"/>
      <c r="J8" s="518" t="s">
        <v>1</v>
      </c>
      <c r="K8" s="518"/>
      <c r="L8" s="518"/>
      <c r="M8" s="48"/>
      <c r="N8" s="48"/>
      <c r="O8" s="48"/>
      <c r="P8" s="49"/>
    </row>
    <row r="9" spans="1:16" ht="24" customHeight="1" x14ac:dyDescent="0.25">
      <c r="A9" s="41"/>
      <c r="B9" s="42"/>
      <c r="C9" s="524"/>
      <c r="D9" s="522"/>
      <c r="E9" s="522"/>
      <c r="F9" s="522"/>
      <c r="G9" s="522"/>
      <c r="H9" s="523"/>
      <c r="I9" s="44"/>
      <c r="J9" s="48"/>
      <c r="K9" s="48"/>
      <c r="L9" s="42"/>
      <c r="M9" s="48"/>
      <c r="N9" s="48"/>
      <c r="O9" s="42"/>
      <c r="P9" s="49"/>
    </row>
    <row r="10" spans="1:16" x14ac:dyDescent="0.25">
      <c r="A10" s="41"/>
      <c r="B10" s="42"/>
      <c r="C10" s="524"/>
      <c r="D10" s="522"/>
      <c r="E10" s="522"/>
      <c r="F10" s="522"/>
      <c r="G10" s="522"/>
      <c r="H10" s="523"/>
      <c r="I10" s="44"/>
      <c r="J10" s="48"/>
      <c r="K10" s="48"/>
      <c r="L10" s="48"/>
      <c r="M10" s="48"/>
      <c r="N10" s="48"/>
      <c r="O10" s="48"/>
      <c r="P10" s="49"/>
    </row>
    <row r="11" spans="1:16" x14ac:dyDescent="0.25">
      <c r="A11" s="41"/>
      <c r="B11" s="42"/>
      <c r="C11" s="524"/>
      <c r="D11" s="522"/>
      <c r="E11" s="522"/>
      <c r="F11" s="522"/>
      <c r="G11" s="522"/>
      <c r="H11" s="523"/>
      <c r="I11" s="44"/>
      <c r="J11" s="48"/>
      <c r="K11" s="48"/>
      <c r="L11" s="48"/>
      <c r="M11" s="48"/>
      <c r="N11" s="48"/>
      <c r="O11" s="48"/>
      <c r="P11" s="49"/>
    </row>
    <row r="12" spans="1:16" x14ac:dyDescent="0.25">
      <c r="A12" s="41"/>
      <c r="B12" s="42"/>
      <c r="C12" s="524"/>
      <c r="D12" s="522"/>
      <c r="E12" s="522"/>
      <c r="F12" s="522"/>
      <c r="G12" s="522"/>
      <c r="H12" s="523"/>
      <c r="I12" s="44"/>
      <c r="J12" s="48"/>
      <c r="K12" s="48"/>
      <c r="L12" s="48"/>
      <c r="M12" s="48"/>
      <c r="N12" s="48"/>
      <c r="O12" s="48"/>
      <c r="P12" s="49"/>
    </row>
    <row r="13" spans="1:16" x14ac:dyDescent="0.25">
      <c r="A13" s="41"/>
      <c r="B13" s="42"/>
      <c r="C13" s="524"/>
      <c r="D13" s="522"/>
      <c r="E13" s="522"/>
      <c r="F13" s="522"/>
      <c r="G13" s="522"/>
      <c r="H13" s="523"/>
      <c r="I13" s="44"/>
      <c r="J13" s="48"/>
      <c r="K13" s="48"/>
      <c r="L13" s="48"/>
      <c r="M13" s="48"/>
      <c r="N13" s="48"/>
      <c r="O13" s="48"/>
      <c r="P13" s="49"/>
    </row>
    <row r="14" spans="1:16" x14ac:dyDescent="0.25">
      <c r="A14" s="41"/>
      <c r="B14" s="42"/>
      <c r="C14" s="524"/>
      <c r="D14" s="522"/>
      <c r="E14" s="522"/>
      <c r="F14" s="522"/>
      <c r="G14" s="522"/>
      <c r="H14" s="523"/>
      <c r="I14" s="44"/>
      <c r="J14" s="42"/>
      <c r="K14" s="42"/>
      <c r="L14" s="42"/>
      <c r="M14" s="42"/>
      <c r="N14" s="48"/>
      <c r="O14" s="48"/>
      <c r="P14" s="49"/>
    </row>
    <row r="15" spans="1:16" x14ac:dyDescent="0.25">
      <c r="A15" s="41"/>
      <c r="B15" s="42"/>
      <c r="C15" s="524"/>
      <c r="D15" s="522"/>
      <c r="E15" s="522"/>
      <c r="F15" s="522"/>
      <c r="G15" s="522"/>
      <c r="H15" s="523"/>
      <c r="I15" s="44"/>
      <c r="J15" s="42"/>
      <c r="K15" s="42"/>
      <c r="L15" s="42"/>
      <c r="M15" s="42"/>
      <c r="N15" s="48"/>
      <c r="O15" s="48"/>
      <c r="P15" s="49"/>
    </row>
    <row r="16" spans="1:16" x14ac:dyDescent="0.25">
      <c r="A16" s="41"/>
      <c r="B16" s="42"/>
      <c r="C16" s="524"/>
      <c r="D16" s="522"/>
      <c r="E16" s="522"/>
      <c r="F16" s="522"/>
      <c r="G16" s="522"/>
      <c r="H16" s="523"/>
      <c r="I16" s="44"/>
      <c r="J16" s="50"/>
      <c r="K16" s="42"/>
      <c r="L16" s="42"/>
      <c r="M16" s="42"/>
      <c r="N16" s="48"/>
      <c r="O16" s="48"/>
      <c r="P16" s="49"/>
    </row>
    <row r="17" spans="1:20" x14ac:dyDescent="0.25">
      <c r="A17" s="41"/>
      <c r="B17" s="42"/>
      <c r="C17" s="524"/>
      <c r="D17" s="522"/>
      <c r="E17" s="522"/>
      <c r="F17" s="522"/>
      <c r="G17" s="522"/>
      <c r="H17" s="523"/>
      <c r="I17" s="44"/>
      <c r="J17" s="42"/>
      <c r="K17" s="42"/>
      <c r="L17" s="42"/>
      <c r="M17" s="42"/>
      <c r="N17" s="48"/>
      <c r="O17" s="48"/>
      <c r="P17" s="49"/>
    </row>
    <row r="18" spans="1:20" x14ac:dyDescent="0.25">
      <c r="A18" s="41"/>
      <c r="B18" s="42"/>
      <c r="C18" s="524"/>
      <c r="D18" s="522"/>
      <c r="E18" s="522"/>
      <c r="F18" s="522"/>
      <c r="G18" s="522"/>
      <c r="H18" s="523"/>
      <c r="I18" s="44"/>
      <c r="J18" s="48"/>
      <c r="K18" s="48"/>
      <c r="L18" s="48"/>
      <c r="M18" s="48"/>
      <c r="N18" s="48"/>
      <c r="O18" s="48"/>
      <c r="P18" s="49"/>
    </row>
    <row r="19" spans="1:20" x14ac:dyDescent="0.25">
      <c r="A19" s="41"/>
      <c r="B19" s="42"/>
      <c r="C19" s="524"/>
      <c r="D19" s="522"/>
      <c r="E19" s="522"/>
      <c r="F19" s="522"/>
      <c r="G19" s="522"/>
      <c r="H19" s="523"/>
      <c r="I19" s="44"/>
      <c r="J19" s="48"/>
      <c r="K19" s="48"/>
      <c r="L19" s="48"/>
      <c r="M19" s="48"/>
      <c r="N19" s="48"/>
      <c r="O19" s="48"/>
      <c r="P19" s="49"/>
    </row>
    <row r="20" spans="1:20" x14ac:dyDescent="0.25">
      <c r="A20" s="41"/>
      <c r="B20" s="42"/>
      <c r="C20" s="524"/>
      <c r="D20" s="522"/>
      <c r="E20" s="522"/>
      <c r="F20" s="522"/>
      <c r="G20" s="522"/>
      <c r="H20" s="523"/>
      <c r="I20" s="44"/>
      <c r="J20" s="48"/>
      <c r="K20" s="48"/>
      <c r="L20" s="48"/>
      <c r="M20" s="48"/>
      <c r="N20" s="48"/>
      <c r="O20" s="48"/>
      <c r="P20" s="49"/>
    </row>
    <row r="21" spans="1:20" x14ac:dyDescent="0.25">
      <c r="A21" s="41"/>
      <c r="B21" s="42"/>
      <c r="C21" s="524"/>
      <c r="D21" s="522"/>
      <c r="E21" s="522"/>
      <c r="F21" s="522"/>
      <c r="G21" s="522"/>
      <c r="H21" s="523"/>
      <c r="I21" s="44"/>
      <c r="J21" s="48"/>
      <c r="K21" s="48"/>
      <c r="L21" s="48"/>
      <c r="M21" s="48"/>
      <c r="N21" s="48"/>
      <c r="O21" s="48"/>
      <c r="P21" s="49"/>
    </row>
    <row r="22" spans="1:20" x14ac:dyDescent="0.25">
      <c r="A22" s="41"/>
      <c r="B22" s="42"/>
      <c r="C22" s="42"/>
      <c r="D22" s="42"/>
      <c r="E22" s="42"/>
      <c r="F22" s="42"/>
      <c r="G22" s="42"/>
      <c r="H22" s="43"/>
      <c r="I22" s="44"/>
      <c r="J22" s="48"/>
      <c r="K22" s="48"/>
      <c r="L22" s="48"/>
      <c r="M22" s="48"/>
      <c r="N22" s="48"/>
      <c r="O22" s="48"/>
      <c r="P22" s="49"/>
    </row>
    <row r="23" spans="1:20" x14ac:dyDescent="0.25">
      <c r="A23" s="41"/>
      <c r="B23" s="42"/>
      <c r="C23" s="42"/>
      <c r="D23" s="42"/>
      <c r="E23" s="42"/>
      <c r="F23" s="42"/>
      <c r="G23" s="42"/>
      <c r="H23" s="43"/>
      <c r="I23" s="44"/>
      <c r="J23" s="48"/>
      <c r="K23" s="48"/>
      <c r="L23" s="48"/>
      <c r="M23" s="48"/>
      <c r="N23" s="48"/>
      <c r="O23" s="48"/>
      <c r="P23" s="49"/>
    </row>
    <row r="24" spans="1:20" x14ac:dyDescent="0.25">
      <c r="A24" s="41"/>
      <c r="B24" s="42"/>
      <c r="C24" s="42"/>
      <c r="D24" s="42"/>
      <c r="E24" s="42"/>
      <c r="F24" s="42"/>
      <c r="G24" s="42"/>
      <c r="H24" s="43"/>
      <c r="I24" s="44"/>
      <c r="J24" s="48"/>
      <c r="K24" s="48"/>
      <c r="L24" s="48"/>
      <c r="M24" s="48"/>
      <c r="N24" s="48"/>
      <c r="O24" s="48"/>
      <c r="P24" s="49"/>
    </row>
    <row r="25" spans="1:20" x14ac:dyDescent="0.25">
      <c r="A25" s="41"/>
      <c r="B25" s="42"/>
      <c r="C25" s="42"/>
      <c r="D25" s="42"/>
      <c r="E25" s="42"/>
      <c r="F25" s="42"/>
      <c r="G25" s="42"/>
      <c r="H25" s="43"/>
      <c r="I25" s="44"/>
      <c r="J25" s="44"/>
      <c r="K25" s="44"/>
      <c r="L25" s="44"/>
      <c r="M25" s="44"/>
      <c r="N25" s="44"/>
      <c r="O25" s="44"/>
      <c r="P25" s="45"/>
    </row>
    <row r="26" spans="1:20" x14ac:dyDescent="0.25">
      <c r="A26" s="41"/>
      <c r="B26" s="42"/>
      <c r="C26" s="42"/>
      <c r="D26" s="42"/>
      <c r="E26" s="42"/>
      <c r="F26" s="42"/>
      <c r="G26" s="42"/>
      <c r="H26" s="43"/>
      <c r="I26" s="44"/>
      <c r="J26" s="44"/>
      <c r="K26" s="44"/>
      <c r="L26" s="44"/>
      <c r="M26" s="44"/>
      <c r="N26" s="44"/>
      <c r="O26" s="44"/>
      <c r="P26" s="45"/>
    </row>
    <row r="27" spans="1:20" x14ac:dyDescent="0.25">
      <c r="A27" s="41"/>
      <c r="B27" s="42"/>
      <c r="C27" s="42"/>
      <c r="D27" s="42"/>
      <c r="E27" s="42"/>
      <c r="F27" s="42"/>
      <c r="G27" s="42"/>
      <c r="H27" s="43"/>
      <c r="I27" s="44"/>
      <c r="J27" s="44"/>
      <c r="K27" s="44"/>
      <c r="L27" s="44"/>
      <c r="M27" s="44"/>
      <c r="N27" s="44"/>
      <c r="O27" s="44"/>
      <c r="P27" s="45"/>
      <c r="T27" s="51"/>
    </row>
    <row r="28" spans="1:20" x14ac:dyDescent="0.25">
      <c r="A28" s="41"/>
      <c r="B28" s="42"/>
      <c r="C28" s="42"/>
      <c r="D28" s="42"/>
      <c r="E28" s="42"/>
      <c r="F28" s="42"/>
      <c r="G28" s="42"/>
      <c r="H28" s="43"/>
      <c r="I28" s="44"/>
      <c r="J28" s="44"/>
      <c r="K28" s="44"/>
      <c r="L28" s="44"/>
      <c r="M28" s="44"/>
      <c r="N28" s="44"/>
      <c r="O28" s="44"/>
      <c r="P28" s="45"/>
    </row>
    <row r="29" spans="1:20" x14ac:dyDescent="0.25">
      <c r="A29" s="41"/>
      <c r="B29" s="42"/>
      <c r="C29" s="42"/>
      <c r="D29" s="42"/>
      <c r="E29" s="42"/>
      <c r="F29" s="42"/>
      <c r="G29" s="42"/>
      <c r="H29" s="43"/>
      <c r="I29" s="44"/>
      <c r="J29" s="44"/>
      <c r="K29" s="44"/>
      <c r="L29" s="44"/>
      <c r="M29" s="44"/>
      <c r="N29" s="44"/>
      <c r="O29" s="44"/>
      <c r="P29" s="45"/>
    </row>
    <row r="30" spans="1:20" x14ac:dyDescent="0.25">
      <c r="A30" s="41"/>
      <c r="B30" s="42"/>
      <c r="C30" s="42"/>
      <c r="D30" s="42"/>
      <c r="E30" s="42"/>
      <c r="F30" s="42"/>
      <c r="G30" s="42"/>
      <c r="H30" s="43"/>
      <c r="I30" s="44"/>
      <c r="J30" s="44"/>
      <c r="K30" s="44"/>
      <c r="L30" s="44"/>
      <c r="M30" s="44"/>
      <c r="N30" s="44"/>
      <c r="O30" s="44"/>
      <c r="P30" s="45"/>
    </row>
    <row r="31" spans="1:20" x14ac:dyDescent="0.25">
      <c r="A31" s="41"/>
      <c r="B31" s="42"/>
      <c r="C31" s="42"/>
      <c r="D31" s="42"/>
      <c r="E31" s="42"/>
      <c r="F31" s="42"/>
      <c r="G31" s="42"/>
      <c r="H31" s="43"/>
      <c r="I31" s="44"/>
      <c r="J31" s="44"/>
      <c r="K31" s="44"/>
      <c r="L31" s="44"/>
      <c r="M31" s="44"/>
      <c r="N31" s="44"/>
      <c r="O31" s="44"/>
      <c r="P31" s="45"/>
    </row>
    <row r="32" spans="1:20" x14ac:dyDescent="0.25">
      <c r="A32" s="41"/>
      <c r="B32" s="42"/>
      <c r="C32" s="42"/>
      <c r="D32" s="42"/>
      <c r="E32" s="42"/>
      <c r="F32" s="42"/>
      <c r="G32" s="42"/>
      <c r="H32" s="43"/>
      <c r="I32" s="44"/>
      <c r="J32" s="44"/>
      <c r="K32" s="44"/>
      <c r="L32" s="44"/>
      <c r="M32" s="44"/>
      <c r="N32" s="44"/>
      <c r="O32" s="44"/>
      <c r="P32" s="45"/>
    </row>
    <row r="33" spans="1:16" x14ac:dyDescent="0.25">
      <c r="A33" s="41"/>
      <c r="B33" s="42"/>
      <c r="C33" s="42"/>
      <c r="D33" s="42"/>
      <c r="E33" s="42"/>
      <c r="F33" s="42"/>
      <c r="G33" s="42"/>
      <c r="H33" s="43"/>
      <c r="I33" s="44"/>
      <c r="J33" s="44"/>
      <c r="K33" s="44"/>
      <c r="L33" s="44"/>
      <c r="M33" s="44"/>
      <c r="N33" s="44"/>
      <c r="O33" s="44"/>
      <c r="P33" s="45"/>
    </row>
    <row r="34" spans="1:16" ht="16.5" x14ac:dyDescent="0.25">
      <c r="A34" s="41"/>
      <c r="B34" s="42"/>
      <c r="C34" s="42"/>
      <c r="D34" s="42"/>
      <c r="E34" s="42"/>
      <c r="F34" s="42"/>
      <c r="G34" s="42"/>
      <c r="H34" s="43"/>
      <c r="I34" s="44"/>
      <c r="J34" s="44"/>
      <c r="K34" s="519"/>
      <c r="L34" s="519"/>
      <c r="M34" s="519"/>
      <c r="N34" s="519"/>
      <c r="O34" s="519"/>
      <c r="P34" s="520"/>
    </row>
    <row r="35" spans="1:16" x14ac:dyDescent="0.25">
      <c r="A35" s="41"/>
      <c r="B35" s="42"/>
      <c r="C35" s="42"/>
      <c r="D35" s="42"/>
      <c r="E35" s="42"/>
      <c r="F35" s="42"/>
      <c r="G35" s="42"/>
      <c r="H35" s="43"/>
      <c r="I35" s="44"/>
      <c r="J35" s="44"/>
      <c r="K35" s="44"/>
      <c r="L35" s="44"/>
      <c r="M35" s="44"/>
      <c r="N35" s="44"/>
      <c r="O35" s="44"/>
      <c r="P35" s="45"/>
    </row>
    <row r="36" spans="1:16" x14ac:dyDescent="0.25">
      <c r="A36" s="41"/>
      <c r="B36" s="42"/>
      <c r="C36" s="42"/>
      <c r="D36" s="42"/>
      <c r="E36" s="42"/>
      <c r="F36" s="42"/>
      <c r="G36" s="97"/>
      <c r="H36" s="100"/>
      <c r="I36" s="98"/>
      <c r="J36" s="44"/>
      <c r="K36" s="44"/>
      <c r="L36" s="44"/>
      <c r="M36" s="44"/>
      <c r="N36" s="44"/>
      <c r="O36" s="44"/>
      <c r="P36" s="45"/>
    </row>
    <row r="37" spans="1:16" x14ac:dyDescent="0.25">
      <c r="A37" s="41"/>
      <c r="B37" s="42"/>
      <c r="C37" s="42"/>
      <c r="D37" s="42"/>
      <c r="E37" s="42"/>
      <c r="F37" s="42"/>
      <c r="G37" s="97"/>
      <c r="I37" s="99"/>
      <c r="J37" s="42"/>
      <c r="K37" s="42"/>
      <c r="L37" s="42"/>
      <c r="M37" s="42"/>
      <c r="N37" s="42"/>
      <c r="O37" s="42"/>
      <c r="P37" s="52"/>
    </row>
    <row r="38" spans="1:16" x14ac:dyDescent="0.25">
      <c r="A38" s="41"/>
      <c r="B38" s="42"/>
      <c r="C38" s="42"/>
      <c r="D38" s="42"/>
      <c r="E38" s="42"/>
      <c r="F38" s="42"/>
      <c r="G38" s="97"/>
      <c r="I38" s="99"/>
      <c r="J38" s="42"/>
      <c r="K38" s="42"/>
      <c r="L38" s="42"/>
      <c r="M38" s="42"/>
      <c r="N38" s="42"/>
      <c r="O38" s="42"/>
      <c r="P38" s="52"/>
    </row>
    <row r="39" spans="1:16" ht="15.75" thickBot="1" x14ac:dyDescent="0.3">
      <c r="A39" s="53"/>
      <c r="B39" s="54"/>
      <c r="C39" s="54"/>
      <c r="D39" s="54"/>
      <c r="E39" s="54"/>
      <c r="F39" s="54"/>
      <c r="G39" s="54"/>
      <c r="H39" s="54"/>
      <c r="I39" s="54"/>
      <c r="J39" s="54"/>
      <c r="K39" s="54"/>
      <c r="L39" s="54"/>
      <c r="M39" s="54"/>
      <c r="N39" s="54"/>
      <c r="O39" s="54"/>
      <c r="P39" s="55"/>
    </row>
    <row r="40" spans="1:16" ht="15.75" thickTop="1" x14ac:dyDescent="0.25">
      <c r="A40" s="56" t="s">
        <v>2</v>
      </c>
      <c r="B40" s="57"/>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784EE-226E-4D1A-AA54-FCCE757B2DC1}">
  <sheetPr>
    <tabColor rgb="FF0070C0"/>
  </sheetPr>
  <dimension ref="A1:AP59"/>
  <sheetViews>
    <sheetView zoomScaleNormal="100" workbookViewId="0">
      <selection activeCell="P5" sqref="P5"/>
    </sheetView>
  </sheetViews>
  <sheetFormatPr baseColWidth="10" defaultColWidth="11.42578125" defaultRowHeight="16.5" x14ac:dyDescent="0.3"/>
  <cols>
    <col min="1" max="1" width="4" style="293" bestFit="1" customWidth="1"/>
    <col min="2" max="2" width="18.42578125" style="293" customWidth="1"/>
    <col min="3" max="3" width="20.42578125" style="293" customWidth="1"/>
    <col min="4" max="4" width="17.85546875" style="293" customWidth="1"/>
    <col min="5" max="5" width="22.5703125" style="153" customWidth="1"/>
    <col min="6" max="6" width="18.42578125" style="294" customWidth="1"/>
    <col min="7" max="7" width="13.42578125" style="153" customWidth="1"/>
    <col min="8" max="8" width="9" style="153" customWidth="1"/>
    <col min="9" max="9" width="13.42578125" style="153" customWidth="1"/>
    <col min="10" max="10" width="7" style="153" customWidth="1"/>
    <col min="11" max="11" width="14.85546875" style="153" customWidth="1"/>
    <col min="12" max="12" width="7.85546875" style="153" customWidth="1"/>
    <col min="13" max="13" width="45.42578125" style="153" customWidth="1"/>
    <col min="14" max="14" width="7.140625" style="153" bestFit="1" customWidth="1"/>
    <col min="15" max="15" width="7.42578125" style="153" customWidth="1"/>
    <col min="16" max="16" width="6.85546875" style="153" customWidth="1"/>
    <col min="17" max="18" width="5" style="153" customWidth="1"/>
    <col min="19" max="19" width="7.140625" style="153" customWidth="1"/>
    <col min="20" max="20" width="6.5703125" style="153" customWidth="1"/>
    <col min="21" max="21" width="6.42578125" style="153" customWidth="1"/>
    <col min="22" max="22" width="8.85546875" style="153" customWidth="1"/>
    <col min="23" max="23" width="6.42578125" style="153" customWidth="1"/>
    <col min="24" max="24" width="8.85546875" style="153" customWidth="1"/>
    <col min="25" max="25" width="6.85546875" style="153" customWidth="1"/>
    <col min="26" max="26" width="9.5703125" style="153" customWidth="1"/>
    <col min="27" max="27" width="7.42578125" style="153" customWidth="1"/>
    <col min="28" max="28" width="43.85546875" style="153" customWidth="1"/>
    <col min="29" max="29" width="48" style="153" customWidth="1"/>
    <col min="30" max="30" width="18.85546875" style="153" customWidth="1"/>
    <col min="31" max="31" width="19.42578125" style="153" customWidth="1"/>
    <col min="32" max="32" width="18.42578125" style="294" customWidth="1"/>
    <col min="33" max="33" width="18.42578125" style="153" customWidth="1"/>
    <col min="34" max="34" width="21" style="153" customWidth="1"/>
    <col min="35" max="16384" width="11.42578125" style="153"/>
  </cols>
  <sheetData>
    <row r="1" spans="1:42" x14ac:dyDescent="0.3">
      <c r="A1" s="725" t="s">
        <v>773</v>
      </c>
      <c r="B1" s="725"/>
      <c r="C1" s="725"/>
      <c r="D1" s="725"/>
      <c r="E1" s="725"/>
      <c r="F1" s="725"/>
      <c r="G1" s="725"/>
      <c r="H1" s="725"/>
      <c r="I1" s="725"/>
      <c r="J1" s="725"/>
      <c r="K1" s="725"/>
      <c r="L1" s="725"/>
    </row>
    <row r="2" spans="1:42" x14ac:dyDescent="0.3">
      <c r="A2" s="725"/>
      <c r="B2" s="725"/>
      <c r="C2" s="725"/>
      <c r="D2" s="725"/>
      <c r="E2" s="725"/>
      <c r="F2" s="725"/>
      <c r="G2" s="725"/>
      <c r="H2" s="725"/>
      <c r="I2" s="725"/>
      <c r="J2" s="725"/>
      <c r="K2" s="725"/>
      <c r="L2" s="725"/>
    </row>
    <row r="3" spans="1:42" x14ac:dyDescent="0.3">
      <c r="A3" s="765"/>
      <c r="B3" s="765"/>
      <c r="C3" s="765"/>
      <c r="D3" s="765"/>
      <c r="E3" s="765"/>
      <c r="F3" s="765"/>
      <c r="G3" s="765"/>
      <c r="H3" s="765"/>
      <c r="I3" s="765"/>
      <c r="J3" s="765"/>
      <c r="K3" s="765"/>
      <c r="L3" s="765"/>
    </row>
    <row r="4" spans="1:42" x14ac:dyDescent="0.3">
      <c r="A4" s="410" t="s">
        <v>329</v>
      </c>
      <c r="B4" s="411"/>
      <c r="C4" s="295" t="s">
        <v>774</v>
      </c>
      <c r="D4" s="296"/>
      <c r="E4" s="296"/>
      <c r="F4" s="297"/>
      <c r="G4" s="297"/>
      <c r="H4" s="297"/>
      <c r="I4" s="297"/>
      <c r="J4" s="297"/>
      <c r="K4" s="297"/>
      <c r="L4" s="299"/>
      <c r="M4" s="118"/>
      <c r="N4" s="118"/>
      <c r="O4" s="118"/>
      <c r="P4" s="118"/>
      <c r="Q4" s="118"/>
      <c r="R4" s="118"/>
      <c r="S4" s="118"/>
      <c r="T4" s="118"/>
      <c r="U4" s="118"/>
      <c r="V4" s="118"/>
      <c r="W4" s="118"/>
      <c r="X4" s="118"/>
      <c r="Y4" s="118"/>
      <c r="Z4" s="118"/>
      <c r="AA4" s="118"/>
      <c r="AB4" s="118"/>
      <c r="AC4" s="118"/>
      <c r="AD4" s="118"/>
      <c r="AE4" s="118"/>
      <c r="AF4" s="290"/>
      <c r="AG4" s="118"/>
      <c r="AH4" s="118"/>
    </row>
    <row r="5" spans="1:42" ht="29.1" customHeight="1" x14ac:dyDescent="0.3">
      <c r="A5" s="656" t="s">
        <v>331</v>
      </c>
      <c r="B5" s="658"/>
      <c r="C5" s="659" t="s">
        <v>775</v>
      </c>
      <c r="D5" s="660"/>
      <c r="E5" s="660"/>
      <c r="F5" s="660"/>
      <c r="G5" s="660"/>
      <c r="H5" s="660"/>
      <c r="I5" s="660"/>
      <c r="J5" s="660"/>
      <c r="K5" s="660"/>
      <c r="L5" s="661"/>
      <c r="M5" s="118"/>
      <c r="N5" s="118"/>
      <c r="O5" s="118"/>
      <c r="P5" s="118"/>
      <c r="Q5" s="118"/>
      <c r="R5" s="118"/>
      <c r="S5" s="118"/>
      <c r="T5" s="118"/>
      <c r="U5" s="118"/>
      <c r="V5" s="118"/>
      <c r="W5" s="118"/>
      <c r="X5" s="118"/>
      <c r="Y5" s="118"/>
      <c r="Z5" s="118"/>
      <c r="AA5" s="118"/>
      <c r="AB5" s="118"/>
      <c r="AC5" s="118"/>
      <c r="AD5" s="118"/>
      <c r="AE5" s="118"/>
      <c r="AF5" s="290"/>
      <c r="AG5" s="118"/>
      <c r="AH5" s="118"/>
    </row>
    <row r="6" spans="1:42" ht="32.25" customHeight="1" x14ac:dyDescent="0.3">
      <c r="A6" s="656" t="s">
        <v>333</v>
      </c>
      <c r="B6" s="658"/>
      <c r="C6" s="659" t="s">
        <v>776</v>
      </c>
      <c r="D6" s="660"/>
      <c r="E6" s="660"/>
      <c r="F6" s="660"/>
      <c r="G6" s="660"/>
      <c r="H6" s="660"/>
      <c r="I6" s="660"/>
      <c r="J6" s="660"/>
      <c r="K6" s="660"/>
      <c r="L6" s="661"/>
      <c r="M6" s="118"/>
      <c r="N6" s="118"/>
      <c r="O6" s="118"/>
      <c r="P6" s="118"/>
      <c r="Q6" s="118"/>
      <c r="R6" s="118"/>
      <c r="S6" s="118"/>
      <c r="T6" s="118"/>
      <c r="U6" s="118"/>
      <c r="V6" s="118"/>
      <c r="W6" s="118"/>
      <c r="X6" s="118"/>
      <c r="Y6" s="118"/>
      <c r="Z6" s="118"/>
      <c r="AA6" s="118"/>
      <c r="AB6" s="118"/>
      <c r="AC6" s="118"/>
      <c r="AD6" s="118"/>
      <c r="AE6" s="118"/>
      <c r="AF6" s="290"/>
      <c r="AG6" s="118"/>
      <c r="AH6" s="118"/>
    </row>
    <row r="7" spans="1:42" ht="16.5" customHeight="1" x14ac:dyDescent="0.3">
      <c r="A7" s="672" t="s">
        <v>340</v>
      </c>
      <c r="B7" s="674" t="s">
        <v>777</v>
      </c>
      <c r="C7" s="668" t="s">
        <v>778</v>
      </c>
      <c r="D7" s="668" t="s">
        <v>365</v>
      </c>
      <c r="E7" s="675" t="s">
        <v>779</v>
      </c>
      <c r="F7" s="676" t="s">
        <v>780</v>
      </c>
      <c r="G7" s="677" t="s">
        <v>347</v>
      </c>
      <c r="H7" s="667" t="s">
        <v>348</v>
      </c>
      <c r="I7" s="696" t="s">
        <v>349</v>
      </c>
      <c r="J7" s="667" t="s">
        <v>348</v>
      </c>
      <c r="K7" s="668" t="s">
        <v>350</v>
      </c>
      <c r="L7" s="670" t="s">
        <v>351</v>
      </c>
      <c r="M7" s="669" t="s">
        <v>781</v>
      </c>
      <c r="N7" s="669" t="s">
        <v>353</v>
      </c>
      <c r="O7" s="669"/>
      <c r="P7" s="689" t="s">
        <v>354</v>
      </c>
      <c r="Q7" s="690"/>
      <c r="R7" s="690"/>
      <c r="S7" s="690"/>
      <c r="T7" s="690"/>
      <c r="U7" s="691"/>
      <c r="V7" s="692" t="s">
        <v>782</v>
      </c>
      <c r="W7" s="735"/>
      <c r="X7" s="692" t="s">
        <v>783</v>
      </c>
      <c r="Y7" s="735"/>
      <c r="Z7" s="688" t="s">
        <v>357</v>
      </c>
      <c r="AA7" s="670" t="s">
        <v>358</v>
      </c>
      <c r="AB7" s="669" t="s">
        <v>784</v>
      </c>
      <c r="AC7" s="669" t="s">
        <v>339</v>
      </c>
      <c r="AD7" s="669" t="s">
        <v>13</v>
      </c>
      <c r="AE7" s="669" t="s">
        <v>359</v>
      </c>
      <c r="AF7" s="669" t="s">
        <v>360</v>
      </c>
      <c r="AG7" s="669" t="s">
        <v>361</v>
      </c>
      <c r="AH7" s="669" t="s">
        <v>362</v>
      </c>
    </row>
    <row r="8" spans="1:42" s="305" customFormat="1" ht="78.75" customHeight="1" x14ac:dyDescent="0.25">
      <c r="A8" s="673"/>
      <c r="B8" s="674"/>
      <c r="C8" s="669"/>
      <c r="D8" s="669"/>
      <c r="E8" s="674"/>
      <c r="F8" s="668"/>
      <c r="G8" s="668"/>
      <c r="H8" s="664"/>
      <c r="I8" s="664"/>
      <c r="J8" s="664"/>
      <c r="K8" s="669"/>
      <c r="L8" s="671"/>
      <c r="M8" s="669"/>
      <c r="N8" s="302" t="s">
        <v>364</v>
      </c>
      <c r="O8" s="302" t="s">
        <v>341</v>
      </c>
      <c r="P8" s="303" t="s">
        <v>365</v>
      </c>
      <c r="Q8" s="303" t="s">
        <v>366</v>
      </c>
      <c r="R8" s="303" t="s">
        <v>367</v>
      </c>
      <c r="S8" s="303" t="s">
        <v>368</v>
      </c>
      <c r="T8" s="303" t="s">
        <v>369</v>
      </c>
      <c r="U8" s="303" t="s">
        <v>370</v>
      </c>
      <c r="V8" s="693"/>
      <c r="W8" s="736"/>
      <c r="X8" s="693"/>
      <c r="Y8" s="736"/>
      <c r="Z8" s="688"/>
      <c r="AA8" s="671"/>
      <c r="AB8" s="669"/>
      <c r="AC8" s="669"/>
      <c r="AD8" s="669"/>
      <c r="AE8" s="669"/>
      <c r="AF8" s="669"/>
      <c r="AG8" s="669"/>
      <c r="AH8" s="669"/>
      <c r="AI8" s="304"/>
      <c r="AJ8" s="304"/>
      <c r="AK8" s="304"/>
      <c r="AL8" s="304"/>
      <c r="AM8" s="304"/>
      <c r="AN8" s="304"/>
      <c r="AO8" s="304"/>
      <c r="AP8" s="304"/>
    </row>
    <row r="9" spans="1:42" s="325" customFormat="1" ht="117.6" customHeight="1" x14ac:dyDescent="0.25">
      <c r="A9" s="678">
        <v>1</v>
      </c>
      <c r="B9" s="686" t="s">
        <v>785</v>
      </c>
      <c r="C9" s="757" t="s">
        <v>786</v>
      </c>
      <c r="D9" s="684" t="s">
        <v>787</v>
      </c>
      <c r="E9" s="684" t="s">
        <v>788</v>
      </c>
      <c r="F9" s="322" t="s">
        <v>789</v>
      </c>
      <c r="G9" s="731" t="s">
        <v>377</v>
      </c>
      <c r="H9" s="703">
        <f t="shared" ref="H9" si="0">IF(G9="MUY BAJA",20%,IF(G9="BAJA",40%,IF(G9="MEDIA",60%,IF(G9="ALTA",80%,IF(G9="MUY ALTA",100%,IF(G9="",""))))))</f>
        <v>0.2</v>
      </c>
      <c r="I9" s="750" t="s">
        <v>408</v>
      </c>
      <c r="J9" s="703">
        <f>IF(I9="LEVE",20%,IF(I9="MENOR",40%,IF(I9="MODERADO",60%,IF(I9="MAYOR",80%,IF(I9="CATASTROFICO",100%,IF(G9="",""))))))</f>
        <v>0.8</v>
      </c>
      <c r="K9" s="751" t="s">
        <v>409</v>
      </c>
      <c r="L9" s="314" t="s">
        <v>790</v>
      </c>
      <c r="M9" s="322" t="s">
        <v>791</v>
      </c>
      <c r="N9" s="322" t="s">
        <v>381</v>
      </c>
      <c r="O9" s="314" t="s">
        <v>381</v>
      </c>
      <c r="P9" s="317" t="s">
        <v>382</v>
      </c>
      <c r="Q9" s="317" t="s">
        <v>668</v>
      </c>
      <c r="R9" s="337">
        <f>[18]ValoraciónControles!F14</f>
        <v>0.5</v>
      </c>
      <c r="S9" s="317" t="s">
        <v>591</v>
      </c>
      <c r="T9" s="317" t="s">
        <v>385</v>
      </c>
      <c r="U9" s="317" t="s">
        <v>386</v>
      </c>
      <c r="V9" s="754" t="s">
        <v>377</v>
      </c>
      <c r="W9" s="311">
        <v>0.1</v>
      </c>
      <c r="X9" s="737" t="s">
        <v>408</v>
      </c>
      <c r="Y9" s="311">
        <f>IF(X9="LEVE",20%,IF(X9="MENOR",40%,IF(X9="MODERADO",60%,IF(X9="MAYOR",80%,IF(X9="CATASTROFICO",100%,IF(X9="",""))))))</f>
        <v>0.8</v>
      </c>
      <c r="Z9" s="740" t="s">
        <v>409</v>
      </c>
      <c r="AA9" s="320" t="s">
        <v>387</v>
      </c>
      <c r="AB9" s="315" t="s">
        <v>792</v>
      </c>
      <c r="AC9" s="315" t="s">
        <v>793</v>
      </c>
      <c r="AD9" s="322" t="s">
        <v>632</v>
      </c>
      <c r="AE9" s="401">
        <v>44774</v>
      </c>
      <c r="AF9" s="402" t="s">
        <v>71</v>
      </c>
      <c r="AG9" s="324"/>
      <c r="AH9" s="314"/>
    </row>
    <row r="10" spans="1:42" ht="114.75" x14ac:dyDescent="0.3">
      <c r="A10" s="749"/>
      <c r="B10" s="711"/>
      <c r="C10" s="758"/>
      <c r="D10" s="730"/>
      <c r="E10" s="730"/>
      <c r="F10" s="684" t="s">
        <v>794</v>
      </c>
      <c r="G10" s="732"/>
      <c r="H10" s="734"/>
      <c r="I10" s="747"/>
      <c r="J10" s="734"/>
      <c r="K10" s="752"/>
      <c r="L10" s="314" t="s">
        <v>795</v>
      </c>
      <c r="M10" s="329" t="s">
        <v>796</v>
      </c>
      <c r="N10" s="314" t="s">
        <v>381</v>
      </c>
      <c r="O10" s="314" t="s">
        <v>381</v>
      </c>
      <c r="P10" s="317" t="s">
        <v>382</v>
      </c>
      <c r="Q10" s="317" t="s">
        <v>383</v>
      </c>
      <c r="R10" s="337">
        <f>[18]ValoraciónControles!F29</f>
        <v>0.4</v>
      </c>
      <c r="S10" s="317" t="s">
        <v>384</v>
      </c>
      <c r="T10" s="317" t="s">
        <v>385</v>
      </c>
      <c r="U10" s="317" t="s">
        <v>411</v>
      </c>
      <c r="V10" s="755"/>
      <c r="W10" s="311">
        <v>0.04</v>
      </c>
      <c r="X10" s="738"/>
      <c r="Y10" s="311">
        <v>0.8</v>
      </c>
      <c r="Z10" s="741"/>
      <c r="AA10" s="320" t="s">
        <v>387</v>
      </c>
      <c r="AB10" s="315" t="s">
        <v>797</v>
      </c>
      <c r="AC10" s="315" t="s">
        <v>798</v>
      </c>
      <c r="AD10" s="322" t="s">
        <v>799</v>
      </c>
      <c r="AE10" s="401">
        <v>44774</v>
      </c>
      <c r="AF10" s="402" t="s">
        <v>71</v>
      </c>
      <c r="AG10" s="314"/>
      <c r="AH10" s="314"/>
    </row>
    <row r="11" spans="1:42" ht="104.45" customHeight="1" x14ac:dyDescent="0.3">
      <c r="A11" s="749"/>
      <c r="B11" s="711"/>
      <c r="C11" s="758"/>
      <c r="D11" s="730"/>
      <c r="E11" s="730"/>
      <c r="F11" s="685"/>
      <c r="G11" s="732"/>
      <c r="H11" s="734"/>
      <c r="I11" s="747"/>
      <c r="J11" s="734"/>
      <c r="K11" s="752"/>
      <c r="L11" s="314" t="s">
        <v>800</v>
      </c>
      <c r="M11" s="329" t="s">
        <v>801</v>
      </c>
      <c r="N11" s="314" t="s">
        <v>381</v>
      </c>
      <c r="O11" s="314" t="s">
        <v>381</v>
      </c>
      <c r="P11" s="317" t="s">
        <v>382</v>
      </c>
      <c r="Q11" s="317" t="s">
        <v>383</v>
      </c>
      <c r="R11" s="337">
        <v>0.4</v>
      </c>
      <c r="S11" s="317" t="s">
        <v>591</v>
      </c>
      <c r="T11" s="317" t="s">
        <v>385</v>
      </c>
      <c r="U11" s="317" t="s">
        <v>802</v>
      </c>
      <c r="V11" s="755"/>
      <c r="W11" s="311">
        <v>1.6E-2</v>
      </c>
      <c r="X11" s="738"/>
      <c r="Y11" s="311">
        <v>0.8</v>
      </c>
      <c r="Z11" s="741"/>
      <c r="AA11" s="320" t="s">
        <v>387</v>
      </c>
      <c r="AB11" s="315" t="s">
        <v>803</v>
      </c>
      <c r="AC11" s="315" t="s">
        <v>804</v>
      </c>
      <c r="AD11" s="322" t="s">
        <v>632</v>
      </c>
      <c r="AE11" s="401">
        <v>44774</v>
      </c>
      <c r="AF11" s="322" t="s">
        <v>805</v>
      </c>
      <c r="AG11" s="314"/>
      <c r="AH11" s="314"/>
    </row>
    <row r="12" spans="1:42" ht="127.5" x14ac:dyDescent="0.3">
      <c r="A12" s="749"/>
      <c r="B12" s="711"/>
      <c r="C12" s="758"/>
      <c r="D12" s="730"/>
      <c r="E12" s="730"/>
      <c r="F12" s="322" t="s">
        <v>806</v>
      </c>
      <c r="G12" s="732"/>
      <c r="H12" s="734"/>
      <c r="I12" s="747"/>
      <c r="J12" s="734"/>
      <c r="K12" s="752"/>
      <c r="L12" s="314" t="s">
        <v>807</v>
      </c>
      <c r="M12" s="329" t="s">
        <v>808</v>
      </c>
      <c r="N12" s="314" t="s">
        <v>381</v>
      </c>
      <c r="O12" s="314" t="s">
        <v>381</v>
      </c>
      <c r="P12" s="317" t="s">
        <v>382</v>
      </c>
      <c r="Q12" s="317" t="s">
        <v>383</v>
      </c>
      <c r="R12" s="337">
        <f>[18]ValoraciónControles!F44</f>
        <v>0.4</v>
      </c>
      <c r="S12" s="317" t="s">
        <v>384</v>
      </c>
      <c r="T12" s="317" t="s">
        <v>385</v>
      </c>
      <c r="U12" s="317" t="s">
        <v>411</v>
      </c>
      <c r="V12" s="755"/>
      <c r="W12" s="291">
        <v>8.0000000000000002E-3</v>
      </c>
      <c r="X12" s="738"/>
      <c r="Y12" s="311">
        <v>0.8</v>
      </c>
      <c r="Z12" s="741"/>
      <c r="AA12" s="320" t="s">
        <v>387</v>
      </c>
      <c r="AB12" s="315" t="s">
        <v>809</v>
      </c>
      <c r="AC12" s="315" t="s">
        <v>810</v>
      </c>
      <c r="AD12" s="322" t="s">
        <v>670</v>
      </c>
      <c r="AE12" s="401">
        <v>44774</v>
      </c>
      <c r="AF12" s="402" t="s">
        <v>805</v>
      </c>
      <c r="AG12" s="314"/>
      <c r="AH12" s="314"/>
    </row>
    <row r="13" spans="1:42" ht="140.25" x14ac:dyDescent="0.3">
      <c r="A13" s="749"/>
      <c r="B13" s="711"/>
      <c r="C13" s="758"/>
      <c r="D13" s="730"/>
      <c r="E13" s="730"/>
      <c r="F13" s="403" t="s">
        <v>811</v>
      </c>
      <c r="G13" s="732"/>
      <c r="H13" s="734"/>
      <c r="I13" s="747"/>
      <c r="J13" s="734"/>
      <c r="K13" s="752"/>
      <c r="L13" s="324" t="s">
        <v>812</v>
      </c>
      <c r="M13" s="344" t="s">
        <v>813</v>
      </c>
      <c r="N13" s="344" t="s">
        <v>381</v>
      </c>
      <c r="O13" s="324" t="s">
        <v>381</v>
      </c>
      <c r="P13" s="317" t="s">
        <v>382</v>
      </c>
      <c r="Q13" s="317" t="s">
        <v>383</v>
      </c>
      <c r="R13" s="337">
        <f>[18]ValoraciónControles!F59</f>
        <v>0.4</v>
      </c>
      <c r="S13" s="317" t="s">
        <v>384</v>
      </c>
      <c r="T13" s="317" t="s">
        <v>385</v>
      </c>
      <c r="U13" s="317" t="s">
        <v>386</v>
      </c>
      <c r="V13" s="755"/>
      <c r="W13" s="311">
        <v>4.0000000000000001E-3</v>
      </c>
      <c r="X13" s="738"/>
      <c r="Y13" s="311">
        <v>0.8</v>
      </c>
      <c r="Z13" s="741"/>
      <c r="AA13" s="320" t="s">
        <v>387</v>
      </c>
      <c r="AB13" s="315" t="s">
        <v>814</v>
      </c>
      <c r="AC13" s="315" t="s">
        <v>815</v>
      </c>
      <c r="AD13" s="322" t="s">
        <v>816</v>
      </c>
      <c r="AE13" s="401">
        <v>44774</v>
      </c>
      <c r="AF13" s="402" t="s">
        <v>805</v>
      </c>
      <c r="AG13" s="324"/>
      <c r="AH13" s="324"/>
    </row>
    <row r="14" spans="1:42" ht="76.5" x14ac:dyDescent="0.3">
      <c r="A14" s="679"/>
      <c r="B14" s="687"/>
      <c r="C14" s="759"/>
      <c r="D14" s="685"/>
      <c r="E14" s="685"/>
      <c r="F14" s="403" t="s">
        <v>817</v>
      </c>
      <c r="G14" s="733"/>
      <c r="H14" s="704"/>
      <c r="I14" s="748"/>
      <c r="J14" s="704"/>
      <c r="K14" s="753"/>
      <c r="L14" s="324" t="s">
        <v>818</v>
      </c>
      <c r="M14" s="344" t="s">
        <v>819</v>
      </c>
      <c r="N14" s="324" t="s">
        <v>381</v>
      </c>
      <c r="O14" s="324" t="s">
        <v>381</v>
      </c>
      <c r="P14" s="317" t="s">
        <v>382</v>
      </c>
      <c r="Q14" s="317" t="s">
        <v>383</v>
      </c>
      <c r="R14" s="292">
        <v>0.4</v>
      </c>
      <c r="S14" s="317" t="s">
        <v>384</v>
      </c>
      <c r="T14" s="317" t="s">
        <v>385</v>
      </c>
      <c r="U14" s="317" t="s">
        <v>386</v>
      </c>
      <c r="V14" s="756"/>
      <c r="W14" s="311">
        <v>0</v>
      </c>
      <c r="X14" s="739"/>
      <c r="Y14" s="311">
        <v>0.8</v>
      </c>
      <c r="Z14" s="742"/>
      <c r="AA14" s="320" t="s">
        <v>387</v>
      </c>
      <c r="AB14" s="315" t="s">
        <v>820</v>
      </c>
      <c r="AC14" s="315" t="s">
        <v>821</v>
      </c>
      <c r="AD14" s="322" t="s">
        <v>654</v>
      </c>
      <c r="AE14" s="401">
        <v>44774</v>
      </c>
      <c r="AF14" s="322" t="s">
        <v>71</v>
      </c>
      <c r="AG14" s="324"/>
      <c r="AH14" s="324"/>
    </row>
    <row r="15" spans="1:42" ht="114.75" x14ac:dyDescent="0.3">
      <c r="A15" s="678">
        <v>2</v>
      </c>
      <c r="B15" s="686" t="s">
        <v>822</v>
      </c>
      <c r="C15" s="686" t="s">
        <v>823</v>
      </c>
      <c r="D15" s="684" t="s">
        <v>787</v>
      </c>
      <c r="E15" s="684" t="s">
        <v>824</v>
      </c>
      <c r="F15" s="403" t="s">
        <v>825</v>
      </c>
      <c r="G15" s="746" t="s">
        <v>396</v>
      </c>
      <c r="H15" s="703">
        <f t="shared" ref="H15" si="1">IF(G15="MUY BAJA",20%,IF(G15="BAJA",40%,IF(G15="MEDIA",60%,IF(G15="ALTA",80%,IF(G15="MUY ALTA",100%,IF(G15="",""))))))</f>
        <v>0.4</v>
      </c>
      <c r="I15" s="760" t="s">
        <v>397</v>
      </c>
      <c r="J15" s="703">
        <f t="shared" ref="J15" si="2">IF(I15="LEVE",20%,IF(I15="MENOR",40%,IF(I15="MODERADO",60%,IF(I15="MAYOR",80%,IF(I15="CATASTROFICO",100%,IF(G15="",""))))))</f>
        <v>0.6</v>
      </c>
      <c r="K15" s="743" t="s">
        <v>397</v>
      </c>
      <c r="L15" s="314" t="s">
        <v>795</v>
      </c>
      <c r="M15" s="329" t="s">
        <v>826</v>
      </c>
      <c r="N15" s="324" t="s">
        <v>381</v>
      </c>
      <c r="O15" s="324" t="s">
        <v>381</v>
      </c>
      <c r="P15" s="317" t="s">
        <v>382</v>
      </c>
      <c r="Q15" s="317" t="s">
        <v>668</v>
      </c>
      <c r="R15" s="349">
        <v>0.5</v>
      </c>
      <c r="S15" s="317" t="s">
        <v>384</v>
      </c>
      <c r="T15" s="317" t="s">
        <v>385</v>
      </c>
      <c r="U15" s="317" t="s">
        <v>386</v>
      </c>
      <c r="V15" s="746" t="s">
        <v>377</v>
      </c>
      <c r="W15" s="356">
        <v>0.2</v>
      </c>
      <c r="X15" s="746" t="s">
        <v>397</v>
      </c>
      <c r="Y15" s="311">
        <f t="shared" ref="Y15" si="3">IF(X15="LEVE",20%,IF(X15="MENOR",40%,IF(X15="MODERADO",60%,IF(X15="MAYOR",80%,IF(X15="CATASTROFICO",100%,IF(X15="",""))))))</f>
        <v>0.6</v>
      </c>
      <c r="Z15" s="740" t="s">
        <v>397</v>
      </c>
      <c r="AA15" s="320" t="s">
        <v>387</v>
      </c>
      <c r="AB15" s="315" t="s">
        <v>797</v>
      </c>
      <c r="AC15" s="315" t="s">
        <v>798</v>
      </c>
      <c r="AD15" s="322" t="s">
        <v>799</v>
      </c>
      <c r="AE15" s="401">
        <v>44774</v>
      </c>
      <c r="AF15" s="322" t="s">
        <v>827</v>
      </c>
      <c r="AG15" s="324"/>
      <c r="AH15" s="324"/>
    </row>
    <row r="16" spans="1:42" ht="140.25" x14ac:dyDescent="0.3">
      <c r="A16" s="749"/>
      <c r="B16" s="711"/>
      <c r="C16" s="711"/>
      <c r="D16" s="730"/>
      <c r="E16" s="730"/>
      <c r="F16" s="322" t="s">
        <v>828</v>
      </c>
      <c r="G16" s="747"/>
      <c r="H16" s="734"/>
      <c r="I16" s="761"/>
      <c r="J16" s="734"/>
      <c r="K16" s="744"/>
      <c r="L16" s="293" t="s">
        <v>829</v>
      </c>
      <c r="M16" s="324" t="s">
        <v>830</v>
      </c>
      <c r="N16" s="324" t="s">
        <v>381</v>
      </c>
      <c r="O16" s="324" t="s">
        <v>381</v>
      </c>
      <c r="P16" s="317" t="s">
        <v>382</v>
      </c>
      <c r="Q16" s="317" t="s">
        <v>383</v>
      </c>
      <c r="R16" s="292">
        <v>0.4</v>
      </c>
      <c r="S16" s="317" t="s">
        <v>591</v>
      </c>
      <c r="T16" s="317" t="s">
        <v>385</v>
      </c>
      <c r="U16" s="317" t="s">
        <v>411</v>
      </c>
      <c r="V16" s="747"/>
      <c r="W16" s="356">
        <v>0.2</v>
      </c>
      <c r="X16" s="747"/>
      <c r="Y16" s="311">
        <v>0.6</v>
      </c>
      <c r="Z16" s="741"/>
      <c r="AA16" s="320" t="s">
        <v>387</v>
      </c>
      <c r="AB16" s="315" t="s">
        <v>831</v>
      </c>
      <c r="AC16" s="315" t="s">
        <v>832</v>
      </c>
      <c r="AD16" s="322" t="s">
        <v>632</v>
      </c>
      <c r="AE16" s="401">
        <v>44774</v>
      </c>
      <c r="AF16" s="322" t="s">
        <v>833</v>
      </c>
      <c r="AG16" s="324"/>
      <c r="AH16" s="324"/>
    </row>
    <row r="17" spans="1:34" ht="48.95" customHeight="1" x14ac:dyDescent="0.3">
      <c r="A17" s="749"/>
      <c r="B17" s="711"/>
      <c r="C17" s="711"/>
      <c r="D17" s="730"/>
      <c r="E17" s="730"/>
      <c r="F17" s="322" t="s">
        <v>834</v>
      </c>
      <c r="G17" s="747"/>
      <c r="H17" s="734"/>
      <c r="I17" s="761"/>
      <c r="J17" s="734"/>
      <c r="K17" s="744"/>
      <c r="L17" s="324" t="s">
        <v>795</v>
      </c>
      <c r="M17" s="324" t="s">
        <v>835</v>
      </c>
      <c r="N17" s="324" t="s">
        <v>381</v>
      </c>
      <c r="O17" s="324" t="s">
        <v>381</v>
      </c>
      <c r="P17" s="317" t="s">
        <v>382</v>
      </c>
      <c r="Q17" s="317" t="s">
        <v>383</v>
      </c>
      <c r="R17" s="349">
        <v>0.4</v>
      </c>
      <c r="S17" s="317" t="s">
        <v>384</v>
      </c>
      <c r="T17" s="317" t="s">
        <v>385</v>
      </c>
      <c r="U17" s="317" t="s">
        <v>411</v>
      </c>
      <c r="V17" s="747"/>
      <c r="W17" s="356">
        <v>0.12</v>
      </c>
      <c r="X17" s="747"/>
      <c r="Y17" s="311">
        <v>0.6</v>
      </c>
      <c r="Z17" s="741"/>
      <c r="AA17" s="320" t="s">
        <v>387</v>
      </c>
      <c r="AB17" s="315" t="s">
        <v>836</v>
      </c>
      <c r="AC17" s="315" t="s">
        <v>837</v>
      </c>
      <c r="AD17" s="322" t="s">
        <v>838</v>
      </c>
      <c r="AE17" s="401">
        <v>44774</v>
      </c>
      <c r="AF17" s="322" t="s">
        <v>839</v>
      </c>
      <c r="AG17" s="324"/>
      <c r="AH17" s="324"/>
    </row>
    <row r="18" spans="1:34" ht="86.25" x14ac:dyDescent="0.3">
      <c r="A18" s="749"/>
      <c r="B18" s="711"/>
      <c r="C18" s="711"/>
      <c r="D18" s="730"/>
      <c r="E18" s="730"/>
      <c r="F18" s="322" t="s">
        <v>840</v>
      </c>
      <c r="G18" s="747"/>
      <c r="H18" s="734"/>
      <c r="I18" s="761"/>
      <c r="J18" s="734"/>
      <c r="K18" s="744"/>
      <c r="L18" s="324" t="s">
        <v>829</v>
      </c>
      <c r="M18" s="324" t="s">
        <v>830</v>
      </c>
      <c r="N18" s="324" t="s">
        <v>381</v>
      </c>
      <c r="O18" s="324" t="s">
        <v>381</v>
      </c>
      <c r="P18" s="317" t="s">
        <v>382</v>
      </c>
      <c r="Q18" s="317" t="s">
        <v>383</v>
      </c>
      <c r="R18" s="349">
        <v>0.4</v>
      </c>
      <c r="S18" s="317" t="s">
        <v>591</v>
      </c>
      <c r="T18" s="317" t="s">
        <v>385</v>
      </c>
      <c r="U18" s="317" t="s">
        <v>411</v>
      </c>
      <c r="V18" s="747"/>
      <c r="W18" s="356">
        <v>7.1999999999999995E-2</v>
      </c>
      <c r="X18" s="747"/>
      <c r="Y18" s="311">
        <v>0.6</v>
      </c>
      <c r="Z18" s="741"/>
      <c r="AA18" s="320" t="s">
        <v>387</v>
      </c>
      <c r="AB18" s="315" t="s">
        <v>841</v>
      </c>
      <c r="AC18" s="315" t="s">
        <v>842</v>
      </c>
      <c r="AD18" s="322" t="s">
        <v>843</v>
      </c>
      <c r="AE18" s="401">
        <v>44774</v>
      </c>
      <c r="AF18" s="322" t="s">
        <v>71</v>
      </c>
      <c r="AG18" s="324"/>
      <c r="AH18" s="324"/>
    </row>
    <row r="19" spans="1:34" ht="51.95" customHeight="1" x14ac:dyDescent="0.3">
      <c r="A19" s="749"/>
      <c r="B19" s="711"/>
      <c r="C19" s="711"/>
      <c r="D19" s="730"/>
      <c r="E19" s="730"/>
      <c r="F19" s="308" t="s">
        <v>844</v>
      </c>
      <c r="G19" s="747"/>
      <c r="H19" s="734"/>
      <c r="I19" s="761"/>
      <c r="J19" s="734"/>
      <c r="K19" s="744"/>
      <c r="L19" s="324" t="s">
        <v>790</v>
      </c>
      <c r="M19" s="404" t="s">
        <v>845</v>
      </c>
      <c r="N19" s="324" t="s">
        <v>381</v>
      </c>
      <c r="O19" s="324" t="s">
        <v>381</v>
      </c>
      <c r="P19" s="317" t="s">
        <v>382</v>
      </c>
      <c r="Q19" s="317" t="s">
        <v>668</v>
      </c>
      <c r="R19" s="349">
        <v>0.5</v>
      </c>
      <c r="S19" s="317" t="s">
        <v>591</v>
      </c>
      <c r="T19" s="317" t="s">
        <v>385</v>
      </c>
      <c r="U19" s="317" t="s">
        <v>411</v>
      </c>
      <c r="V19" s="747"/>
      <c r="W19" s="405">
        <v>7.1639999999999996E-4</v>
      </c>
      <c r="X19" s="747"/>
      <c r="Y19" s="311">
        <v>0.6</v>
      </c>
      <c r="Z19" s="741"/>
      <c r="AA19" s="320" t="s">
        <v>387</v>
      </c>
      <c r="AB19" s="315" t="s">
        <v>846</v>
      </c>
      <c r="AC19" s="315" t="s">
        <v>847</v>
      </c>
      <c r="AD19" s="322" t="s">
        <v>632</v>
      </c>
      <c r="AE19" s="401">
        <v>44774</v>
      </c>
      <c r="AF19" s="322" t="s">
        <v>805</v>
      </c>
      <c r="AG19" s="324"/>
      <c r="AH19" s="324"/>
    </row>
    <row r="20" spans="1:34" ht="86.25" x14ac:dyDescent="0.3">
      <c r="A20" s="749"/>
      <c r="B20" s="711"/>
      <c r="C20" s="711"/>
      <c r="D20" s="730"/>
      <c r="E20" s="730"/>
      <c r="F20" s="684" t="s">
        <v>848</v>
      </c>
      <c r="G20" s="747"/>
      <c r="H20" s="734"/>
      <c r="I20" s="761"/>
      <c r="J20" s="734"/>
      <c r="K20" s="744"/>
      <c r="L20" s="324" t="s">
        <v>849</v>
      </c>
      <c r="M20" s="324" t="s">
        <v>850</v>
      </c>
      <c r="N20" s="324" t="s">
        <v>381</v>
      </c>
      <c r="O20" s="324" t="s">
        <v>381</v>
      </c>
      <c r="P20" s="317" t="s">
        <v>382</v>
      </c>
      <c r="Q20" s="317" t="s">
        <v>668</v>
      </c>
      <c r="R20" s="349">
        <v>0.5</v>
      </c>
      <c r="S20" s="317" t="s">
        <v>591</v>
      </c>
      <c r="T20" s="317" t="s">
        <v>385</v>
      </c>
      <c r="U20" s="317" t="s">
        <v>411</v>
      </c>
      <c r="V20" s="747"/>
      <c r="W20" s="356">
        <v>0</v>
      </c>
      <c r="X20" s="747"/>
      <c r="Y20" s="311">
        <v>0.6</v>
      </c>
      <c r="Z20" s="741"/>
      <c r="AA20" s="320" t="s">
        <v>387</v>
      </c>
      <c r="AB20" s="315" t="s">
        <v>851</v>
      </c>
      <c r="AC20" s="315" t="s">
        <v>852</v>
      </c>
      <c r="AD20" s="322" t="s">
        <v>853</v>
      </c>
      <c r="AE20" s="401">
        <v>44774</v>
      </c>
      <c r="AF20" s="322" t="s">
        <v>71</v>
      </c>
      <c r="AG20" s="324"/>
      <c r="AH20" s="324"/>
    </row>
    <row r="21" spans="1:34" ht="114.75" x14ac:dyDescent="0.3">
      <c r="A21" s="679"/>
      <c r="B21" s="687"/>
      <c r="C21" s="687"/>
      <c r="D21" s="685"/>
      <c r="E21" s="685"/>
      <c r="F21" s="685"/>
      <c r="G21" s="748"/>
      <c r="H21" s="704"/>
      <c r="I21" s="762"/>
      <c r="J21" s="704"/>
      <c r="K21" s="745"/>
      <c r="L21" s="324" t="s">
        <v>818</v>
      </c>
      <c r="M21" s="324" t="s">
        <v>819</v>
      </c>
      <c r="N21" s="324" t="s">
        <v>381</v>
      </c>
      <c r="O21" s="324" t="s">
        <v>381</v>
      </c>
      <c r="P21" s="317" t="s">
        <v>382</v>
      </c>
      <c r="Q21" s="317" t="s">
        <v>383</v>
      </c>
      <c r="R21" s="349">
        <v>0.4</v>
      </c>
      <c r="S21" s="317" t="s">
        <v>591</v>
      </c>
      <c r="T21" s="317" t="s">
        <v>385</v>
      </c>
      <c r="U21" s="317" t="s">
        <v>411</v>
      </c>
      <c r="V21" s="748"/>
      <c r="W21" s="356">
        <v>0</v>
      </c>
      <c r="X21" s="748"/>
      <c r="Y21" s="311">
        <v>0.6</v>
      </c>
      <c r="Z21" s="742"/>
      <c r="AA21" s="320" t="s">
        <v>387</v>
      </c>
      <c r="AB21" s="315" t="s">
        <v>854</v>
      </c>
      <c r="AC21" s="315" t="s">
        <v>855</v>
      </c>
      <c r="AD21" s="322" t="s">
        <v>654</v>
      </c>
      <c r="AE21" s="401">
        <v>44774</v>
      </c>
      <c r="AF21" s="322" t="s">
        <v>71</v>
      </c>
      <c r="AG21" s="324"/>
      <c r="AH21" s="324"/>
    </row>
    <row r="22" spans="1:34" ht="114.75" x14ac:dyDescent="0.3">
      <c r="A22" s="678">
        <v>3</v>
      </c>
      <c r="B22" s="686" t="s">
        <v>822</v>
      </c>
      <c r="C22" s="686" t="s">
        <v>856</v>
      </c>
      <c r="D22" s="684" t="s">
        <v>787</v>
      </c>
      <c r="E22" s="684" t="s">
        <v>857</v>
      </c>
      <c r="F22" s="403" t="s">
        <v>825</v>
      </c>
      <c r="G22" s="746" t="s">
        <v>396</v>
      </c>
      <c r="H22" s="703">
        <f t="shared" ref="H22" si="4">IF(G22="MUY BAJA",20%,IF(G22="BAJA",40%,IF(G22="MEDIA",60%,IF(G22="ALTA",80%,IF(G22="MUY ALTA",100%,IF(G22="",""))))))</f>
        <v>0.4</v>
      </c>
      <c r="I22" s="760" t="s">
        <v>397</v>
      </c>
      <c r="J22" s="703">
        <f t="shared" ref="J22" si="5">IF(I22="LEVE",20%,IF(I22="MENOR",40%,IF(I22="MODERADO",60%,IF(I22="MAYOR",80%,IF(I22="CATASTROFICO",100%,IF(G22="",""))))))</f>
        <v>0.6</v>
      </c>
      <c r="K22" s="743" t="s">
        <v>397</v>
      </c>
      <c r="L22" s="314" t="s">
        <v>795</v>
      </c>
      <c r="M22" s="329" t="s">
        <v>826</v>
      </c>
      <c r="N22" s="324" t="s">
        <v>381</v>
      </c>
      <c r="O22" s="324" t="s">
        <v>381</v>
      </c>
      <c r="P22" s="317" t="s">
        <v>382</v>
      </c>
      <c r="Q22" s="317" t="s">
        <v>668</v>
      </c>
      <c r="R22" s="292">
        <v>0.5</v>
      </c>
      <c r="S22" s="317" t="s">
        <v>591</v>
      </c>
      <c r="T22" s="317" t="s">
        <v>385</v>
      </c>
      <c r="U22" s="317" t="s">
        <v>411</v>
      </c>
      <c r="V22" s="746" t="s">
        <v>377</v>
      </c>
      <c r="W22" s="356">
        <v>0.2</v>
      </c>
      <c r="X22" s="746" t="s">
        <v>397</v>
      </c>
      <c r="Y22" s="311">
        <f t="shared" ref="Y22" si="6">IF(X22="LEVE",20%,IF(X22="MENOR",40%,IF(X22="MODERADO",60%,IF(X22="MAYOR",80%,IF(X22="CATASTROFICO",100%,IF(X22="",""))))))</f>
        <v>0.6</v>
      </c>
      <c r="Z22" s="740" t="s">
        <v>397</v>
      </c>
      <c r="AA22" s="320" t="s">
        <v>387</v>
      </c>
      <c r="AB22" s="315" t="s">
        <v>797</v>
      </c>
      <c r="AC22" s="315" t="s">
        <v>798</v>
      </c>
      <c r="AD22" s="322" t="s">
        <v>799</v>
      </c>
      <c r="AE22" s="401">
        <v>44774</v>
      </c>
      <c r="AF22" s="322" t="s">
        <v>71</v>
      </c>
      <c r="AG22" s="324"/>
      <c r="AH22" s="324"/>
    </row>
    <row r="23" spans="1:34" ht="140.25" x14ac:dyDescent="0.3">
      <c r="A23" s="749"/>
      <c r="B23" s="711"/>
      <c r="C23" s="711"/>
      <c r="D23" s="730"/>
      <c r="E23" s="730"/>
      <c r="F23" s="322" t="s">
        <v>828</v>
      </c>
      <c r="G23" s="747"/>
      <c r="H23" s="734"/>
      <c r="I23" s="761"/>
      <c r="J23" s="734"/>
      <c r="K23" s="744"/>
      <c r="L23" s="293" t="s">
        <v>829</v>
      </c>
      <c r="M23" s="324" t="s">
        <v>830</v>
      </c>
      <c r="N23" s="324" t="s">
        <v>381</v>
      </c>
      <c r="O23" s="324" t="s">
        <v>381</v>
      </c>
      <c r="P23" s="317" t="s">
        <v>382</v>
      </c>
      <c r="Q23" s="317" t="s">
        <v>668</v>
      </c>
      <c r="R23" s="349">
        <v>0.5</v>
      </c>
      <c r="S23" s="317" t="s">
        <v>591</v>
      </c>
      <c r="T23" s="317" t="s">
        <v>385</v>
      </c>
      <c r="U23" s="317" t="s">
        <v>411</v>
      </c>
      <c r="V23" s="747"/>
      <c r="W23" s="356">
        <v>0.2</v>
      </c>
      <c r="X23" s="747"/>
      <c r="Y23" s="311">
        <v>0.6</v>
      </c>
      <c r="Z23" s="741"/>
      <c r="AA23" s="320" t="s">
        <v>387</v>
      </c>
      <c r="AB23" s="315" t="s">
        <v>831</v>
      </c>
      <c r="AC23" s="315" t="s">
        <v>832</v>
      </c>
      <c r="AD23" s="322" t="s">
        <v>632</v>
      </c>
      <c r="AE23" s="401">
        <v>44774</v>
      </c>
      <c r="AF23" s="322" t="s">
        <v>833</v>
      </c>
      <c r="AG23" s="324"/>
      <c r="AH23" s="324"/>
    </row>
    <row r="24" spans="1:34" ht="86.25" x14ac:dyDescent="0.3">
      <c r="A24" s="749"/>
      <c r="B24" s="711"/>
      <c r="C24" s="711"/>
      <c r="D24" s="730"/>
      <c r="E24" s="730"/>
      <c r="F24" s="322" t="s">
        <v>834</v>
      </c>
      <c r="G24" s="747"/>
      <c r="H24" s="734"/>
      <c r="I24" s="761"/>
      <c r="J24" s="734"/>
      <c r="K24" s="744"/>
      <c r="L24" s="324" t="s">
        <v>795</v>
      </c>
      <c r="M24" s="324" t="s">
        <v>835</v>
      </c>
      <c r="N24" s="324" t="s">
        <v>381</v>
      </c>
      <c r="O24" s="324" t="s">
        <v>381</v>
      </c>
      <c r="P24" s="317" t="s">
        <v>382</v>
      </c>
      <c r="Q24" s="317" t="s">
        <v>383</v>
      </c>
      <c r="R24" s="349">
        <v>0.4</v>
      </c>
      <c r="S24" s="317" t="s">
        <v>591</v>
      </c>
      <c r="T24" s="317" t="s">
        <v>385</v>
      </c>
      <c r="U24" s="317" t="s">
        <v>411</v>
      </c>
      <c r="V24" s="747"/>
      <c r="W24" s="356">
        <v>0.12</v>
      </c>
      <c r="X24" s="747"/>
      <c r="Y24" s="311">
        <v>0.6</v>
      </c>
      <c r="Z24" s="741"/>
      <c r="AA24" s="320" t="s">
        <v>387</v>
      </c>
      <c r="AB24" s="315" t="s">
        <v>836</v>
      </c>
      <c r="AC24" s="315" t="s">
        <v>837</v>
      </c>
      <c r="AD24" s="322" t="s">
        <v>838</v>
      </c>
      <c r="AE24" s="401">
        <v>44774</v>
      </c>
      <c r="AF24" s="322" t="s">
        <v>839</v>
      </c>
      <c r="AG24" s="324"/>
      <c r="AH24" s="324"/>
    </row>
    <row r="25" spans="1:34" ht="86.25" x14ac:dyDescent="0.3">
      <c r="A25" s="749"/>
      <c r="B25" s="711"/>
      <c r="C25" s="711"/>
      <c r="D25" s="730"/>
      <c r="E25" s="730"/>
      <c r="F25" s="322" t="s">
        <v>840</v>
      </c>
      <c r="G25" s="747"/>
      <c r="H25" s="734"/>
      <c r="I25" s="761"/>
      <c r="J25" s="734"/>
      <c r="K25" s="744"/>
      <c r="L25" s="324" t="s">
        <v>829</v>
      </c>
      <c r="M25" s="324" t="s">
        <v>830</v>
      </c>
      <c r="N25" s="324" t="s">
        <v>381</v>
      </c>
      <c r="O25" s="324" t="s">
        <v>381</v>
      </c>
      <c r="P25" s="317" t="s">
        <v>382</v>
      </c>
      <c r="Q25" s="317" t="s">
        <v>383</v>
      </c>
      <c r="R25" s="349">
        <v>0.4</v>
      </c>
      <c r="S25" s="317" t="s">
        <v>591</v>
      </c>
      <c r="T25" s="317" t="s">
        <v>385</v>
      </c>
      <c r="U25" s="317" t="s">
        <v>411</v>
      </c>
      <c r="V25" s="747"/>
      <c r="W25" s="406">
        <v>7.1999999999999995E-2</v>
      </c>
      <c r="X25" s="747"/>
      <c r="Y25" s="311">
        <v>0.6</v>
      </c>
      <c r="Z25" s="741"/>
      <c r="AA25" s="320" t="s">
        <v>387</v>
      </c>
      <c r="AB25" s="315" t="s">
        <v>841</v>
      </c>
      <c r="AC25" s="315" t="s">
        <v>842</v>
      </c>
      <c r="AD25" s="322" t="s">
        <v>843</v>
      </c>
      <c r="AE25" s="401">
        <v>44774</v>
      </c>
      <c r="AF25" s="322" t="s">
        <v>71</v>
      </c>
      <c r="AG25" s="324"/>
      <c r="AH25" s="324"/>
    </row>
    <row r="26" spans="1:34" ht="86.25" x14ac:dyDescent="0.3">
      <c r="A26" s="749"/>
      <c r="B26" s="711"/>
      <c r="C26" s="711"/>
      <c r="D26" s="730"/>
      <c r="E26" s="730"/>
      <c r="F26" s="308" t="s">
        <v>844</v>
      </c>
      <c r="G26" s="747"/>
      <c r="H26" s="734"/>
      <c r="I26" s="761"/>
      <c r="J26" s="734"/>
      <c r="K26" s="744"/>
      <c r="L26" s="324" t="s">
        <v>790</v>
      </c>
      <c r="M26" s="404" t="s">
        <v>845</v>
      </c>
      <c r="N26" s="324" t="s">
        <v>381</v>
      </c>
      <c r="O26" s="324" t="s">
        <v>381</v>
      </c>
      <c r="P26" s="317" t="s">
        <v>382</v>
      </c>
      <c r="Q26" s="317" t="s">
        <v>383</v>
      </c>
      <c r="R26" s="349">
        <v>0.4</v>
      </c>
      <c r="S26" s="317" t="s">
        <v>591</v>
      </c>
      <c r="T26" s="317" t="s">
        <v>385</v>
      </c>
      <c r="U26" s="317" t="s">
        <v>411</v>
      </c>
      <c r="V26" s="747"/>
      <c r="W26" s="356">
        <v>7.1710000000000003E-4</v>
      </c>
      <c r="X26" s="747"/>
      <c r="Y26" s="311">
        <v>0.6</v>
      </c>
      <c r="Z26" s="741"/>
      <c r="AA26" s="320" t="s">
        <v>387</v>
      </c>
      <c r="AB26" s="315" t="s">
        <v>846</v>
      </c>
      <c r="AC26" s="315" t="s">
        <v>847</v>
      </c>
      <c r="AD26" s="322" t="s">
        <v>632</v>
      </c>
      <c r="AE26" s="401">
        <v>44774</v>
      </c>
      <c r="AF26" s="322" t="s">
        <v>805</v>
      </c>
      <c r="AG26" s="324"/>
      <c r="AH26" s="324"/>
    </row>
    <row r="27" spans="1:34" ht="86.25" x14ac:dyDescent="0.3">
      <c r="A27" s="749"/>
      <c r="B27" s="711"/>
      <c r="C27" s="711"/>
      <c r="D27" s="730"/>
      <c r="E27" s="730"/>
      <c r="F27" s="684" t="s">
        <v>848</v>
      </c>
      <c r="G27" s="747"/>
      <c r="H27" s="734"/>
      <c r="I27" s="761"/>
      <c r="J27" s="734"/>
      <c r="K27" s="744"/>
      <c r="L27" s="324" t="s">
        <v>858</v>
      </c>
      <c r="M27" s="324" t="s">
        <v>850</v>
      </c>
      <c r="N27" s="324" t="s">
        <v>381</v>
      </c>
      <c r="O27" s="324" t="s">
        <v>381</v>
      </c>
      <c r="P27" s="317" t="s">
        <v>382</v>
      </c>
      <c r="Q27" s="317" t="s">
        <v>668</v>
      </c>
      <c r="R27" s="349">
        <v>0.5</v>
      </c>
      <c r="S27" s="317" t="s">
        <v>591</v>
      </c>
      <c r="T27" s="317" t="s">
        <v>385</v>
      </c>
      <c r="U27" s="317" t="s">
        <v>411</v>
      </c>
      <c r="V27" s="747"/>
      <c r="W27" s="356">
        <v>0</v>
      </c>
      <c r="X27" s="747"/>
      <c r="Y27" s="311">
        <v>0.6</v>
      </c>
      <c r="Z27" s="741"/>
      <c r="AA27" s="320" t="s">
        <v>387</v>
      </c>
      <c r="AB27" s="315" t="s">
        <v>859</v>
      </c>
      <c r="AC27" s="315" t="s">
        <v>852</v>
      </c>
      <c r="AD27" s="322" t="s">
        <v>853</v>
      </c>
      <c r="AE27" s="401">
        <v>44774</v>
      </c>
      <c r="AF27" s="322" t="s">
        <v>71</v>
      </c>
      <c r="AG27" s="324"/>
      <c r="AH27" s="324"/>
    </row>
    <row r="28" spans="1:34" ht="114.75" x14ac:dyDescent="0.3">
      <c r="A28" s="679"/>
      <c r="B28" s="687"/>
      <c r="C28" s="687"/>
      <c r="D28" s="685"/>
      <c r="E28" s="685"/>
      <c r="F28" s="685"/>
      <c r="G28" s="748"/>
      <c r="H28" s="704"/>
      <c r="I28" s="762"/>
      <c r="J28" s="704"/>
      <c r="K28" s="745"/>
      <c r="L28" s="324" t="s">
        <v>860</v>
      </c>
      <c r="M28" s="324" t="s">
        <v>819</v>
      </c>
      <c r="N28" s="324" t="s">
        <v>381</v>
      </c>
      <c r="O28" s="324" t="s">
        <v>381</v>
      </c>
      <c r="P28" s="317" t="s">
        <v>382</v>
      </c>
      <c r="Q28" s="317" t="s">
        <v>383</v>
      </c>
      <c r="R28" s="349">
        <v>0.4</v>
      </c>
      <c r="S28" s="317" t="s">
        <v>591</v>
      </c>
      <c r="T28" s="317" t="s">
        <v>385</v>
      </c>
      <c r="U28" s="317" t="s">
        <v>411</v>
      </c>
      <c r="V28" s="748"/>
      <c r="W28" s="356">
        <v>0</v>
      </c>
      <c r="X28" s="748"/>
      <c r="Y28" s="311">
        <v>0.6</v>
      </c>
      <c r="Z28" s="742"/>
      <c r="AA28" s="320" t="s">
        <v>387</v>
      </c>
      <c r="AB28" s="315" t="s">
        <v>861</v>
      </c>
      <c r="AC28" s="315" t="s">
        <v>855</v>
      </c>
      <c r="AD28" s="322" t="s">
        <v>654</v>
      </c>
      <c r="AE28" s="401">
        <v>44774</v>
      </c>
      <c r="AF28" s="322" t="s">
        <v>71</v>
      </c>
      <c r="AG28" s="324"/>
      <c r="AH28" s="324"/>
    </row>
    <row r="29" spans="1:34" ht="127.5" x14ac:dyDescent="0.3">
      <c r="A29" s="678">
        <v>4</v>
      </c>
      <c r="B29" s="686" t="s">
        <v>822</v>
      </c>
      <c r="C29" s="686" t="s">
        <v>862</v>
      </c>
      <c r="D29" s="684" t="s">
        <v>787</v>
      </c>
      <c r="E29" s="684" t="s">
        <v>863</v>
      </c>
      <c r="F29" s="403" t="s">
        <v>806</v>
      </c>
      <c r="G29" s="746" t="s">
        <v>407</v>
      </c>
      <c r="H29" s="703">
        <f t="shared" ref="H29" si="7">IF(G29="MUY BAJA",20%,IF(G29="BAJA",40%,IF(G29="MEDIA",60%,IF(G29="ALTA",80%,IF(G29="MUY ALTA",100%,IF(G29="",""))))))</f>
        <v>0.6</v>
      </c>
      <c r="I29" s="763" t="s">
        <v>487</v>
      </c>
      <c r="J29" s="703">
        <f t="shared" ref="J29" si="8">IF(I29="LEVE",20%,IF(I29="MENOR",40%,IF(I29="MODERADO",60%,IF(I29="MAYOR",80%,IF(I29="CATASTROFICO",100%,IF(G29="",""))))))</f>
        <v>0.4</v>
      </c>
      <c r="K29" s="743" t="s">
        <v>397</v>
      </c>
      <c r="L29" s="324" t="s">
        <v>807</v>
      </c>
      <c r="M29" s="324" t="s">
        <v>808</v>
      </c>
      <c r="N29" s="324" t="s">
        <v>381</v>
      </c>
      <c r="O29" s="324" t="s">
        <v>381</v>
      </c>
      <c r="P29" s="317" t="s">
        <v>382</v>
      </c>
      <c r="Q29" s="317" t="s">
        <v>668</v>
      </c>
      <c r="R29" s="292">
        <v>0.5</v>
      </c>
      <c r="S29" s="317" t="s">
        <v>591</v>
      </c>
      <c r="T29" s="317" t="s">
        <v>385</v>
      </c>
      <c r="U29" s="317" t="s">
        <v>411</v>
      </c>
      <c r="V29" s="746" t="s">
        <v>396</v>
      </c>
      <c r="W29" s="356">
        <v>0.6</v>
      </c>
      <c r="X29" s="407" t="s">
        <v>487</v>
      </c>
      <c r="Y29" s="311">
        <f t="shared" ref="Y29:Y33" si="9">IF(X29="LEVE",20%,IF(X29="MENOR",40%,IF(X29="MODERADO",60%,IF(X29="MAYOR",80%,IF(X29="CATASTROFICO",100%,IF(X29="",""))))))</f>
        <v>0.4</v>
      </c>
      <c r="Z29" s="740" t="s">
        <v>397</v>
      </c>
      <c r="AA29" s="320" t="s">
        <v>387</v>
      </c>
      <c r="AB29" s="315" t="s">
        <v>864</v>
      </c>
      <c r="AC29" s="315" t="s">
        <v>810</v>
      </c>
      <c r="AD29" s="322" t="s">
        <v>670</v>
      </c>
      <c r="AE29" s="401">
        <v>44774</v>
      </c>
      <c r="AF29" s="402" t="s">
        <v>805</v>
      </c>
      <c r="AG29" s="324"/>
      <c r="AH29" s="324"/>
    </row>
    <row r="30" spans="1:34" ht="102" x14ac:dyDescent="0.3">
      <c r="A30" s="749"/>
      <c r="B30" s="711"/>
      <c r="C30" s="711"/>
      <c r="D30" s="730"/>
      <c r="E30" s="730"/>
      <c r="F30" s="322" t="s">
        <v>865</v>
      </c>
      <c r="G30" s="747"/>
      <c r="H30" s="734"/>
      <c r="I30" s="764"/>
      <c r="J30" s="734"/>
      <c r="K30" s="744"/>
      <c r="L30" s="293" t="s">
        <v>800</v>
      </c>
      <c r="M30" s="324" t="s">
        <v>801</v>
      </c>
      <c r="N30" s="324" t="s">
        <v>381</v>
      </c>
      <c r="O30" s="324" t="s">
        <v>381</v>
      </c>
      <c r="P30" s="317" t="s">
        <v>382</v>
      </c>
      <c r="Q30" s="317" t="s">
        <v>383</v>
      </c>
      <c r="R30" s="292">
        <v>0.4</v>
      </c>
      <c r="S30" s="317" t="s">
        <v>591</v>
      </c>
      <c r="T30" s="317" t="s">
        <v>385</v>
      </c>
      <c r="U30" s="317" t="s">
        <v>411</v>
      </c>
      <c r="V30" s="747"/>
      <c r="W30" s="356">
        <v>0.3</v>
      </c>
      <c r="X30" s="407" t="s">
        <v>487</v>
      </c>
      <c r="Y30" s="311">
        <f t="shared" si="9"/>
        <v>0.4</v>
      </c>
      <c r="Z30" s="741"/>
      <c r="AA30" s="320" t="s">
        <v>387</v>
      </c>
      <c r="AB30" s="315" t="s">
        <v>866</v>
      </c>
      <c r="AC30" s="315" t="s">
        <v>804</v>
      </c>
      <c r="AD30" s="322" t="s">
        <v>632</v>
      </c>
      <c r="AE30" s="401">
        <v>44774</v>
      </c>
      <c r="AF30" s="322" t="s">
        <v>805</v>
      </c>
      <c r="AG30" s="324"/>
      <c r="AH30" s="324"/>
    </row>
    <row r="31" spans="1:34" ht="127.5" x14ac:dyDescent="0.3">
      <c r="A31" s="749"/>
      <c r="B31" s="711"/>
      <c r="C31" s="711"/>
      <c r="D31" s="730"/>
      <c r="E31" s="730"/>
      <c r="F31" s="322" t="s">
        <v>867</v>
      </c>
      <c r="G31" s="747"/>
      <c r="H31" s="734"/>
      <c r="I31" s="764"/>
      <c r="J31" s="734"/>
      <c r="K31" s="744"/>
      <c r="L31" s="324" t="s">
        <v>807</v>
      </c>
      <c r="M31" s="324" t="s">
        <v>808</v>
      </c>
      <c r="N31" s="324" t="s">
        <v>381</v>
      </c>
      <c r="O31" s="324" t="s">
        <v>381</v>
      </c>
      <c r="P31" s="317" t="s">
        <v>382</v>
      </c>
      <c r="Q31" s="317" t="s">
        <v>383</v>
      </c>
      <c r="R31" s="349">
        <v>0.4</v>
      </c>
      <c r="S31" s="317" t="s">
        <v>591</v>
      </c>
      <c r="T31" s="317" t="s">
        <v>385</v>
      </c>
      <c r="U31" s="317" t="s">
        <v>411</v>
      </c>
      <c r="V31" s="747"/>
      <c r="W31" s="356">
        <v>0.18</v>
      </c>
      <c r="X31" s="407" t="s">
        <v>487</v>
      </c>
      <c r="Y31" s="311">
        <f t="shared" si="9"/>
        <v>0.4</v>
      </c>
      <c r="Z31" s="741"/>
      <c r="AA31" s="320" t="s">
        <v>387</v>
      </c>
      <c r="AB31" s="315" t="s">
        <v>864</v>
      </c>
      <c r="AC31" s="315" t="s">
        <v>810</v>
      </c>
      <c r="AD31" s="322" t="s">
        <v>670</v>
      </c>
      <c r="AE31" s="401">
        <v>44774</v>
      </c>
      <c r="AF31" s="402" t="s">
        <v>805</v>
      </c>
      <c r="AG31" s="324"/>
      <c r="AH31" s="324"/>
    </row>
    <row r="32" spans="1:34" ht="102" x14ac:dyDescent="0.3">
      <c r="A32" s="749"/>
      <c r="B32" s="711"/>
      <c r="C32" s="711"/>
      <c r="D32" s="730"/>
      <c r="E32" s="730"/>
      <c r="F32" s="322" t="s">
        <v>868</v>
      </c>
      <c r="G32" s="747"/>
      <c r="H32" s="734"/>
      <c r="I32" s="764"/>
      <c r="J32" s="734"/>
      <c r="K32" s="744"/>
      <c r="L32" s="293" t="s">
        <v>800</v>
      </c>
      <c r="M32" s="324" t="s">
        <v>801</v>
      </c>
      <c r="N32" s="324" t="s">
        <v>381</v>
      </c>
      <c r="O32" s="324" t="s">
        <v>381</v>
      </c>
      <c r="P32" s="317" t="s">
        <v>382</v>
      </c>
      <c r="Q32" s="317" t="s">
        <v>668</v>
      </c>
      <c r="R32" s="349">
        <v>0.5</v>
      </c>
      <c r="S32" s="317" t="s">
        <v>591</v>
      </c>
      <c r="T32" s="317" t="s">
        <v>385</v>
      </c>
      <c r="U32" s="317" t="s">
        <v>411</v>
      </c>
      <c r="V32" s="748"/>
      <c r="W32" s="356">
        <v>0.09</v>
      </c>
      <c r="X32" s="407" t="s">
        <v>487</v>
      </c>
      <c r="Y32" s="311">
        <f t="shared" si="9"/>
        <v>0.4</v>
      </c>
      <c r="Z32" s="742"/>
      <c r="AA32" s="320" t="s">
        <v>387</v>
      </c>
      <c r="AB32" s="315" t="s">
        <v>866</v>
      </c>
      <c r="AC32" s="315" t="s">
        <v>804</v>
      </c>
      <c r="AD32" s="322" t="s">
        <v>632</v>
      </c>
      <c r="AE32" s="401">
        <v>44774</v>
      </c>
      <c r="AF32" s="322" t="s">
        <v>805</v>
      </c>
      <c r="AG32" s="324"/>
      <c r="AH32" s="324"/>
    </row>
    <row r="33" spans="1:34" ht="86.25" x14ac:dyDescent="0.3">
      <c r="A33" s="678">
        <v>5</v>
      </c>
      <c r="B33" s="686" t="s">
        <v>822</v>
      </c>
      <c r="C33" s="686" t="s">
        <v>869</v>
      </c>
      <c r="D33" s="684" t="s">
        <v>787</v>
      </c>
      <c r="E33" s="684" t="s">
        <v>870</v>
      </c>
      <c r="F33" s="403" t="s">
        <v>871</v>
      </c>
      <c r="G33" s="746" t="s">
        <v>407</v>
      </c>
      <c r="H33" s="703">
        <f t="shared" ref="H33" si="10">IF(G33="MUY BAJA",20%,IF(G33="BAJA",40%,IF(G33="MEDIA",60%,IF(G33="ALTA",80%,IF(G33="MUY ALTA",100%,IF(G33="",""))))))</f>
        <v>0.6</v>
      </c>
      <c r="I33" s="763" t="s">
        <v>397</v>
      </c>
      <c r="J33" s="703">
        <f t="shared" ref="J33" si="11">IF(I33="LEVE",20%,IF(I33="MENOR",40%,IF(I33="MODERADO",60%,IF(I33="MAYOR",80%,IF(I33="CATASTROFICO",100%,IF(G33="",""))))))</f>
        <v>0.6</v>
      </c>
      <c r="K33" s="743" t="s">
        <v>397</v>
      </c>
      <c r="L33" s="324" t="s">
        <v>872</v>
      </c>
      <c r="M33" s="324" t="s">
        <v>873</v>
      </c>
      <c r="N33" s="324" t="s">
        <v>381</v>
      </c>
      <c r="O33" s="324" t="s">
        <v>381</v>
      </c>
      <c r="P33" s="317" t="s">
        <v>382</v>
      </c>
      <c r="Q33" s="317" t="s">
        <v>668</v>
      </c>
      <c r="R33" s="292">
        <v>0.5</v>
      </c>
      <c r="S33" s="317" t="s">
        <v>591</v>
      </c>
      <c r="T33" s="317" t="s">
        <v>385</v>
      </c>
      <c r="U33" s="317" t="s">
        <v>411</v>
      </c>
      <c r="V33" s="746" t="s">
        <v>396</v>
      </c>
      <c r="W33" s="356">
        <v>0.6</v>
      </c>
      <c r="X33" s="746" t="s">
        <v>397</v>
      </c>
      <c r="Y33" s="311">
        <f t="shared" si="9"/>
        <v>0.6</v>
      </c>
      <c r="Z33" s="740" t="s">
        <v>397</v>
      </c>
      <c r="AA33" s="320" t="s">
        <v>387</v>
      </c>
      <c r="AB33" s="315" t="s">
        <v>874</v>
      </c>
      <c r="AC33" s="315" t="s">
        <v>875</v>
      </c>
      <c r="AD33" s="322" t="s">
        <v>632</v>
      </c>
      <c r="AE33" s="401">
        <v>44774</v>
      </c>
      <c r="AF33" s="322" t="s">
        <v>805</v>
      </c>
      <c r="AG33" s="324"/>
      <c r="AH33" s="324"/>
    </row>
    <row r="34" spans="1:34" ht="102" x14ac:dyDescent="0.3">
      <c r="A34" s="749"/>
      <c r="B34" s="711"/>
      <c r="C34" s="711"/>
      <c r="D34" s="730"/>
      <c r="E34" s="730"/>
      <c r="F34" s="322" t="s">
        <v>865</v>
      </c>
      <c r="G34" s="747"/>
      <c r="H34" s="734"/>
      <c r="I34" s="764"/>
      <c r="J34" s="734"/>
      <c r="K34" s="744"/>
      <c r="L34" s="293" t="s">
        <v>876</v>
      </c>
      <c r="M34" s="324" t="s">
        <v>877</v>
      </c>
      <c r="N34" s="324" t="s">
        <v>381</v>
      </c>
      <c r="O34" s="324" t="s">
        <v>381</v>
      </c>
      <c r="P34" s="317" t="s">
        <v>382</v>
      </c>
      <c r="Q34" s="317" t="s">
        <v>383</v>
      </c>
      <c r="R34" s="292">
        <v>0.4</v>
      </c>
      <c r="S34" s="317" t="s">
        <v>384</v>
      </c>
      <c r="T34" s="317" t="s">
        <v>385</v>
      </c>
      <c r="U34" s="317" t="s">
        <v>411</v>
      </c>
      <c r="V34" s="747"/>
      <c r="W34" s="356">
        <v>0.3</v>
      </c>
      <c r="X34" s="747"/>
      <c r="Y34" s="311">
        <v>0.6</v>
      </c>
      <c r="Z34" s="741"/>
      <c r="AA34" s="320" t="s">
        <v>387</v>
      </c>
      <c r="AB34" s="315" t="s">
        <v>866</v>
      </c>
      <c r="AC34" s="315" t="s">
        <v>804</v>
      </c>
      <c r="AD34" s="322" t="s">
        <v>632</v>
      </c>
      <c r="AE34" s="401">
        <v>44774</v>
      </c>
      <c r="AF34" s="322" t="s">
        <v>805</v>
      </c>
      <c r="AG34" s="324"/>
      <c r="AH34" s="324"/>
    </row>
    <row r="35" spans="1:34" ht="86.25" x14ac:dyDescent="0.3">
      <c r="A35" s="749"/>
      <c r="B35" s="711"/>
      <c r="C35" s="711"/>
      <c r="D35" s="730"/>
      <c r="E35" s="730"/>
      <c r="F35" s="322" t="s">
        <v>878</v>
      </c>
      <c r="G35" s="747"/>
      <c r="H35" s="734"/>
      <c r="I35" s="764"/>
      <c r="J35" s="734"/>
      <c r="K35" s="744"/>
      <c r="L35" s="324" t="s">
        <v>879</v>
      </c>
      <c r="M35" s="324" t="s">
        <v>880</v>
      </c>
      <c r="N35" s="324" t="s">
        <v>381</v>
      </c>
      <c r="O35" s="324" t="s">
        <v>381</v>
      </c>
      <c r="P35" s="317" t="s">
        <v>382</v>
      </c>
      <c r="Q35" s="317" t="s">
        <v>668</v>
      </c>
      <c r="R35" s="349">
        <v>0.5</v>
      </c>
      <c r="S35" s="317" t="s">
        <v>384</v>
      </c>
      <c r="T35" s="317" t="s">
        <v>385</v>
      </c>
      <c r="U35" s="317" t="s">
        <v>411</v>
      </c>
      <c r="V35" s="747"/>
      <c r="W35" s="356">
        <v>0.15</v>
      </c>
      <c r="X35" s="747"/>
      <c r="Y35" s="311">
        <v>0.6</v>
      </c>
      <c r="Z35" s="741"/>
      <c r="AA35" s="320" t="s">
        <v>387</v>
      </c>
      <c r="AB35" s="315" t="s">
        <v>881</v>
      </c>
      <c r="AC35" s="315" t="s">
        <v>882</v>
      </c>
      <c r="AD35" s="322" t="s">
        <v>883</v>
      </c>
      <c r="AE35" s="401">
        <v>44774</v>
      </c>
      <c r="AF35" s="322"/>
      <c r="AG35" s="324"/>
      <c r="AH35" s="324"/>
    </row>
    <row r="36" spans="1:34" ht="57" customHeight="1" x14ac:dyDescent="0.3">
      <c r="A36" s="749"/>
      <c r="B36" s="711"/>
      <c r="C36" s="711"/>
      <c r="D36" s="730"/>
      <c r="E36" s="730"/>
      <c r="F36" s="322" t="s">
        <v>868</v>
      </c>
      <c r="G36" s="747"/>
      <c r="H36" s="734"/>
      <c r="I36" s="764"/>
      <c r="J36" s="734"/>
      <c r="K36" s="744"/>
      <c r="L36" s="293" t="s">
        <v>884</v>
      </c>
      <c r="M36" s="324" t="s">
        <v>885</v>
      </c>
      <c r="N36" s="324" t="s">
        <v>381</v>
      </c>
      <c r="O36" s="324" t="s">
        <v>381</v>
      </c>
      <c r="P36" s="317" t="s">
        <v>382</v>
      </c>
      <c r="Q36" s="317" t="s">
        <v>668</v>
      </c>
      <c r="R36" s="349">
        <v>0.5</v>
      </c>
      <c r="S36" s="317" t="s">
        <v>591</v>
      </c>
      <c r="T36" s="317" t="s">
        <v>385</v>
      </c>
      <c r="U36" s="317" t="s">
        <v>411</v>
      </c>
      <c r="V36" s="748"/>
      <c r="W36" s="356">
        <v>7.4999999999999997E-2</v>
      </c>
      <c r="X36" s="748"/>
      <c r="Y36" s="311">
        <v>0.6</v>
      </c>
      <c r="Z36" s="742"/>
      <c r="AA36" s="320" t="s">
        <v>387</v>
      </c>
      <c r="AB36" s="315" t="s">
        <v>886</v>
      </c>
      <c r="AC36" s="315" t="s">
        <v>887</v>
      </c>
      <c r="AD36" s="322" t="s">
        <v>632</v>
      </c>
      <c r="AE36" s="401">
        <v>44774</v>
      </c>
      <c r="AF36" s="322" t="s">
        <v>71</v>
      </c>
      <c r="AG36" s="324"/>
      <c r="AH36" s="324"/>
    </row>
    <row r="37" spans="1:34" x14ac:dyDescent="0.3">
      <c r="W37" s="408"/>
    </row>
    <row r="38" spans="1:34" x14ac:dyDescent="0.3">
      <c r="W38" s="408"/>
    </row>
    <row r="39" spans="1:34" x14ac:dyDescent="0.3">
      <c r="W39" s="408"/>
    </row>
    <row r="40" spans="1:34" x14ac:dyDescent="0.3">
      <c r="W40" s="408"/>
    </row>
    <row r="41" spans="1:34" x14ac:dyDescent="0.3">
      <c r="W41" s="408"/>
    </row>
    <row r="42" spans="1:34" x14ac:dyDescent="0.3">
      <c r="W42" s="408"/>
    </row>
    <row r="43" spans="1:34" x14ac:dyDescent="0.3">
      <c r="W43" s="408"/>
    </row>
    <row r="54" spans="7:26" ht="33" x14ac:dyDescent="0.3">
      <c r="G54" s="723" t="s">
        <v>765</v>
      </c>
      <c r="H54" s="723"/>
      <c r="I54" s="724" t="s">
        <v>766</v>
      </c>
      <c r="J54" s="724"/>
      <c r="K54" s="383" t="s">
        <v>888</v>
      </c>
      <c r="M54" s="409" t="s">
        <v>889</v>
      </c>
      <c r="V54" s="118"/>
      <c r="W54" s="408"/>
      <c r="X54" s="407"/>
      <c r="Z54" s="359"/>
    </row>
    <row r="55" spans="7:26" x14ac:dyDescent="0.3">
      <c r="G55" s="385" t="s">
        <v>377</v>
      </c>
      <c r="H55" s="386">
        <v>0.2</v>
      </c>
      <c r="I55" s="387" t="s">
        <v>463</v>
      </c>
      <c r="J55" s="386">
        <v>0.2</v>
      </c>
      <c r="K55" s="388" t="s">
        <v>448</v>
      </c>
      <c r="M55" s="151" t="s">
        <v>387</v>
      </c>
      <c r="W55" s="408"/>
    </row>
    <row r="56" spans="7:26" x14ac:dyDescent="0.3">
      <c r="G56" s="389" t="s">
        <v>396</v>
      </c>
      <c r="H56" s="386">
        <v>0.4</v>
      </c>
      <c r="I56" s="390" t="s">
        <v>487</v>
      </c>
      <c r="J56" s="386">
        <v>0.4</v>
      </c>
      <c r="K56" s="391" t="s">
        <v>397</v>
      </c>
      <c r="M56" s="151" t="s">
        <v>769</v>
      </c>
      <c r="W56" s="408"/>
    </row>
    <row r="57" spans="7:26" x14ac:dyDescent="0.3">
      <c r="G57" s="393" t="s">
        <v>407</v>
      </c>
      <c r="H57" s="386">
        <v>0.6</v>
      </c>
      <c r="I57" s="394" t="s">
        <v>397</v>
      </c>
      <c r="J57" s="386">
        <v>0.6</v>
      </c>
      <c r="K57" s="395" t="s">
        <v>409</v>
      </c>
      <c r="M57" s="151" t="s">
        <v>772</v>
      </c>
      <c r="W57" s="408"/>
    </row>
    <row r="58" spans="7:26" x14ac:dyDescent="0.3">
      <c r="G58" s="396" t="s">
        <v>472</v>
      </c>
      <c r="H58" s="386">
        <v>0.8</v>
      </c>
      <c r="I58" s="397" t="s">
        <v>408</v>
      </c>
      <c r="J58" s="386">
        <v>0.8</v>
      </c>
      <c r="K58" s="398" t="s">
        <v>379</v>
      </c>
      <c r="W58" s="408"/>
    </row>
    <row r="59" spans="7:26" x14ac:dyDescent="0.3">
      <c r="G59" s="399" t="s">
        <v>771</v>
      </c>
      <c r="H59" s="386">
        <v>1</v>
      </c>
      <c r="I59" s="400" t="s">
        <v>378</v>
      </c>
      <c r="J59" s="386">
        <v>1</v>
      </c>
      <c r="K59" s="151"/>
      <c r="W59" s="408"/>
    </row>
  </sheetData>
  <mergeCells count="100">
    <mergeCell ref="A1:L3"/>
    <mergeCell ref="K33:K36"/>
    <mergeCell ref="V33:V36"/>
    <mergeCell ref="X33:X36"/>
    <mergeCell ref="Z33:Z36"/>
    <mergeCell ref="K29:K32"/>
    <mergeCell ref="V29:V32"/>
    <mergeCell ref="F27:F28"/>
    <mergeCell ref="A29:A32"/>
    <mergeCell ref="B29:B32"/>
    <mergeCell ref="C29:C32"/>
    <mergeCell ref="D29:D32"/>
    <mergeCell ref="E29:E32"/>
    <mergeCell ref="I22:I28"/>
    <mergeCell ref="J22:J28"/>
    <mergeCell ref="K22:K28"/>
    <mergeCell ref="G54:H54"/>
    <mergeCell ref="I54:J54"/>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V22:V28"/>
    <mergeCell ref="X22:X28"/>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V15:V21"/>
    <mergeCell ref="F10:F11"/>
    <mergeCell ref="A15:A21"/>
    <mergeCell ref="B15:B21"/>
    <mergeCell ref="C15:C21"/>
    <mergeCell ref="D15:D21"/>
    <mergeCell ref="E15:E21"/>
    <mergeCell ref="I9:I14"/>
    <mergeCell ref="J9:J14"/>
    <mergeCell ref="K9:K14"/>
    <mergeCell ref="V9:V14"/>
    <mergeCell ref="A9:A14"/>
    <mergeCell ref="B9:B14"/>
    <mergeCell ref="C9:C14"/>
    <mergeCell ref="X9:X14"/>
    <mergeCell ref="Z9:Z14"/>
    <mergeCell ref="AF7:AF8"/>
    <mergeCell ref="AG7:AG8"/>
    <mergeCell ref="AH7:AH8"/>
    <mergeCell ref="AA7:AA8"/>
    <mergeCell ref="AB7:AB8"/>
    <mergeCell ref="AC7:AC8"/>
    <mergeCell ref="AD7:AD8"/>
    <mergeCell ref="AE7:AE8"/>
    <mergeCell ref="D9:D14"/>
    <mergeCell ref="E9:E14"/>
    <mergeCell ref="G9:G14"/>
    <mergeCell ref="H9:H14"/>
    <mergeCell ref="Z7:Z8"/>
    <mergeCell ref="L7:L8"/>
    <mergeCell ref="M7:M8"/>
    <mergeCell ref="N7:O7"/>
    <mergeCell ref="P7:U7"/>
    <mergeCell ref="V7:W8"/>
    <mergeCell ref="X7:Y8"/>
    <mergeCell ref="F7:F8"/>
    <mergeCell ref="G7:G8"/>
    <mergeCell ref="H7:H8"/>
    <mergeCell ref="I7:I8"/>
    <mergeCell ref="J7:J8"/>
    <mergeCell ref="K7:K8"/>
    <mergeCell ref="A5:B5"/>
    <mergeCell ref="C5:L5"/>
    <mergeCell ref="A6:B6"/>
    <mergeCell ref="C6:L6"/>
    <mergeCell ref="A7:A8"/>
    <mergeCell ref="B7:B8"/>
    <mergeCell ref="C7:C8"/>
    <mergeCell ref="D7:D8"/>
    <mergeCell ref="E7:E8"/>
  </mergeCells>
  <dataValidations count="5">
    <dataValidation type="list" allowBlank="1" showInputMessage="1" showErrorMessage="1" sqref="X54 I15:I36 I9 X9 X15 X22 X29:X33" xr:uid="{78CC85C6-FE5C-4804-892D-818B593D4CF5}">
      <formula1>$I$55:$I$59</formula1>
    </dataValidation>
    <dataValidation type="list" allowBlank="1" showInputMessage="1" showErrorMessage="1" sqref="Z54 K9 Z33 Z22 Z29 Z9 Z15" xr:uid="{07F6F5A6-B6A5-4DE7-9249-783659FACCF1}">
      <formula1>$K$55:$K$58</formula1>
    </dataValidation>
    <dataValidation type="list" allowBlank="1" showInputMessage="1" showErrorMessage="1" sqref="G9:G15 G29 G22 G33 V9 V15 V22 V29 V33" xr:uid="{30490ABE-8D6A-4F6C-B19F-95C8761D6813}">
      <formula1>$G$55:$G$59</formula1>
    </dataValidation>
    <dataValidation type="list" allowBlank="1" showInputMessage="1" showErrorMessage="1" sqref="AA9:AA36" xr:uid="{3216961A-5BEC-470C-AA87-153D6D823ED5}">
      <formula1>$M$55:$M$57</formula1>
    </dataValidation>
    <dataValidation type="list" allowBlank="1" showInputMessage="1" showErrorMessage="1" sqref="P9:Q36 S9:U36" xr:uid="{5EF646CE-BE5B-4471-9B64-F2D2DECA9CAB}">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1290814-4061-46FB-AC96-906DE54EDE88}">
            <xm:f>NOT(ISERROR(SEARCH($I$58,I9)))</xm:f>
            <xm:f>$I$58</xm:f>
            <x14:dxf>
              <fill>
                <patternFill>
                  <bgColor rgb="FFFF0000"/>
                </patternFill>
              </fill>
            </x14:dxf>
          </x14:cfRule>
          <x14:cfRule type="containsText" priority="2" operator="containsText" id="{F2964B22-D229-458A-9766-124200FDDCDD}">
            <xm:f>NOT(ISERROR(SEARCH($I$57,I9)))</xm:f>
            <xm:f>$I$57</xm:f>
            <x14:dxf>
              <fill>
                <patternFill>
                  <bgColor rgb="FFFFC000"/>
                </patternFill>
              </fill>
            </x14:dxf>
          </x14:cfRule>
          <x14:cfRule type="containsText" priority="3" operator="containsText" id="{431AC001-652B-4674-B4DC-A4CF86A938E3}">
            <xm:f>NOT(ISERROR(SEARCH($I$56,I9)))</xm:f>
            <xm:f>$I$56</xm:f>
            <x14:dxf>
              <fill>
                <patternFill>
                  <bgColor rgb="FFFFFF00"/>
                </patternFill>
              </fill>
            </x14:dxf>
          </x14:cfRule>
          <x14:cfRule type="containsText" priority="4" operator="containsText" id="{74329E6D-4275-4077-8049-20FEC5300A01}">
            <xm:f>NOT(ISERROR(SEARCH($I$55,I9)))</xm:f>
            <xm:f>$I$55</xm:f>
            <x14:dxf>
              <fill>
                <patternFill>
                  <bgColor rgb="FF92D050"/>
                </patternFill>
              </fill>
            </x14:dxf>
          </x14:cfRule>
          <xm:sqref>X54 I15 X9 I22 I29 I33 X15 X22 X29:X33</xm:sqref>
        </x14:conditionalFormatting>
        <x14:conditionalFormatting xmlns:xm="http://schemas.microsoft.com/office/excel/2006/main">
          <x14:cfRule type="containsText" priority="5" operator="containsText" id="{D6E7A645-A36D-48C2-AA95-5C2F5930687D}">
            <xm:f>NOT(ISERROR(SEARCH($K$58,K9)))</xm:f>
            <xm:f>$K$58</xm:f>
            <x14:dxf>
              <fill>
                <patternFill>
                  <bgColor rgb="FFFF0000"/>
                </patternFill>
              </fill>
            </x14:dxf>
          </x14:cfRule>
          <x14:cfRule type="containsText" priority="6" operator="containsText" id="{BE5B7F87-F4F0-4BDB-97D4-B0BB60777501}">
            <xm:f>NOT(ISERROR(SEARCH($K$57,K9)))</xm:f>
            <xm:f>$K$57</xm:f>
            <x14:dxf>
              <fill>
                <patternFill>
                  <bgColor rgb="FFFFC000"/>
                </patternFill>
              </fill>
            </x14:dxf>
          </x14:cfRule>
          <x14:cfRule type="containsText" priority="7" operator="containsText" id="{4598C995-346C-49C1-932C-97CBD873FE12}">
            <xm:f>NOT(ISERROR(SEARCH($K$56,K9)))</xm:f>
            <xm:f>$K$56</xm:f>
            <x14:dxf>
              <fill>
                <patternFill>
                  <bgColor rgb="FFFFFF00"/>
                </patternFill>
              </fill>
            </x14:dxf>
          </x14:cfRule>
          <x14:cfRule type="containsText" priority="8" operator="containsText" id="{267CD196-B443-4D92-AEE4-F1D26420293D}">
            <xm:f>NOT(ISERROR(SEARCH($K$55,K9)))</xm:f>
            <xm:f>$K$55</xm:f>
            <x14:dxf>
              <fill>
                <patternFill>
                  <bgColor rgb="FF92D050"/>
                </patternFill>
              </fill>
            </x14:dxf>
          </x14:cfRule>
          <xm:sqref>Z54 K9 Z9 Z22 Z29 Z33 Z15</xm:sqref>
        </x14:conditionalFormatting>
        <x14:conditionalFormatting xmlns:xm="http://schemas.microsoft.com/office/excel/2006/main">
          <x14:cfRule type="containsText" priority="9" operator="containsText" id="{EF0DF31F-6010-48CE-8825-D48567749FA5}">
            <xm:f>NOT(ISERROR(SEARCH($I$59,I9)))</xm:f>
            <xm:f>$I$59</xm:f>
            <x14:dxf>
              <fill>
                <patternFill>
                  <bgColor rgb="FFFF0000"/>
                </patternFill>
              </fill>
            </x14:dxf>
          </x14:cfRule>
          <x14:cfRule type="containsText" priority="10" operator="containsText" id="{62A991EF-E3B7-4273-AAD6-2E83009DCAA5}">
            <xm:f>NOT(ISERROR(SEARCH($I$58,I9)))</xm:f>
            <xm:f>$I$58</xm:f>
            <x14:dxf>
              <fill>
                <patternFill>
                  <bgColor rgb="FFFFC000"/>
                </patternFill>
              </fill>
            </x14:dxf>
          </x14:cfRule>
          <x14:cfRule type="containsText" priority="11" operator="containsText" id="{72BCD18B-518B-463B-923F-2D1F835FD2ED}">
            <xm:f>NOT(ISERROR(SEARCH($I$57,I9)))</xm:f>
            <xm:f>$I$57</xm:f>
            <x14:dxf>
              <fill>
                <patternFill>
                  <bgColor rgb="FFFFFF00"/>
                </patternFill>
              </fill>
            </x14:dxf>
          </x14:cfRule>
          <x14:cfRule type="containsText" priority="12" operator="containsText" id="{53252538-B9F8-4A95-8E6A-08A4C048D074}">
            <xm:f>NOT(ISERROR(SEARCH($I$56,I9)))</xm:f>
            <xm:f>$I$56</xm:f>
            <x14:dxf>
              <fill>
                <patternFill>
                  <bgColor rgb="FF00B050"/>
                </patternFill>
              </fill>
            </x14:dxf>
          </x14:cfRule>
          <x14:cfRule type="containsText" priority="13" operator="containsText" id="{39A3ADDC-A1A1-4FD7-B8D7-039B8217D197}">
            <xm:f>NOT(ISERROR(SEARCH($I$55,I9)))</xm:f>
            <xm:f>$I$55</xm:f>
            <x14:dxf>
              <fill>
                <patternFill>
                  <bgColor rgb="FF92D050"/>
                </patternFill>
              </fill>
            </x14:dxf>
          </x14:cfRule>
          <xm:sqref>I9</xm:sqref>
        </x14:conditionalFormatting>
        <x14:conditionalFormatting xmlns:xm="http://schemas.microsoft.com/office/excel/2006/main">
          <x14:cfRule type="containsText" priority="14" operator="containsText" id="{2CF19D13-6971-410B-AB67-AF6DDEEBF653}">
            <xm:f>NOT(ISERROR(SEARCH($G$59,G9)))</xm:f>
            <xm:f>$G$59</xm:f>
            <x14:dxf>
              <fill>
                <patternFill>
                  <bgColor rgb="FFFF0000"/>
                </patternFill>
              </fill>
            </x14:dxf>
          </x14:cfRule>
          <x14:cfRule type="containsText" priority="15" operator="containsText" id="{0D20E4E5-8CA7-498F-8DF8-94D026CBCCBD}">
            <xm:f>NOT(ISERROR(SEARCH($G$58,G9)))</xm:f>
            <xm:f>$G$58</xm:f>
            <x14:dxf>
              <fill>
                <patternFill>
                  <bgColor rgb="FFFFC000"/>
                </patternFill>
              </fill>
            </x14:dxf>
          </x14:cfRule>
          <x14:cfRule type="containsText" priority="16" operator="containsText" id="{FC3242CE-F59A-4762-92EC-2BE7FA51A6F4}">
            <xm:f>NOT(ISERROR(SEARCH($G$57,G9)))</xm:f>
            <xm:f>$G$57</xm:f>
            <x14:dxf>
              <fill>
                <patternFill>
                  <bgColor rgb="FFFFFF00"/>
                </patternFill>
              </fill>
            </x14:dxf>
          </x14:cfRule>
          <x14:cfRule type="containsText" priority="17" operator="containsText" id="{8435D839-FD53-43C1-9349-BF19C4B590A3}">
            <xm:f>NOT(ISERROR(SEARCH($G$56,G9)))</xm:f>
            <xm:f>$G$56</xm:f>
            <x14:dxf>
              <fill>
                <patternFill>
                  <bgColor rgb="FF00B050"/>
                </patternFill>
              </fill>
            </x14:dxf>
          </x14:cfRule>
          <x14:cfRule type="containsText" priority="18" operator="containsText" id="{0BDF2FC9-08B2-4E78-AE64-654D3CA0C103}">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3B7AFC04-C152-482A-BF10-CF91F761A001}">
            <xm:f>NOT(ISERROR(SEARCH($G$59,G15)))</xm:f>
            <xm:f>$G$59</xm:f>
            <x14:dxf>
              <fill>
                <patternFill>
                  <bgColor rgb="FFFF0000"/>
                </patternFill>
              </fill>
            </x14:dxf>
          </x14:cfRule>
          <x14:cfRule type="containsText" priority="20" operator="containsText" id="{F8F63EC9-511E-4D3C-9409-0D61FD9DEF19}">
            <xm:f>NOT(ISERROR(SEARCH($G$58,G15)))</xm:f>
            <xm:f>$G$58</xm:f>
            <x14:dxf>
              <fill>
                <patternFill>
                  <bgColor rgb="FFFFC000"/>
                </patternFill>
              </fill>
            </x14:dxf>
          </x14:cfRule>
          <x14:cfRule type="containsText" priority="21" operator="containsText" id="{5CC95BF6-4C9E-475B-8CA0-7F51E8706E27}">
            <xm:f>NOT(ISERROR(SEARCH($G$57,G15)))</xm:f>
            <xm:f>$G$57</xm:f>
            <x14:dxf>
              <fill>
                <patternFill>
                  <bgColor rgb="FFFFFF00"/>
                </patternFill>
              </fill>
            </x14:dxf>
          </x14:cfRule>
          <x14:cfRule type="containsText" priority="22" operator="containsText" id="{81B4EBA2-DEBC-400E-BE57-67116A492F25}">
            <xm:f>NOT(ISERROR(SEARCH($G$56,G15)))</xm:f>
            <xm:f>$G$56</xm:f>
            <x14:dxf>
              <fill>
                <patternFill>
                  <bgColor rgb="FF00B050"/>
                </patternFill>
              </fill>
            </x14:dxf>
          </x14:cfRule>
          <x14:cfRule type="containsText" priority="23" operator="containsText" id="{4DDFB4A0-7011-409A-9AFB-7BF5A4E49DEE}">
            <xm:f>NOT(ISERROR(SEARCH($G$55,G15)))</xm:f>
            <xm:f>$G$55</xm:f>
            <x14:dxf>
              <fill>
                <patternFill>
                  <bgColor rgb="FF92D050"/>
                </patternFill>
              </fill>
            </x14:dxf>
          </x14:cfRule>
          <xm:sqref>G15 G22 G29 G33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T15"/>
  <sheetViews>
    <sheetView zoomScale="85" zoomScaleNormal="85" workbookViewId="0"/>
  </sheetViews>
  <sheetFormatPr baseColWidth="10" defaultColWidth="11.42578125" defaultRowHeight="15" x14ac:dyDescent="0.25"/>
  <cols>
    <col min="1" max="1" width="23.42578125" style="20" customWidth="1"/>
    <col min="2" max="2" width="7.85546875" style="20" customWidth="1"/>
    <col min="3" max="3" width="36.42578125" style="20" customWidth="1"/>
    <col min="4" max="4" width="34.7109375" style="20" customWidth="1"/>
    <col min="5" max="5" width="25.42578125" style="20" customWidth="1"/>
    <col min="6" max="6" width="23.85546875" style="20" customWidth="1"/>
    <col min="7" max="7" width="18.7109375" style="20" customWidth="1"/>
    <col min="8" max="8" width="11.42578125" style="20"/>
    <col min="9" max="9" width="10.7109375" style="20" bestFit="1" customWidth="1"/>
    <col min="10" max="10" width="11.42578125" style="20"/>
    <col min="11" max="11" width="10.7109375" style="20" customWidth="1"/>
    <col min="12" max="12" width="11.42578125" style="20"/>
    <col min="13" max="13" width="14.140625" style="20" customWidth="1"/>
    <col min="14" max="14" width="11.42578125" style="20"/>
    <col min="15" max="15" width="15.28515625" style="20" customWidth="1"/>
    <col min="16" max="16" width="14.42578125" style="20" customWidth="1"/>
    <col min="17" max="17" width="64.7109375" style="20" customWidth="1"/>
    <col min="18" max="19" width="29" style="20" customWidth="1"/>
    <col min="20" max="16384" width="11.42578125" style="20"/>
  </cols>
  <sheetData>
    <row r="4" spans="1:20" ht="15.75" thickBot="1" x14ac:dyDescent="0.3"/>
    <row r="5" spans="1:20" ht="16.5" customHeight="1" x14ac:dyDescent="0.25">
      <c r="A5" s="533" t="s">
        <v>3</v>
      </c>
      <c r="B5" s="533"/>
      <c r="C5" s="533"/>
      <c r="D5" s="533"/>
      <c r="E5" s="533"/>
      <c r="F5" s="533"/>
      <c r="G5" s="534"/>
      <c r="H5" s="535" t="s">
        <v>4</v>
      </c>
      <c r="I5" s="536"/>
      <c r="J5" s="536" t="s">
        <v>5</v>
      </c>
      <c r="K5" s="536"/>
      <c r="L5" s="536" t="s">
        <v>6</v>
      </c>
      <c r="M5" s="539"/>
      <c r="N5" s="544" t="s">
        <v>8</v>
      </c>
      <c r="O5" s="541" t="s">
        <v>313</v>
      </c>
      <c r="P5" s="547" t="s">
        <v>9</v>
      </c>
      <c r="Q5" s="541" t="s">
        <v>316</v>
      </c>
      <c r="R5" s="541" t="s">
        <v>317</v>
      </c>
      <c r="S5" s="527" t="s">
        <v>318</v>
      </c>
    </row>
    <row r="6" spans="1:20" ht="16.5" customHeight="1" x14ac:dyDescent="0.25">
      <c r="A6" s="530" t="s">
        <v>7</v>
      </c>
      <c r="B6" s="530"/>
      <c r="C6" s="530"/>
      <c r="D6" s="530"/>
      <c r="E6" s="530"/>
      <c r="F6" s="530"/>
      <c r="G6" s="531"/>
      <c r="H6" s="537"/>
      <c r="I6" s="538"/>
      <c r="J6" s="538"/>
      <c r="K6" s="538"/>
      <c r="L6" s="538"/>
      <c r="M6" s="540"/>
      <c r="N6" s="545"/>
      <c r="O6" s="542"/>
      <c r="P6" s="548"/>
      <c r="Q6" s="542"/>
      <c r="R6" s="542"/>
      <c r="S6" s="528"/>
    </row>
    <row r="7" spans="1:20" x14ac:dyDescent="0.25">
      <c r="A7" s="137" t="s">
        <v>10</v>
      </c>
      <c r="B7" s="532" t="s">
        <v>11</v>
      </c>
      <c r="C7" s="532"/>
      <c r="D7" s="138" t="s">
        <v>12</v>
      </c>
      <c r="E7" s="138" t="s">
        <v>13</v>
      </c>
      <c r="F7" s="137" t="s">
        <v>14</v>
      </c>
      <c r="G7" s="198" t="s">
        <v>15</v>
      </c>
      <c r="H7" s="203" t="s">
        <v>16</v>
      </c>
      <c r="I7" s="186" t="s">
        <v>17</v>
      </c>
      <c r="J7" s="186" t="s">
        <v>16</v>
      </c>
      <c r="K7" s="186" t="s">
        <v>17</v>
      </c>
      <c r="L7" s="186" t="s">
        <v>16</v>
      </c>
      <c r="M7" s="204" t="s">
        <v>17</v>
      </c>
      <c r="N7" s="546"/>
      <c r="O7" s="543"/>
      <c r="P7" s="549"/>
      <c r="Q7" s="542"/>
      <c r="R7" s="543"/>
      <c r="S7" s="529"/>
    </row>
    <row r="8" spans="1:20" ht="38.25" x14ac:dyDescent="0.25">
      <c r="A8" s="138" t="s">
        <v>120</v>
      </c>
      <c r="B8" s="139" t="s">
        <v>67</v>
      </c>
      <c r="C8" s="140" t="s">
        <v>121</v>
      </c>
      <c r="D8" s="141" t="s">
        <v>122</v>
      </c>
      <c r="E8" s="141" t="s">
        <v>123</v>
      </c>
      <c r="F8" s="142" t="s">
        <v>124</v>
      </c>
      <c r="G8" s="199" t="s">
        <v>125</v>
      </c>
      <c r="H8" s="205"/>
      <c r="I8" s="21"/>
      <c r="J8" s="22"/>
      <c r="K8" s="21">
        <v>1</v>
      </c>
      <c r="L8" s="22"/>
      <c r="M8" s="206"/>
      <c r="N8" s="205">
        <f t="shared" ref="N8:N14" si="0">I8+K8+M8</f>
        <v>1</v>
      </c>
      <c r="O8" s="22">
        <f>H8+J8+L8</f>
        <v>0</v>
      </c>
      <c r="P8" s="454">
        <f>O8/N8</f>
        <v>0</v>
      </c>
      <c r="Q8" s="457" t="s">
        <v>931</v>
      </c>
      <c r="R8" s="455"/>
      <c r="S8" s="215"/>
      <c r="T8" s="443">
        <f>I8/N8</f>
        <v>0</v>
      </c>
    </row>
    <row r="9" spans="1:20" ht="93" customHeight="1" x14ac:dyDescent="0.25">
      <c r="A9" s="138" t="s">
        <v>126</v>
      </c>
      <c r="B9" s="139" t="s">
        <v>79</v>
      </c>
      <c r="C9" s="140" t="s">
        <v>127</v>
      </c>
      <c r="D9" s="141" t="s">
        <v>128</v>
      </c>
      <c r="E9" s="141" t="s">
        <v>129</v>
      </c>
      <c r="F9" s="142" t="s">
        <v>130</v>
      </c>
      <c r="G9" s="200" t="s">
        <v>131</v>
      </c>
      <c r="H9" s="205">
        <v>1</v>
      </c>
      <c r="I9" s="21">
        <v>1</v>
      </c>
      <c r="J9" s="22"/>
      <c r="K9" s="24"/>
      <c r="L9" s="22"/>
      <c r="M9" s="207"/>
      <c r="N9" s="205">
        <f t="shared" si="0"/>
        <v>1</v>
      </c>
      <c r="O9" s="413">
        <f t="shared" ref="O9:O14" si="1">H9+J9+L9</f>
        <v>1</v>
      </c>
      <c r="P9" s="454">
        <f t="shared" ref="P9:P14" si="2">O9/N9</f>
        <v>1</v>
      </c>
      <c r="Q9" s="457" t="s">
        <v>932</v>
      </c>
      <c r="R9" s="455"/>
      <c r="S9" s="215"/>
      <c r="T9" s="443">
        <f t="shared" ref="T9:T14" si="3">I9/N9</f>
        <v>1</v>
      </c>
    </row>
    <row r="10" spans="1:20" ht="51" x14ac:dyDescent="0.25">
      <c r="A10" s="525" t="s">
        <v>132</v>
      </c>
      <c r="B10" s="139" t="s">
        <v>133</v>
      </c>
      <c r="C10" s="140" t="s">
        <v>134</v>
      </c>
      <c r="D10" s="141" t="s">
        <v>135</v>
      </c>
      <c r="E10" s="141" t="s">
        <v>136</v>
      </c>
      <c r="F10" s="142" t="s">
        <v>130</v>
      </c>
      <c r="G10" s="199">
        <v>44956</v>
      </c>
      <c r="H10" s="208">
        <v>1</v>
      </c>
      <c r="I10" s="34">
        <v>1</v>
      </c>
      <c r="J10" s="35"/>
      <c r="K10" s="34"/>
      <c r="L10" s="35"/>
      <c r="M10" s="209"/>
      <c r="N10" s="205">
        <f t="shared" si="0"/>
        <v>1</v>
      </c>
      <c r="O10" s="413">
        <f t="shared" si="1"/>
        <v>1</v>
      </c>
      <c r="P10" s="454">
        <f t="shared" si="2"/>
        <v>1</v>
      </c>
      <c r="Q10" s="457" t="s">
        <v>933</v>
      </c>
      <c r="R10" s="455"/>
      <c r="S10" s="215"/>
      <c r="T10" s="443">
        <f t="shared" si="3"/>
        <v>1</v>
      </c>
    </row>
    <row r="11" spans="1:20" ht="216.75" x14ac:dyDescent="0.25">
      <c r="A11" s="526"/>
      <c r="B11" s="139">
        <v>3.2</v>
      </c>
      <c r="C11" s="140" t="s">
        <v>137</v>
      </c>
      <c r="D11" s="141" t="s">
        <v>138</v>
      </c>
      <c r="E11" s="141" t="s">
        <v>136</v>
      </c>
      <c r="F11" s="142" t="s">
        <v>130</v>
      </c>
      <c r="G11" s="201" t="s">
        <v>139</v>
      </c>
      <c r="H11" s="208"/>
      <c r="I11" s="34"/>
      <c r="J11" s="35"/>
      <c r="K11" s="146">
        <v>0.5</v>
      </c>
      <c r="L11" s="147"/>
      <c r="M11" s="210">
        <v>0.5</v>
      </c>
      <c r="N11" s="205">
        <f t="shared" si="0"/>
        <v>1</v>
      </c>
      <c r="O11" s="413">
        <f t="shared" si="1"/>
        <v>0</v>
      </c>
      <c r="P11" s="454">
        <f t="shared" si="2"/>
        <v>0</v>
      </c>
      <c r="Q11" s="457" t="s">
        <v>936</v>
      </c>
      <c r="R11" s="473"/>
      <c r="S11" s="215"/>
      <c r="T11" s="443">
        <f t="shared" si="3"/>
        <v>0</v>
      </c>
    </row>
    <row r="12" spans="1:20" ht="63.75" x14ac:dyDescent="0.25">
      <c r="A12" s="144" t="s">
        <v>140</v>
      </c>
      <c r="B12" s="139" t="s">
        <v>94</v>
      </c>
      <c r="C12" s="140" t="s">
        <v>141</v>
      </c>
      <c r="D12" s="141" t="s">
        <v>142</v>
      </c>
      <c r="E12" s="141" t="s">
        <v>143</v>
      </c>
      <c r="F12" s="143" t="s">
        <v>130</v>
      </c>
      <c r="G12" s="201" t="s">
        <v>144</v>
      </c>
      <c r="H12" s="208"/>
      <c r="I12" s="34"/>
      <c r="J12" s="35"/>
      <c r="K12" s="146">
        <v>0.5</v>
      </c>
      <c r="L12" s="147"/>
      <c r="M12" s="210">
        <v>0.5</v>
      </c>
      <c r="N12" s="205">
        <f t="shared" si="0"/>
        <v>1</v>
      </c>
      <c r="O12" s="413">
        <f t="shared" si="1"/>
        <v>0</v>
      </c>
      <c r="P12" s="454">
        <f t="shared" si="2"/>
        <v>0</v>
      </c>
      <c r="Q12" s="457" t="s">
        <v>937</v>
      </c>
      <c r="R12" s="457"/>
      <c r="S12" s="215"/>
      <c r="T12" s="443">
        <f t="shared" si="3"/>
        <v>0</v>
      </c>
    </row>
    <row r="13" spans="1:20" ht="51" x14ac:dyDescent="0.25">
      <c r="A13" s="525" t="s">
        <v>145</v>
      </c>
      <c r="B13" s="139" t="s">
        <v>101</v>
      </c>
      <c r="C13" s="140" t="s">
        <v>146</v>
      </c>
      <c r="D13" s="141" t="s">
        <v>147</v>
      </c>
      <c r="E13" s="141" t="s">
        <v>148</v>
      </c>
      <c r="F13" s="142" t="s">
        <v>149</v>
      </c>
      <c r="G13" s="202" t="s">
        <v>150</v>
      </c>
      <c r="H13" s="208">
        <v>1</v>
      </c>
      <c r="I13" s="34">
        <v>1</v>
      </c>
      <c r="J13" s="35"/>
      <c r="K13" s="34">
        <v>1</v>
      </c>
      <c r="L13" s="35"/>
      <c r="M13" s="209">
        <v>1</v>
      </c>
      <c r="N13" s="205">
        <f t="shared" si="0"/>
        <v>3</v>
      </c>
      <c r="O13" s="413">
        <f t="shared" si="1"/>
        <v>1</v>
      </c>
      <c r="P13" s="454">
        <f t="shared" si="2"/>
        <v>0.33333333333333331</v>
      </c>
      <c r="Q13" s="474" t="s">
        <v>938</v>
      </c>
      <c r="R13" s="455"/>
      <c r="S13" s="215"/>
      <c r="T13" s="443">
        <f t="shared" si="3"/>
        <v>0.33333333333333331</v>
      </c>
    </row>
    <row r="14" spans="1:20" ht="77.25" thickBot="1" x14ac:dyDescent="0.3">
      <c r="A14" s="526"/>
      <c r="B14" s="139" t="s">
        <v>151</v>
      </c>
      <c r="C14" s="145" t="s">
        <v>152</v>
      </c>
      <c r="D14" s="141" t="s">
        <v>153</v>
      </c>
      <c r="E14" s="141" t="s">
        <v>154</v>
      </c>
      <c r="F14" s="142" t="s">
        <v>155</v>
      </c>
      <c r="G14" s="202" t="s">
        <v>156</v>
      </c>
      <c r="H14" s="211">
        <v>1</v>
      </c>
      <c r="I14" s="212">
        <v>1</v>
      </c>
      <c r="J14" s="213"/>
      <c r="K14" s="212">
        <v>1</v>
      </c>
      <c r="L14" s="213"/>
      <c r="M14" s="214">
        <v>1</v>
      </c>
      <c r="N14" s="216">
        <f t="shared" si="0"/>
        <v>3</v>
      </c>
      <c r="O14" s="413">
        <f t="shared" si="1"/>
        <v>1</v>
      </c>
      <c r="P14" s="454">
        <f t="shared" si="2"/>
        <v>0.33333333333333331</v>
      </c>
      <c r="Q14" s="457" t="s">
        <v>903</v>
      </c>
      <c r="R14" s="456"/>
      <c r="S14" s="217"/>
      <c r="T14" s="443">
        <f t="shared" si="3"/>
        <v>0.33333333333333331</v>
      </c>
    </row>
    <row r="15" spans="1:20" x14ac:dyDescent="0.25">
      <c r="P15" s="441">
        <f>AVERAGE(P8:P14)</f>
        <v>0.38095238095238099</v>
      </c>
      <c r="Q15" s="441"/>
      <c r="R15" s="441"/>
      <c r="S15" s="441"/>
      <c r="T15" s="441">
        <f t="shared" ref="T15" si="4">AVERAGE(T8:T14)</f>
        <v>0.38095238095238099</v>
      </c>
    </row>
  </sheetData>
  <autoFilter ref="A7:S14" xr:uid="{EF8A90C6-E6A7-497C-80BC-0E6FB4654044}">
    <filterColumn colId="1" showButton="0"/>
  </autoFilter>
  <mergeCells count="14">
    <mergeCell ref="A10:A11"/>
    <mergeCell ref="A13:A14"/>
    <mergeCell ref="S5:S7"/>
    <mergeCell ref="A6:G6"/>
    <mergeCell ref="B7:C7"/>
    <mergeCell ref="A5:G5"/>
    <mergeCell ref="H5:I6"/>
    <mergeCell ref="J5:K6"/>
    <mergeCell ref="L5:M6"/>
    <mergeCell ref="Q5:Q7"/>
    <mergeCell ref="R5:R7"/>
    <mergeCell ref="O5:O7"/>
    <mergeCell ref="N5:N7"/>
    <mergeCell ref="P5:P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50"/>
  <sheetViews>
    <sheetView zoomScale="80" zoomScaleNormal="80" workbookViewId="0">
      <selection activeCell="C19" sqref="C19:E19"/>
    </sheetView>
  </sheetViews>
  <sheetFormatPr baseColWidth="10" defaultColWidth="11.42578125" defaultRowHeight="16.5" zeroHeight="1" x14ac:dyDescent="0.3"/>
  <cols>
    <col min="1" max="1" width="3.28515625" style="59" customWidth="1"/>
    <col min="2" max="2" width="27.5703125" style="59" customWidth="1"/>
    <col min="3" max="3" width="22.85546875" style="59" customWidth="1"/>
    <col min="4" max="4" width="26.85546875" style="59" customWidth="1"/>
    <col min="5" max="5" width="48.85546875" style="59" customWidth="1"/>
    <col min="6" max="6" width="38.42578125" style="59" customWidth="1"/>
    <col min="7" max="7" width="42.140625" style="59" customWidth="1"/>
    <col min="8" max="8" width="19.85546875" style="59" customWidth="1"/>
    <col min="9" max="9" width="13.7109375" style="59" customWidth="1"/>
    <col min="10" max="10" width="20.42578125" style="59" customWidth="1"/>
    <col min="11" max="12" width="11.42578125" style="59"/>
    <col min="13" max="13" width="16.85546875" style="59" customWidth="1"/>
    <col min="14" max="14" width="14.5703125" style="59" customWidth="1"/>
    <col min="15" max="16" width="13" style="59" customWidth="1"/>
    <col min="17" max="17" width="11.42578125" style="59" customWidth="1"/>
    <col min="18" max="18" width="23.140625" style="59" customWidth="1"/>
    <col min="19" max="19" width="16.5703125" style="59" customWidth="1"/>
    <col min="20" max="20" width="37.28515625" style="59" customWidth="1"/>
    <col min="21" max="22" width="33.28515625" style="59" customWidth="1"/>
    <col min="23" max="16384" width="11.42578125" style="59"/>
  </cols>
  <sheetData>
    <row r="1" spans="1:22" ht="12.75" customHeight="1" x14ac:dyDescent="0.3">
      <c r="A1" s="589"/>
      <c r="B1" s="589"/>
      <c r="C1" s="589"/>
      <c r="D1" s="589"/>
      <c r="E1" s="590"/>
      <c r="F1" s="590"/>
      <c r="G1" s="590"/>
      <c r="H1" s="590"/>
      <c r="I1" s="590"/>
      <c r="J1" s="590"/>
    </row>
    <row r="2" spans="1:22" ht="12.75" customHeight="1" x14ac:dyDescent="0.3">
      <c r="A2" s="589"/>
      <c r="B2" s="589"/>
      <c r="C2" s="589"/>
      <c r="D2" s="589"/>
      <c r="E2" s="590"/>
      <c r="F2" s="590"/>
      <c r="G2" s="590"/>
      <c r="H2" s="590"/>
      <c r="I2" s="590"/>
      <c r="J2" s="590"/>
    </row>
    <row r="3" spans="1:22" ht="65.25" customHeight="1" x14ac:dyDescent="0.3">
      <c r="A3" s="589"/>
      <c r="B3" s="589"/>
      <c r="C3" s="589"/>
      <c r="D3" s="589"/>
      <c r="E3" s="590"/>
      <c r="F3" s="590"/>
      <c r="G3" s="590"/>
      <c r="H3" s="590"/>
      <c r="I3" s="590"/>
      <c r="J3" s="590"/>
    </row>
    <row r="4" spans="1:22" ht="39" customHeight="1" thickBot="1" x14ac:dyDescent="0.35">
      <c r="A4" s="552" t="s">
        <v>18</v>
      </c>
      <c r="B4" s="553"/>
      <c r="C4" s="553"/>
      <c r="D4" s="553"/>
      <c r="E4" s="553"/>
      <c r="F4" s="553"/>
      <c r="G4" s="553"/>
      <c r="H4" s="553"/>
      <c r="I4" s="553"/>
      <c r="J4" s="553"/>
      <c r="K4" s="553"/>
      <c r="L4" s="553"/>
      <c r="M4" s="553"/>
      <c r="N4" s="553"/>
      <c r="O4" s="553"/>
      <c r="P4" s="553"/>
      <c r="Q4" s="553"/>
      <c r="R4" s="553"/>
      <c r="S4" s="553"/>
      <c r="T4" s="553"/>
      <c r="U4" s="553"/>
      <c r="V4" s="553"/>
    </row>
    <row r="5" spans="1:22" ht="29.25" customHeight="1" x14ac:dyDescent="0.3">
      <c r="A5" s="91"/>
      <c r="B5" s="92" t="s">
        <v>19</v>
      </c>
      <c r="C5" s="586" t="s">
        <v>20</v>
      </c>
      <c r="D5" s="587"/>
      <c r="E5" s="588"/>
      <c r="F5" s="92"/>
      <c r="G5" s="93"/>
      <c r="H5" s="94"/>
      <c r="I5" s="94"/>
      <c r="J5" s="93"/>
      <c r="K5" s="94"/>
      <c r="L5" s="94"/>
      <c r="M5" s="94"/>
      <c r="N5" s="94"/>
      <c r="O5" s="94"/>
      <c r="P5" s="94"/>
      <c r="Q5" s="94"/>
      <c r="R5" s="94"/>
      <c r="S5" s="94"/>
      <c r="T5" s="94"/>
      <c r="U5" s="554"/>
      <c r="V5" s="555"/>
    </row>
    <row r="6" spans="1:22" ht="7.5" customHeight="1" x14ac:dyDescent="0.3">
      <c r="A6" s="62"/>
      <c r="B6" s="188"/>
      <c r="C6" s="188"/>
      <c r="D6" s="188"/>
      <c r="E6" s="188"/>
      <c r="F6" s="188"/>
      <c r="G6" s="188"/>
      <c r="H6" s="188"/>
      <c r="I6" s="188"/>
      <c r="J6" s="188"/>
      <c r="K6" s="189"/>
      <c r="L6" s="189"/>
      <c r="M6" s="189"/>
      <c r="N6" s="189"/>
      <c r="O6" s="189"/>
      <c r="P6" s="189"/>
      <c r="Q6" s="189"/>
      <c r="R6" s="189"/>
      <c r="S6" s="189"/>
      <c r="T6" s="189"/>
      <c r="U6" s="556"/>
      <c r="V6" s="557"/>
    </row>
    <row r="7" spans="1:22" ht="18" customHeight="1" x14ac:dyDescent="0.3">
      <c r="A7" s="60"/>
      <c r="B7" s="194" t="s">
        <v>21</v>
      </c>
      <c r="C7" s="583" t="s">
        <v>22</v>
      </c>
      <c r="D7" s="584"/>
      <c r="E7" s="585"/>
      <c r="F7" s="189"/>
      <c r="G7" s="190" t="s">
        <v>23</v>
      </c>
      <c r="H7" s="63" t="s">
        <v>24</v>
      </c>
      <c r="I7" s="189"/>
      <c r="J7" s="189"/>
      <c r="K7" s="189"/>
      <c r="L7" s="189"/>
      <c r="M7" s="189"/>
      <c r="N7" s="189"/>
      <c r="O7" s="189"/>
      <c r="P7" s="189"/>
      <c r="Q7" s="189"/>
      <c r="R7" s="189"/>
      <c r="S7" s="189"/>
      <c r="T7" s="189"/>
      <c r="U7" s="556"/>
      <c r="V7" s="557"/>
    </row>
    <row r="8" spans="1:22" ht="7.5" customHeight="1" x14ac:dyDescent="0.3">
      <c r="A8" s="65"/>
      <c r="B8" s="191"/>
      <c r="C8" s="191"/>
      <c r="D8" s="191"/>
      <c r="E8" s="191"/>
      <c r="F8" s="191"/>
      <c r="G8" s="191"/>
      <c r="H8" s="191"/>
      <c r="I8" s="189"/>
      <c r="J8" s="192"/>
      <c r="K8" s="189"/>
      <c r="L8" s="189"/>
      <c r="M8" s="189"/>
      <c r="N8" s="189"/>
      <c r="O8" s="189"/>
      <c r="P8" s="189"/>
      <c r="Q8" s="189"/>
      <c r="R8" s="189"/>
      <c r="S8" s="189"/>
      <c r="T8" s="189"/>
      <c r="U8" s="556"/>
      <c r="V8" s="557"/>
    </row>
    <row r="9" spans="1:22" ht="18" customHeight="1" x14ac:dyDescent="0.3">
      <c r="A9" s="60"/>
      <c r="B9" s="194" t="s">
        <v>25</v>
      </c>
      <c r="C9" s="583" t="s">
        <v>26</v>
      </c>
      <c r="D9" s="584"/>
      <c r="E9" s="585"/>
      <c r="F9" s="193"/>
      <c r="G9" s="190" t="s">
        <v>27</v>
      </c>
      <c r="H9" s="67">
        <v>2023</v>
      </c>
      <c r="I9" s="193"/>
      <c r="J9" s="189"/>
      <c r="K9" s="189"/>
      <c r="L9" s="189"/>
      <c r="M9" s="189"/>
      <c r="N9" s="189"/>
      <c r="O9" s="189"/>
      <c r="P9" s="189"/>
      <c r="Q9" s="189"/>
      <c r="R9" s="189"/>
      <c r="S9" s="189"/>
      <c r="T9" s="189"/>
      <c r="U9" s="556"/>
      <c r="V9" s="557"/>
    </row>
    <row r="10" spans="1:22" ht="7.5" customHeight="1" x14ac:dyDescent="0.3">
      <c r="A10" s="68"/>
      <c r="B10" s="191"/>
      <c r="C10" s="191"/>
      <c r="D10" s="191"/>
      <c r="E10" s="191"/>
      <c r="F10" s="193"/>
      <c r="G10" s="189"/>
      <c r="H10" s="190"/>
      <c r="I10" s="193"/>
      <c r="J10" s="189"/>
      <c r="K10" s="189"/>
      <c r="L10" s="189"/>
      <c r="M10" s="189"/>
      <c r="N10" s="189"/>
      <c r="O10" s="189"/>
      <c r="P10" s="189"/>
      <c r="Q10" s="189"/>
      <c r="R10" s="189"/>
      <c r="S10" s="189"/>
      <c r="T10" s="189"/>
      <c r="U10" s="556"/>
      <c r="V10" s="557"/>
    </row>
    <row r="11" spans="1:22" ht="18" customHeight="1" x14ac:dyDescent="0.3">
      <c r="A11" s="60"/>
      <c r="B11" s="194" t="s">
        <v>28</v>
      </c>
      <c r="C11" s="583" t="s">
        <v>29</v>
      </c>
      <c r="D11" s="584"/>
      <c r="E11" s="585"/>
      <c r="F11" s="193"/>
      <c r="G11" s="189"/>
      <c r="H11" s="190"/>
      <c r="I11" s="193"/>
      <c r="J11" s="189"/>
      <c r="K11" s="189"/>
      <c r="L11" s="189"/>
      <c r="M11" s="189"/>
      <c r="N11" s="189"/>
      <c r="O11" s="189"/>
      <c r="P11" s="189"/>
      <c r="Q11" s="189"/>
      <c r="R11" s="189"/>
      <c r="S11" s="189"/>
      <c r="T11" s="189"/>
      <c r="U11" s="556"/>
      <c r="V11" s="557"/>
    </row>
    <row r="12" spans="1:22" ht="15" customHeight="1" thickBot="1" x14ac:dyDescent="0.35">
      <c r="A12" s="88"/>
      <c r="B12" s="79"/>
      <c r="C12" s="79"/>
      <c r="D12" s="79"/>
      <c r="E12" s="79"/>
      <c r="F12" s="79"/>
      <c r="G12" s="95"/>
      <c r="H12" s="78"/>
      <c r="I12" s="96"/>
      <c r="J12" s="96"/>
      <c r="K12" s="79"/>
      <c r="L12" s="79"/>
      <c r="M12" s="79"/>
      <c r="N12" s="79"/>
      <c r="O12" s="79"/>
      <c r="P12" s="79"/>
      <c r="Q12" s="79"/>
      <c r="R12" s="79"/>
      <c r="S12" s="79"/>
      <c r="T12" s="79"/>
      <c r="U12" s="558"/>
      <c r="V12" s="559"/>
    </row>
    <row r="13" spans="1:22" ht="18" customHeight="1" thickBot="1" x14ac:dyDescent="0.35">
      <c r="A13" s="560" t="s">
        <v>30</v>
      </c>
      <c r="B13" s="561"/>
      <c r="C13" s="561"/>
      <c r="D13" s="561"/>
      <c r="E13" s="561"/>
      <c r="F13" s="561"/>
      <c r="G13" s="561"/>
      <c r="H13" s="561"/>
      <c r="I13" s="561"/>
      <c r="J13" s="561"/>
      <c r="K13" s="561"/>
      <c r="L13" s="561"/>
      <c r="M13" s="561"/>
      <c r="N13" s="561"/>
      <c r="O13" s="561"/>
      <c r="P13" s="561"/>
      <c r="Q13" s="561"/>
      <c r="R13" s="561"/>
      <c r="S13" s="561"/>
      <c r="T13" s="561"/>
      <c r="U13" s="561"/>
      <c r="V13" s="561"/>
    </row>
    <row r="14" spans="1:22" ht="18" customHeight="1" x14ac:dyDescent="0.3">
      <c r="A14" s="568" t="s">
        <v>31</v>
      </c>
      <c r="B14" s="568" t="s">
        <v>32</v>
      </c>
      <c r="C14" s="568" t="s">
        <v>33</v>
      </c>
      <c r="D14" s="568" t="s">
        <v>34</v>
      </c>
      <c r="E14" s="568" t="s">
        <v>35</v>
      </c>
      <c r="F14" s="566" t="s">
        <v>36</v>
      </c>
      <c r="G14" s="568" t="s">
        <v>37</v>
      </c>
      <c r="H14" s="566" t="s">
        <v>38</v>
      </c>
      <c r="I14" s="566" t="s">
        <v>39</v>
      </c>
      <c r="J14" s="569"/>
      <c r="K14" s="570" t="s">
        <v>40</v>
      </c>
      <c r="L14" s="571"/>
      <c r="M14" s="571" t="s">
        <v>5</v>
      </c>
      <c r="N14" s="571"/>
      <c r="O14" s="571" t="s">
        <v>6</v>
      </c>
      <c r="P14" s="571"/>
      <c r="Q14" s="572" t="s">
        <v>8</v>
      </c>
      <c r="R14" s="572" t="s">
        <v>314</v>
      </c>
      <c r="S14" s="564" t="s">
        <v>41</v>
      </c>
      <c r="T14" s="564" t="s">
        <v>319</v>
      </c>
      <c r="U14" s="564" t="s">
        <v>317</v>
      </c>
      <c r="V14" s="550" t="s">
        <v>318</v>
      </c>
    </row>
    <row r="15" spans="1:22" ht="33.75" thickBot="1" x14ac:dyDescent="0.35">
      <c r="A15" s="568"/>
      <c r="B15" s="568"/>
      <c r="C15" s="568"/>
      <c r="D15" s="568"/>
      <c r="E15" s="568"/>
      <c r="F15" s="567"/>
      <c r="G15" s="568"/>
      <c r="H15" s="567"/>
      <c r="I15" s="89" t="s">
        <v>42</v>
      </c>
      <c r="J15" s="90" t="s">
        <v>43</v>
      </c>
      <c r="K15" s="218" t="s">
        <v>16</v>
      </c>
      <c r="L15" s="219" t="s">
        <v>17</v>
      </c>
      <c r="M15" s="219" t="s">
        <v>16</v>
      </c>
      <c r="N15" s="219" t="s">
        <v>17</v>
      </c>
      <c r="O15" s="219" t="s">
        <v>16</v>
      </c>
      <c r="P15" s="219" t="s">
        <v>17</v>
      </c>
      <c r="Q15" s="573"/>
      <c r="R15" s="573"/>
      <c r="S15" s="565"/>
      <c r="T15" s="565"/>
      <c r="U15" s="565"/>
      <c r="V15" s="551"/>
    </row>
    <row r="16" spans="1:22" ht="17.25" thickBot="1" x14ac:dyDescent="0.35">
      <c r="A16" s="575" t="s">
        <v>44</v>
      </c>
      <c r="B16" s="576"/>
      <c r="C16" s="576"/>
      <c r="D16" s="576"/>
      <c r="E16" s="576"/>
      <c r="F16" s="576"/>
      <c r="G16" s="576"/>
      <c r="H16" s="576"/>
      <c r="I16" s="576"/>
      <c r="J16" s="576"/>
      <c r="K16" s="220"/>
      <c r="L16" s="220"/>
      <c r="M16" s="220"/>
      <c r="N16" s="220"/>
      <c r="O16" s="220"/>
      <c r="P16" s="220"/>
      <c r="Q16" s="221"/>
      <c r="R16" s="221"/>
      <c r="S16" s="222"/>
      <c r="T16" s="223"/>
      <c r="U16" s="224"/>
      <c r="V16" s="224"/>
    </row>
    <row r="17" spans="1:22" ht="132.75" customHeight="1" x14ac:dyDescent="0.3">
      <c r="A17" s="69">
        <v>1</v>
      </c>
      <c r="B17" s="125" t="s">
        <v>45</v>
      </c>
      <c r="C17" s="121" t="s">
        <v>46</v>
      </c>
      <c r="D17" s="121" t="s">
        <v>47</v>
      </c>
      <c r="E17" s="122" t="s">
        <v>48</v>
      </c>
      <c r="F17" s="119" t="s">
        <v>49</v>
      </c>
      <c r="G17" s="121" t="s">
        <v>50</v>
      </c>
      <c r="H17" s="120" t="s">
        <v>51</v>
      </c>
      <c r="I17" s="123">
        <v>44958</v>
      </c>
      <c r="J17" s="124">
        <v>45280</v>
      </c>
      <c r="K17" s="414">
        <v>0.3</v>
      </c>
      <c r="L17" s="415">
        <v>0.3</v>
      </c>
      <c r="M17" s="416"/>
      <c r="N17" s="415">
        <v>0.4</v>
      </c>
      <c r="O17" s="416"/>
      <c r="P17" s="415">
        <v>0.3</v>
      </c>
      <c r="Q17" s="415">
        <v>1</v>
      </c>
      <c r="R17" s="412">
        <v>0.3</v>
      </c>
      <c r="S17" s="418">
        <v>0.3</v>
      </c>
      <c r="T17" s="417" t="s">
        <v>934</v>
      </c>
      <c r="U17" s="111"/>
      <c r="V17" s="162"/>
    </row>
    <row r="18" spans="1:22" ht="3" customHeight="1" x14ac:dyDescent="0.3">
      <c r="A18" s="62"/>
      <c r="B18" s="61"/>
      <c r="C18" s="70"/>
      <c r="D18" s="70"/>
      <c r="E18" s="70"/>
      <c r="F18" s="71"/>
      <c r="G18" s="71"/>
      <c r="H18" s="71"/>
      <c r="I18" s="72"/>
      <c r="J18" s="73"/>
    </row>
    <row r="19" spans="1:22" ht="30" customHeight="1" x14ac:dyDescent="0.3">
      <c r="A19" s="74"/>
      <c r="B19" s="66" t="s">
        <v>52</v>
      </c>
      <c r="C19" s="577" t="s">
        <v>939</v>
      </c>
      <c r="D19" s="578"/>
      <c r="E19" s="578"/>
      <c r="F19" s="75"/>
      <c r="G19" s="579" t="s">
        <v>53</v>
      </c>
      <c r="H19" s="580"/>
      <c r="I19" s="581"/>
      <c r="J19" s="582"/>
    </row>
    <row r="20" spans="1:22" ht="8.25" customHeight="1" thickBot="1" x14ac:dyDescent="0.35">
      <c r="A20" s="76"/>
      <c r="B20" s="77"/>
      <c r="C20" s="77"/>
      <c r="D20" s="77"/>
      <c r="E20" s="77"/>
      <c r="F20" s="78"/>
      <c r="G20" s="78"/>
      <c r="H20" s="79"/>
      <c r="I20" s="79"/>
      <c r="J20" s="80"/>
    </row>
    <row r="21" spans="1:22" x14ac:dyDescent="0.3">
      <c r="A21" s="562"/>
      <c r="B21" s="563"/>
      <c r="C21" s="81"/>
      <c r="D21" s="81"/>
      <c r="E21" s="81"/>
      <c r="F21" s="82"/>
      <c r="G21" s="83"/>
      <c r="H21" s="82"/>
      <c r="I21" s="84"/>
      <c r="J21" s="85"/>
    </row>
    <row r="22" spans="1:22" ht="4.5" customHeight="1" x14ac:dyDescent="0.3">
      <c r="A22" s="60"/>
      <c r="J22" s="64"/>
    </row>
    <row r="23" spans="1:22" ht="14.25" customHeight="1" x14ac:dyDescent="0.3">
      <c r="A23" s="60"/>
      <c r="B23" s="86"/>
      <c r="E23" s="86"/>
      <c r="J23" s="64"/>
    </row>
    <row r="24" spans="1:22" ht="14.25" customHeight="1" x14ac:dyDescent="0.3">
      <c r="A24" s="60"/>
      <c r="B24" s="86"/>
      <c r="E24" s="86"/>
      <c r="J24" s="64"/>
    </row>
    <row r="25" spans="1:22" ht="14.25" customHeight="1" x14ac:dyDescent="0.3">
      <c r="A25" s="60"/>
      <c r="B25" s="86"/>
      <c r="C25" s="86"/>
      <c r="D25" s="86"/>
      <c r="E25" s="86"/>
      <c r="F25" s="86"/>
      <c r="G25" s="86"/>
      <c r="J25" s="64"/>
    </row>
    <row r="26" spans="1:22" ht="14.25" customHeight="1" x14ac:dyDescent="0.3">
      <c r="A26" s="60"/>
      <c r="B26" s="574"/>
      <c r="C26" s="574"/>
      <c r="E26" s="87"/>
      <c r="F26" s="58"/>
      <c r="G26" s="87"/>
      <c r="J26" s="64"/>
    </row>
    <row r="27" spans="1:22" ht="17.25" thickBot="1" x14ac:dyDescent="0.35">
      <c r="A27" s="88"/>
      <c r="B27" s="79"/>
      <c r="C27" s="79"/>
      <c r="D27" s="79"/>
      <c r="E27" s="79"/>
      <c r="F27" s="79"/>
      <c r="G27" s="79"/>
      <c r="H27" s="79"/>
      <c r="I27" s="79"/>
      <c r="J27" s="80"/>
    </row>
    <row r="28" spans="1:22" x14ac:dyDescent="0.3"/>
    <row r="29" spans="1:22" x14ac:dyDescent="0.3"/>
    <row r="30" spans="1:22" x14ac:dyDescent="0.3"/>
    <row r="31" spans="1:22" x14ac:dyDescent="0.3">
      <c r="F31" s="87"/>
    </row>
    <row r="32" spans="1:22" x14ac:dyDescent="0.3"/>
    <row r="33" spans="5:6" x14ac:dyDescent="0.3"/>
    <row r="34" spans="5:6" x14ac:dyDescent="0.3"/>
    <row r="35" spans="5:6" x14ac:dyDescent="0.3">
      <c r="E35" s="87"/>
      <c r="F35" s="87"/>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3">
    <mergeCell ref="C11:E11"/>
    <mergeCell ref="C5:E5"/>
    <mergeCell ref="A1:D3"/>
    <mergeCell ref="E1:J3"/>
    <mergeCell ref="C7:E7"/>
    <mergeCell ref="C9:E9"/>
    <mergeCell ref="T14:T15"/>
    <mergeCell ref="A14:A15"/>
    <mergeCell ref="B14:B15"/>
    <mergeCell ref="C14:C15"/>
    <mergeCell ref="D14:D15"/>
    <mergeCell ref="E14:E15"/>
    <mergeCell ref="B26:C26"/>
    <mergeCell ref="A16:J16"/>
    <mergeCell ref="C19:E19"/>
    <mergeCell ref="G19:H19"/>
    <mergeCell ref="I19:J19"/>
    <mergeCell ref="V14:V15"/>
    <mergeCell ref="A4:V4"/>
    <mergeCell ref="U5:V12"/>
    <mergeCell ref="A13:V13"/>
    <mergeCell ref="A21:B21"/>
    <mergeCell ref="U14:U15"/>
    <mergeCell ref="F14:F15"/>
    <mergeCell ref="G14:G15"/>
    <mergeCell ref="H14:H15"/>
    <mergeCell ref="I14:J14"/>
    <mergeCell ref="K14:L14"/>
    <mergeCell ref="M14:N14"/>
    <mergeCell ref="O14:P14"/>
    <mergeCell ref="Q14:Q15"/>
    <mergeCell ref="R14:R15"/>
    <mergeCell ref="S14:S15"/>
  </mergeCells>
  <dataValidations count="7">
    <dataValidation type="date" operator="greaterThanOrEqual" allowBlank="1" showInputMessage="1" showErrorMessage="1" sqref="I19" xr:uid="{00000000-0002-0000-0200-000000000000}">
      <formula1>41275</formula1>
    </dataValidation>
    <dataValidation type="list" allowBlank="1" showInputMessage="1" showErrorMessage="1" sqref="H9" xr:uid="{00000000-0002-0000-0200-000001000000}">
      <formula1>vigencias</formula1>
    </dataValidation>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19" r:id="rId1" xr:uid="{F3BB0848-FB28-43A2-8EA1-8A4D8A20102D}"/>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8"/>
  <sheetViews>
    <sheetView topLeftCell="E9" workbookViewId="0">
      <selection activeCell="P18" sqref="P18"/>
    </sheetView>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customWidth="1"/>
    <col min="8" max="12" width="11.42578125" style="18"/>
    <col min="13" max="14" width="11.42578125" style="2"/>
    <col min="15" max="15" width="12.28515625" style="2" customWidth="1"/>
    <col min="16" max="16" width="13.85546875" style="153" customWidth="1"/>
    <col min="17" max="17" width="50.42578125" style="2" customWidth="1"/>
    <col min="18" max="18" width="45.140625" style="2" customWidth="1"/>
    <col min="19" max="19" width="28.140625" style="2" customWidth="1"/>
    <col min="20" max="20" width="10.140625" style="293" customWidth="1"/>
    <col min="21" max="16384" width="11.42578125" style="2"/>
  </cols>
  <sheetData>
    <row r="1" spans="1:20" x14ac:dyDescent="0.3">
      <c r="A1" s="118"/>
      <c r="B1" s="118"/>
      <c r="C1" s="118"/>
      <c r="D1" s="118"/>
      <c r="E1" s="118"/>
      <c r="F1" s="118"/>
      <c r="G1" s="118"/>
      <c r="H1" s="475"/>
      <c r="I1" s="475"/>
      <c r="J1" s="475"/>
      <c r="K1" s="475"/>
      <c r="L1" s="475"/>
      <c r="M1" s="118"/>
      <c r="N1" s="118"/>
      <c r="O1" s="118"/>
      <c r="P1" s="118"/>
      <c r="Q1" s="118"/>
      <c r="R1" s="118"/>
      <c r="S1" s="118"/>
    </row>
    <row r="2" spans="1:20" x14ac:dyDescent="0.3">
      <c r="A2" s="118"/>
      <c r="B2" s="118"/>
      <c r="C2" s="118"/>
      <c r="D2" s="118"/>
      <c r="E2" s="118"/>
      <c r="F2" s="118"/>
      <c r="G2" s="118"/>
      <c r="H2" s="475"/>
      <c r="I2" s="475"/>
      <c r="J2" s="475"/>
      <c r="K2" s="475"/>
      <c r="L2" s="475"/>
      <c r="M2" s="118"/>
      <c r="N2" s="118"/>
      <c r="O2" s="118"/>
      <c r="P2" s="118"/>
      <c r="Q2" s="118"/>
      <c r="R2" s="118"/>
      <c r="S2" s="118"/>
    </row>
    <row r="3" spans="1:20" ht="17.25" thickBot="1" x14ac:dyDescent="0.35">
      <c r="A3" s="118"/>
      <c r="B3" s="118"/>
      <c r="C3" s="118"/>
      <c r="D3" s="118"/>
      <c r="E3" s="118"/>
      <c r="F3" s="118"/>
      <c r="G3" s="118"/>
      <c r="H3" s="609" t="s">
        <v>54</v>
      </c>
      <c r="I3" s="609"/>
      <c r="J3" s="609" t="s">
        <v>55</v>
      </c>
      <c r="K3" s="609"/>
      <c r="L3" s="610" t="s">
        <v>56</v>
      </c>
      <c r="M3" s="610"/>
      <c r="N3" s="118"/>
      <c r="O3" s="118"/>
      <c r="P3" s="118"/>
      <c r="Q3" s="118"/>
      <c r="R3" s="118"/>
      <c r="S3" s="118"/>
    </row>
    <row r="4" spans="1:20" x14ac:dyDescent="0.3">
      <c r="A4" s="611" t="s">
        <v>57</v>
      </c>
      <c r="B4" s="611"/>
      <c r="C4" s="611"/>
      <c r="D4" s="611"/>
      <c r="E4" s="611"/>
      <c r="F4" s="611"/>
      <c r="G4" s="612"/>
      <c r="H4" s="613" t="s">
        <v>40</v>
      </c>
      <c r="I4" s="614"/>
      <c r="J4" s="614" t="s">
        <v>5</v>
      </c>
      <c r="K4" s="614"/>
      <c r="L4" s="617" t="s">
        <v>6</v>
      </c>
      <c r="M4" s="618"/>
      <c r="N4" s="591" t="s">
        <v>8</v>
      </c>
      <c r="O4" s="594" t="s">
        <v>314</v>
      </c>
      <c r="P4" s="606" t="s">
        <v>315</v>
      </c>
      <c r="Q4" s="597" t="s">
        <v>319</v>
      </c>
      <c r="R4" s="600" t="s">
        <v>317</v>
      </c>
      <c r="S4" s="603" t="s">
        <v>320</v>
      </c>
    </row>
    <row r="5" spans="1:20" x14ac:dyDescent="0.3">
      <c r="A5" s="622" t="s">
        <v>58</v>
      </c>
      <c r="B5" s="622"/>
      <c r="C5" s="622"/>
      <c r="D5" s="622"/>
      <c r="E5" s="622"/>
      <c r="F5" s="622"/>
      <c r="G5" s="623"/>
      <c r="H5" s="615"/>
      <c r="I5" s="616"/>
      <c r="J5" s="616"/>
      <c r="K5" s="616"/>
      <c r="L5" s="619"/>
      <c r="M5" s="620"/>
      <c r="N5" s="592"/>
      <c r="O5" s="595"/>
      <c r="P5" s="607"/>
      <c r="Q5" s="598"/>
      <c r="R5" s="601"/>
      <c r="S5" s="604"/>
    </row>
    <row r="6" spans="1:20" ht="17.25" thickBot="1" x14ac:dyDescent="0.35">
      <c r="A6" s="134" t="s">
        <v>59</v>
      </c>
      <c r="B6" s="624" t="s">
        <v>60</v>
      </c>
      <c r="C6" s="624"/>
      <c r="D6" s="15" t="s">
        <v>12</v>
      </c>
      <c r="E6" s="15" t="s">
        <v>61</v>
      </c>
      <c r="F6" s="15" t="s">
        <v>62</v>
      </c>
      <c r="G6" s="195" t="s">
        <v>15</v>
      </c>
      <c r="H6" s="234" t="s">
        <v>16</v>
      </c>
      <c r="I6" s="235" t="s">
        <v>17</v>
      </c>
      <c r="J6" s="235" t="s">
        <v>16</v>
      </c>
      <c r="K6" s="235" t="s">
        <v>17</v>
      </c>
      <c r="L6" s="235" t="s">
        <v>16</v>
      </c>
      <c r="M6" s="236" t="s">
        <v>17</v>
      </c>
      <c r="N6" s="593"/>
      <c r="O6" s="596"/>
      <c r="P6" s="608"/>
      <c r="Q6" s="599"/>
      <c r="R6" s="602"/>
      <c r="S6" s="605"/>
    </row>
    <row r="7" spans="1:20" ht="51" x14ac:dyDescent="0.3">
      <c r="A7" s="621" t="s">
        <v>157</v>
      </c>
      <c r="B7" s="19">
        <v>1.1000000000000001</v>
      </c>
      <c r="C7" s="14" t="s">
        <v>158</v>
      </c>
      <c r="D7" s="12" t="s">
        <v>159</v>
      </c>
      <c r="E7" s="8" t="s">
        <v>160</v>
      </c>
      <c r="F7" s="10" t="s">
        <v>940</v>
      </c>
      <c r="G7" s="185" t="s">
        <v>161</v>
      </c>
      <c r="H7" s="422"/>
      <c r="I7" s="271"/>
      <c r="J7" s="272"/>
      <c r="K7" s="284">
        <v>1</v>
      </c>
      <c r="L7" s="272"/>
      <c r="M7" s="285">
        <v>1</v>
      </c>
      <c r="N7" s="286">
        <f>I7+K7+M7</f>
        <v>2</v>
      </c>
      <c r="O7" s="196">
        <f>H7+J7+L7</f>
        <v>0</v>
      </c>
      <c r="P7" s="429">
        <f>O7/N7</f>
        <v>0</v>
      </c>
      <c r="Q7" s="430" t="s">
        <v>904</v>
      </c>
      <c r="R7" s="197"/>
      <c r="S7" s="237"/>
      <c r="T7" s="445">
        <f>I7/N7</f>
        <v>0</v>
      </c>
    </row>
    <row r="8" spans="1:20" ht="49.5" customHeight="1" x14ac:dyDescent="0.3">
      <c r="A8" s="621"/>
      <c r="B8" s="19" t="s">
        <v>72</v>
      </c>
      <c r="C8" s="14" t="s">
        <v>162</v>
      </c>
      <c r="D8" s="12" t="s">
        <v>944</v>
      </c>
      <c r="E8" s="4" t="s">
        <v>160</v>
      </c>
      <c r="F8" s="3" t="s">
        <v>968</v>
      </c>
      <c r="G8" s="182">
        <v>45199</v>
      </c>
      <c r="H8" s="424"/>
      <c r="I8" s="277"/>
      <c r="J8" s="278"/>
      <c r="K8" s="279"/>
      <c r="L8" s="276"/>
      <c r="M8" s="228">
        <v>1</v>
      </c>
      <c r="N8" s="238">
        <f t="shared" ref="N8:N16" si="0">I8+K8+M8</f>
        <v>1</v>
      </c>
      <c r="O8" s="423">
        <f t="shared" ref="O8:O17" si="1">H8+J8+L8</f>
        <v>0</v>
      </c>
      <c r="P8" s="429">
        <f t="shared" ref="P8:P17" si="2">O8/N8</f>
        <v>0</v>
      </c>
      <c r="Q8" s="430" t="s">
        <v>945</v>
      </c>
      <c r="R8" s="17"/>
      <c r="S8" s="239"/>
      <c r="T8" s="445">
        <f t="shared" ref="T8:T17" si="3">I8/N8</f>
        <v>0</v>
      </c>
    </row>
    <row r="9" spans="1:20" ht="63.75" x14ac:dyDescent="0.3">
      <c r="A9" s="621"/>
      <c r="B9" s="135" t="s">
        <v>163</v>
      </c>
      <c r="C9" s="5" t="s">
        <v>164</v>
      </c>
      <c r="D9" s="3" t="s">
        <v>327</v>
      </c>
      <c r="E9" s="4" t="s">
        <v>91</v>
      </c>
      <c r="F9" s="3" t="s">
        <v>969</v>
      </c>
      <c r="G9" s="182" t="s">
        <v>326</v>
      </c>
      <c r="H9" s="425">
        <v>1</v>
      </c>
      <c r="I9" s="277">
        <v>1</v>
      </c>
      <c r="J9" s="281"/>
      <c r="K9" s="282">
        <v>1</v>
      </c>
      <c r="L9" s="283"/>
      <c r="M9" s="228">
        <v>1</v>
      </c>
      <c r="N9" s="238">
        <v>3</v>
      </c>
      <c r="O9" s="423">
        <f t="shared" si="1"/>
        <v>1</v>
      </c>
      <c r="P9" s="429">
        <f t="shared" si="2"/>
        <v>0.33333333333333331</v>
      </c>
      <c r="Q9" s="431" t="s">
        <v>906</v>
      </c>
      <c r="R9" s="17"/>
      <c r="S9" s="239"/>
      <c r="T9" s="445">
        <f t="shared" si="3"/>
        <v>0.33333333333333331</v>
      </c>
    </row>
    <row r="10" spans="1:20" s="153" customFormat="1" ht="38.25" x14ac:dyDescent="0.3">
      <c r="A10" s="621"/>
      <c r="B10" s="135" t="s">
        <v>165</v>
      </c>
      <c r="C10" s="287" t="s">
        <v>321</v>
      </c>
      <c r="D10" s="288" t="s">
        <v>322</v>
      </c>
      <c r="E10" s="289" t="s">
        <v>91</v>
      </c>
      <c r="F10" s="478" t="s">
        <v>947</v>
      </c>
      <c r="G10" s="289" t="s">
        <v>323</v>
      </c>
      <c r="H10" s="426">
        <v>1</v>
      </c>
      <c r="I10" s="273">
        <v>1</v>
      </c>
      <c r="J10" s="274"/>
      <c r="K10" s="275">
        <v>1</v>
      </c>
      <c r="L10" s="274"/>
      <c r="M10" s="230"/>
      <c r="N10" s="238">
        <v>2</v>
      </c>
      <c r="O10" s="423">
        <f t="shared" si="1"/>
        <v>1</v>
      </c>
      <c r="P10" s="429">
        <f t="shared" si="2"/>
        <v>0.5</v>
      </c>
      <c r="Q10" s="431" t="s">
        <v>946</v>
      </c>
      <c r="R10" s="16"/>
      <c r="S10" s="240"/>
      <c r="T10" s="445">
        <f t="shared" si="3"/>
        <v>0.5</v>
      </c>
    </row>
    <row r="11" spans="1:20" ht="89.25" x14ac:dyDescent="0.3">
      <c r="A11" s="621"/>
      <c r="B11" s="135" t="s">
        <v>166</v>
      </c>
      <c r="C11" s="14" t="s">
        <v>324</v>
      </c>
      <c r="D11" s="10" t="s">
        <v>167</v>
      </c>
      <c r="E11" s="8" t="s">
        <v>168</v>
      </c>
      <c r="F11" s="10" t="s">
        <v>940</v>
      </c>
      <c r="G11" s="182">
        <v>45291</v>
      </c>
      <c r="H11" s="424">
        <v>0.33</v>
      </c>
      <c r="I11" s="280">
        <v>0.33</v>
      </c>
      <c r="J11" s="278"/>
      <c r="K11" s="279">
        <v>0.33</v>
      </c>
      <c r="L11" s="276"/>
      <c r="M11" s="229">
        <v>0.34</v>
      </c>
      <c r="N11" s="238">
        <f>I11+K11+M11</f>
        <v>1</v>
      </c>
      <c r="O11" s="421">
        <f t="shared" si="1"/>
        <v>0.33</v>
      </c>
      <c r="P11" s="429">
        <f t="shared" si="2"/>
        <v>0.33</v>
      </c>
      <c r="Q11" s="431" t="s">
        <v>970</v>
      </c>
      <c r="R11" s="16"/>
      <c r="S11" s="240"/>
      <c r="T11" s="445">
        <f t="shared" si="3"/>
        <v>0.33</v>
      </c>
    </row>
    <row r="12" spans="1:20" ht="52.5" x14ac:dyDescent="0.3">
      <c r="A12" s="621"/>
      <c r="B12" s="9" t="s">
        <v>169</v>
      </c>
      <c r="C12" s="148" t="s">
        <v>170</v>
      </c>
      <c r="D12" s="149" t="s">
        <v>171</v>
      </c>
      <c r="E12" s="8" t="s">
        <v>168</v>
      </c>
      <c r="F12" s="10" t="s">
        <v>940</v>
      </c>
      <c r="G12" s="182">
        <v>45291</v>
      </c>
      <c r="H12" s="427"/>
      <c r="I12" s="150"/>
      <c r="J12" s="151"/>
      <c r="K12" s="150"/>
      <c r="L12" s="151"/>
      <c r="M12" s="230">
        <v>1</v>
      </c>
      <c r="N12" s="241">
        <v>1</v>
      </c>
      <c r="O12" s="423">
        <f t="shared" si="1"/>
        <v>0</v>
      </c>
      <c r="P12" s="429">
        <f t="shared" si="2"/>
        <v>0</v>
      </c>
      <c r="Q12" s="431" t="s">
        <v>907</v>
      </c>
      <c r="R12" s="16"/>
      <c r="S12" s="239"/>
      <c r="T12" s="445">
        <f t="shared" si="3"/>
        <v>0</v>
      </c>
    </row>
    <row r="13" spans="1:20" ht="89.25" x14ac:dyDescent="0.3">
      <c r="A13" s="621" t="s">
        <v>172</v>
      </c>
      <c r="B13" s="135" t="s">
        <v>79</v>
      </c>
      <c r="C13" s="14" t="s">
        <v>173</v>
      </c>
      <c r="D13" s="12" t="s">
        <v>174</v>
      </c>
      <c r="E13" s="8" t="s">
        <v>168</v>
      </c>
      <c r="F13" s="10" t="s">
        <v>940</v>
      </c>
      <c r="G13" s="185" t="s">
        <v>161</v>
      </c>
      <c r="H13" s="426">
        <v>1</v>
      </c>
      <c r="I13" s="273">
        <v>1</v>
      </c>
      <c r="J13" s="274"/>
      <c r="K13" s="275">
        <v>2</v>
      </c>
      <c r="L13" s="274"/>
      <c r="M13" s="230">
        <v>1</v>
      </c>
      <c r="N13" s="238">
        <f t="shared" si="0"/>
        <v>4</v>
      </c>
      <c r="O13" s="423">
        <f t="shared" si="1"/>
        <v>1</v>
      </c>
      <c r="P13" s="429">
        <f t="shared" si="2"/>
        <v>0.25</v>
      </c>
      <c r="Q13" s="420" t="s">
        <v>935</v>
      </c>
      <c r="R13" s="16"/>
      <c r="S13" s="239"/>
      <c r="T13" s="445">
        <f t="shared" si="3"/>
        <v>0.25</v>
      </c>
    </row>
    <row r="14" spans="1:20" ht="63.75" x14ac:dyDescent="0.3">
      <c r="A14" s="621"/>
      <c r="B14" s="135" t="s">
        <v>83</v>
      </c>
      <c r="C14" s="14" t="s">
        <v>325</v>
      </c>
      <c r="D14" s="12" t="s">
        <v>171</v>
      </c>
      <c r="E14" s="8" t="s">
        <v>175</v>
      </c>
      <c r="F14" s="10" t="s">
        <v>941</v>
      </c>
      <c r="G14" s="182" t="s">
        <v>176</v>
      </c>
      <c r="H14" s="426"/>
      <c r="I14" s="273"/>
      <c r="J14" s="274"/>
      <c r="K14" s="275"/>
      <c r="L14" s="274"/>
      <c r="M14" s="230">
        <v>1</v>
      </c>
      <c r="N14" s="238">
        <f t="shared" si="0"/>
        <v>1</v>
      </c>
      <c r="O14" s="423">
        <f t="shared" si="1"/>
        <v>0</v>
      </c>
      <c r="P14" s="429">
        <f t="shared" si="2"/>
        <v>0</v>
      </c>
      <c r="Q14" s="431" t="s">
        <v>907</v>
      </c>
      <c r="R14" s="16"/>
      <c r="S14" s="239"/>
      <c r="T14" s="445">
        <f t="shared" si="3"/>
        <v>0</v>
      </c>
    </row>
    <row r="15" spans="1:20" ht="38.25" x14ac:dyDescent="0.3">
      <c r="A15" s="621" t="s">
        <v>177</v>
      </c>
      <c r="B15" s="135" t="s">
        <v>133</v>
      </c>
      <c r="C15" s="14" t="s">
        <v>178</v>
      </c>
      <c r="D15" s="12" t="s">
        <v>179</v>
      </c>
      <c r="E15" s="8" t="s">
        <v>168</v>
      </c>
      <c r="F15" s="10" t="s">
        <v>940</v>
      </c>
      <c r="G15" s="182">
        <v>45260</v>
      </c>
      <c r="H15" s="426"/>
      <c r="I15" s="273"/>
      <c r="J15" s="274"/>
      <c r="K15" s="275"/>
      <c r="L15" s="274"/>
      <c r="M15" s="230">
        <v>1</v>
      </c>
      <c r="N15" s="238">
        <f t="shared" si="0"/>
        <v>1</v>
      </c>
      <c r="O15" s="423">
        <f t="shared" si="1"/>
        <v>0</v>
      </c>
      <c r="P15" s="429">
        <f t="shared" si="2"/>
        <v>0</v>
      </c>
      <c r="Q15" s="431" t="s">
        <v>905</v>
      </c>
      <c r="R15" s="16"/>
      <c r="S15" s="240"/>
      <c r="T15" s="445">
        <f t="shared" si="3"/>
        <v>0</v>
      </c>
    </row>
    <row r="16" spans="1:20" ht="38.25" x14ac:dyDescent="0.3">
      <c r="A16" s="621"/>
      <c r="B16" s="135" t="s">
        <v>180</v>
      </c>
      <c r="C16" s="14" t="s">
        <v>181</v>
      </c>
      <c r="D16" s="12" t="s">
        <v>182</v>
      </c>
      <c r="E16" s="8" t="s">
        <v>168</v>
      </c>
      <c r="F16" s="10" t="s">
        <v>942</v>
      </c>
      <c r="G16" s="182" t="s">
        <v>183</v>
      </c>
      <c r="H16" s="426"/>
      <c r="I16" s="273"/>
      <c r="J16" s="274"/>
      <c r="K16" s="275">
        <v>1</v>
      </c>
      <c r="L16" s="274"/>
      <c r="M16" s="230">
        <v>1</v>
      </c>
      <c r="N16" s="238">
        <f t="shared" si="0"/>
        <v>2</v>
      </c>
      <c r="O16" s="423">
        <f t="shared" si="1"/>
        <v>0</v>
      </c>
      <c r="P16" s="429">
        <f t="shared" si="2"/>
        <v>0</v>
      </c>
      <c r="Q16" s="431" t="s">
        <v>908</v>
      </c>
      <c r="R16" s="16"/>
      <c r="S16" s="240"/>
      <c r="T16" s="445">
        <f t="shared" si="3"/>
        <v>0</v>
      </c>
    </row>
    <row r="17" spans="1:20" ht="51.75" thickBot="1" x14ac:dyDescent="0.35">
      <c r="A17" s="621"/>
      <c r="B17" s="9" t="s">
        <v>184</v>
      </c>
      <c r="C17" s="14" t="s">
        <v>185</v>
      </c>
      <c r="D17" s="12" t="s">
        <v>186</v>
      </c>
      <c r="E17" s="8" t="s">
        <v>187</v>
      </c>
      <c r="F17" s="10" t="s">
        <v>943</v>
      </c>
      <c r="G17" s="182">
        <v>45291</v>
      </c>
      <c r="H17" s="428"/>
      <c r="I17" s="225"/>
      <c r="J17" s="226"/>
      <c r="K17" s="227"/>
      <c r="L17" s="226"/>
      <c r="M17" s="231">
        <v>1</v>
      </c>
      <c r="N17" s="242">
        <v>1</v>
      </c>
      <c r="O17" s="423">
        <f t="shared" si="1"/>
        <v>0</v>
      </c>
      <c r="P17" s="429">
        <f t="shared" si="2"/>
        <v>0</v>
      </c>
      <c r="Q17" s="432" t="s">
        <v>905</v>
      </c>
      <c r="R17" s="243"/>
      <c r="S17" s="244"/>
      <c r="T17" s="445">
        <f t="shared" si="3"/>
        <v>0</v>
      </c>
    </row>
    <row r="18" spans="1:20" x14ac:dyDescent="0.3">
      <c r="P18" s="444">
        <f>AVERAGE(P7:P17)</f>
        <v>0.12848484848484848</v>
      </c>
      <c r="Q18" s="444"/>
      <c r="R18" s="444"/>
      <c r="S18" s="444"/>
      <c r="T18" s="444">
        <f t="shared" ref="T18" si="4">AVERAGE(T7:T17)</f>
        <v>0.12848484848484848</v>
      </c>
    </row>
  </sheetData>
  <autoFilter ref="A6:T18" xr:uid="{91792EB6-77D6-40E4-802B-67412D9C7406}">
    <filterColumn colId="1" showButton="0"/>
  </autoFilter>
  <mergeCells count="18">
    <mergeCell ref="A7:A12"/>
    <mergeCell ref="A13:A14"/>
    <mergeCell ref="A15:A17"/>
    <mergeCell ref="A5:G5"/>
    <mergeCell ref="B6:C6"/>
    <mergeCell ref="H3:I3"/>
    <mergeCell ref="J3:K3"/>
    <mergeCell ref="L3:M3"/>
    <mergeCell ref="A4:G4"/>
    <mergeCell ref="H4:I5"/>
    <mergeCell ref="J4:K5"/>
    <mergeCell ref="L4:M5"/>
    <mergeCell ref="N4:N6"/>
    <mergeCell ref="O4:O6"/>
    <mergeCell ref="Q4:Q6"/>
    <mergeCell ref="R4:R6"/>
    <mergeCell ref="S4:S6"/>
    <mergeCell ref="P4:P6"/>
  </mergeCells>
  <conditionalFormatting sqref="R13:S13 Q9 S9 Q14:S17 Q10:S12">
    <cfRule type="cellIs" dxfId="1224" priority="2" operator="equal">
      <formula>1</formula>
    </cfRule>
  </conditionalFormatting>
  <conditionalFormatting sqref="S7:S8 Q7:Q8">
    <cfRule type="cellIs" dxfId="1223" priority="1" operator="equal">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8"/>
  <sheetViews>
    <sheetView topLeftCell="D1" zoomScaleNormal="100" workbookViewId="0">
      <selection activeCell="P17" sqref="P17"/>
    </sheetView>
  </sheetViews>
  <sheetFormatPr baseColWidth="10" defaultColWidth="11.42578125" defaultRowHeight="14.25" x14ac:dyDescent="0.2"/>
  <cols>
    <col min="1" max="1" width="29.5703125" style="1" customWidth="1"/>
    <col min="2" max="2" width="8" style="1" customWidth="1"/>
    <col min="3" max="3" width="44" style="1" customWidth="1"/>
    <col min="4" max="4" width="26.5703125" style="1" customWidth="1"/>
    <col min="5" max="5" width="22.7109375" style="1" customWidth="1"/>
    <col min="6" max="6" width="31.28515625" style="1" customWidth="1"/>
    <col min="7" max="7" width="37.42578125" style="1" customWidth="1"/>
    <col min="8" max="8" width="7.7109375" style="1" customWidth="1"/>
    <col min="9" max="9" width="7.85546875" style="1" customWidth="1"/>
    <col min="10" max="10" width="6.7109375" style="1" customWidth="1"/>
    <col min="11" max="11" width="6.5703125" style="1" customWidth="1"/>
    <col min="12" max="12" width="6.85546875" style="1" customWidth="1"/>
    <col min="13" max="13" width="7.28515625" style="1" customWidth="1"/>
    <col min="14" max="15" width="11.42578125" style="1" customWidth="1"/>
    <col min="16" max="16" width="13.7109375" style="1" customWidth="1"/>
    <col min="17" max="17" width="62.28515625" style="1" customWidth="1"/>
    <col min="18" max="18" width="29.7109375" style="1" customWidth="1"/>
    <col min="19" max="19" width="27.7109375" style="1" customWidth="1"/>
    <col min="20" max="16384" width="11.42578125" style="1"/>
  </cols>
  <sheetData>
    <row r="1" spans="1:20" x14ac:dyDescent="0.2">
      <c r="A1" s="476"/>
      <c r="B1" s="476"/>
      <c r="C1" s="476"/>
      <c r="D1" s="476"/>
      <c r="E1" s="476"/>
      <c r="F1" s="476"/>
      <c r="G1" s="476"/>
      <c r="H1" s="476"/>
      <c r="I1" s="476"/>
      <c r="J1" s="476"/>
      <c r="K1" s="476"/>
      <c r="L1" s="476"/>
      <c r="M1" s="476"/>
      <c r="N1" s="476"/>
      <c r="O1" s="476"/>
      <c r="P1" s="476"/>
      <c r="Q1" s="476"/>
      <c r="R1" s="476"/>
      <c r="S1" s="476"/>
    </row>
    <row r="2" spans="1:20" x14ac:dyDescent="0.2">
      <c r="A2" s="476"/>
      <c r="B2" s="476"/>
      <c r="C2" s="476"/>
      <c r="D2" s="476"/>
      <c r="E2" s="476"/>
      <c r="F2" s="476"/>
      <c r="G2" s="476"/>
      <c r="H2" s="476"/>
      <c r="I2" s="476"/>
      <c r="J2" s="476"/>
      <c r="K2" s="476"/>
      <c r="L2" s="476"/>
      <c r="M2" s="476"/>
      <c r="N2" s="476"/>
      <c r="O2" s="476"/>
      <c r="P2" s="476"/>
      <c r="Q2" s="476"/>
      <c r="R2" s="476"/>
      <c r="S2" s="476"/>
    </row>
    <row r="3" spans="1:20" x14ac:dyDescent="0.2">
      <c r="A3" s="476"/>
      <c r="B3" s="476"/>
      <c r="C3" s="476"/>
      <c r="D3" s="476"/>
      <c r="E3" s="476"/>
      <c r="F3" s="476"/>
      <c r="G3" s="476"/>
      <c r="H3" s="476"/>
      <c r="I3" s="476"/>
      <c r="J3" s="476"/>
      <c r="K3" s="476"/>
      <c r="L3" s="476"/>
      <c r="M3" s="476"/>
      <c r="N3" s="476"/>
      <c r="O3" s="476"/>
      <c r="P3" s="476"/>
      <c r="Q3" s="476"/>
      <c r="R3" s="476"/>
      <c r="S3" s="476"/>
    </row>
    <row r="4" spans="1:20" x14ac:dyDescent="0.2">
      <c r="A4" s="476"/>
      <c r="B4" s="476"/>
      <c r="C4" s="476"/>
      <c r="D4" s="476"/>
      <c r="E4" s="476"/>
      <c r="F4" s="476"/>
      <c r="G4" s="476"/>
      <c r="H4" s="476"/>
      <c r="I4" s="476"/>
      <c r="J4" s="476"/>
      <c r="K4" s="476"/>
      <c r="L4" s="476"/>
      <c r="M4" s="476"/>
      <c r="N4" s="476"/>
      <c r="O4" s="476"/>
      <c r="P4" s="476"/>
      <c r="Q4" s="476"/>
      <c r="R4" s="476"/>
      <c r="S4" s="476"/>
    </row>
    <row r="5" spans="1:20" ht="15" thickBot="1" x14ac:dyDescent="0.25">
      <c r="A5" s="476"/>
      <c r="B5" s="476"/>
      <c r="C5" s="476"/>
      <c r="D5" s="476"/>
      <c r="E5" s="476"/>
      <c r="F5" s="476"/>
      <c r="G5" s="476"/>
      <c r="H5" s="476"/>
      <c r="I5" s="476"/>
      <c r="J5" s="476"/>
      <c r="K5" s="476"/>
      <c r="L5" s="476"/>
      <c r="M5" s="476"/>
      <c r="N5" s="476"/>
      <c r="O5" s="476"/>
      <c r="P5" s="476"/>
      <c r="Q5" s="476"/>
      <c r="R5" s="476"/>
      <c r="S5" s="476"/>
    </row>
    <row r="6" spans="1:20" ht="18" x14ac:dyDescent="0.2">
      <c r="A6" s="635" t="s">
        <v>63</v>
      </c>
      <c r="B6" s="635"/>
      <c r="C6" s="635"/>
      <c r="D6" s="635"/>
      <c r="E6" s="635"/>
      <c r="F6" s="635"/>
      <c r="G6" s="636"/>
      <c r="H6" s="613" t="s">
        <v>40</v>
      </c>
      <c r="I6" s="614"/>
      <c r="J6" s="614" t="s">
        <v>5</v>
      </c>
      <c r="K6" s="614"/>
      <c r="L6" s="617" t="s">
        <v>6</v>
      </c>
      <c r="M6" s="625"/>
      <c r="N6" s="629" t="s">
        <v>8</v>
      </c>
      <c r="O6" s="597" t="s">
        <v>314</v>
      </c>
      <c r="P6" s="597" t="s">
        <v>900</v>
      </c>
      <c r="Q6" s="597" t="s">
        <v>319</v>
      </c>
      <c r="R6" s="597" t="s">
        <v>317</v>
      </c>
      <c r="S6" s="600" t="s">
        <v>320</v>
      </c>
    </row>
    <row r="7" spans="1:20" ht="18" x14ac:dyDescent="0.2">
      <c r="A7" s="627" t="s">
        <v>64</v>
      </c>
      <c r="B7" s="627"/>
      <c r="C7" s="627"/>
      <c r="D7" s="627"/>
      <c r="E7" s="627"/>
      <c r="F7" s="627"/>
      <c r="G7" s="628"/>
      <c r="H7" s="615"/>
      <c r="I7" s="616"/>
      <c r="J7" s="616"/>
      <c r="K7" s="616"/>
      <c r="L7" s="619"/>
      <c r="M7" s="626"/>
      <c r="N7" s="630"/>
      <c r="O7" s="598"/>
      <c r="P7" s="598"/>
      <c r="Q7" s="598"/>
      <c r="R7" s="598"/>
      <c r="S7" s="601"/>
    </row>
    <row r="8" spans="1:20" ht="15.75" thickBot="1" x14ac:dyDescent="0.25">
      <c r="A8" s="126" t="s">
        <v>10</v>
      </c>
      <c r="B8" s="127"/>
      <c r="C8" s="128" t="s">
        <v>65</v>
      </c>
      <c r="D8" s="129" t="s">
        <v>12</v>
      </c>
      <c r="E8" s="128" t="s">
        <v>13</v>
      </c>
      <c r="F8" s="128" t="s">
        <v>14</v>
      </c>
      <c r="G8" s="245" t="s">
        <v>15</v>
      </c>
      <c r="H8" s="232" t="s">
        <v>16</v>
      </c>
      <c r="I8" s="233" t="s">
        <v>17</v>
      </c>
      <c r="J8" s="233" t="s">
        <v>16</v>
      </c>
      <c r="K8" s="233" t="s">
        <v>17</v>
      </c>
      <c r="L8" s="233" t="s">
        <v>16</v>
      </c>
      <c r="M8" s="264" t="s">
        <v>17</v>
      </c>
      <c r="N8" s="631"/>
      <c r="O8" s="599"/>
      <c r="P8" s="599"/>
      <c r="Q8" s="632"/>
      <c r="R8" s="599"/>
      <c r="S8" s="602"/>
    </row>
    <row r="9" spans="1:20" ht="51" x14ac:dyDescent="0.2">
      <c r="A9" s="633" t="s">
        <v>66</v>
      </c>
      <c r="B9" s="109" t="s">
        <v>67</v>
      </c>
      <c r="C9" s="116" t="s">
        <v>68</v>
      </c>
      <c r="D9" s="13" t="s">
        <v>69</v>
      </c>
      <c r="E9" s="13" t="s">
        <v>70</v>
      </c>
      <c r="F9" s="13" t="s">
        <v>948</v>
      </c>
      <c r="G9" s="246" t="s">
        <v>71</v>
      </c>
      <c r="H9" s="268">
        <v>4</v>
      </c>
      <c r="I9" s="265">
        <v>4</v>
      </c>
      <c r="J9" s="266"/>
      <c r="K9" s="265">
        <v>4</v>
      </c>
      <c r="L9" s="266"/>
      <c r="M9" s="267">
        <v>3</v>
      </c>
      <c r="N9" s="268">
        <f>I9+K9+M9</f>
        <v>11</v>
      </c>
      <c r="O9" s="266">
        <f>H9+J9+L9</f>
        <v>4</v>
      </c>
      <c r="P9" s="458">
        <f>O9/N9</f>
        <v>0.36363636363636365</v>
      </c>
      <c r="Q9" s="462" t="s">
        <v>909</v>
      </c>
      <c r="R9" s="459"/>
      <c r="S9" s="269"/>
      <c r="T9" s="449">
        <f>I9/N9</f>
        <v>0.36363636363636365</v>
      </c>
    </row>
    <row r="10" spans="1:20" ht="89.25" x14ac:dyDescent="0.2">
      <c r="A10" s="633"/>
      <c r="B10" s="109" t="s">
        <v>72</v>
      </c>
      <c r="C10" s="112" t="s">
        <v>73</v>
      </c>
      <c r="D10" s="13" t="s">
        <v>74</v>
      </c>
      <c r="E10" s="13" t="s">
        <v>75</v>
      </c>
      <c r="F10" s="13" t="s">
        <v>223</v>
      </c>
      <c r="G10" s="247" t="s">
        <v>77</v>
      </c>
      <c r="H10" s="479">
        <v>0</v>
      </c>
      <c r="I10" s="158">
        <v>1</v>
      </c>
      <c r="J10" s="107"/>
      <c r="K10" s="158">
        <v>1</v>
      </c>
      <c r="L10" s="107"/>
      <c r="M10" s="256">
        <v>1</v>
      </c>
      <c r="N10" s="249">
        <f t="shared" ref="N10:N16" si="0">I10+K10+M10</f>
        <v>3</v>
      </c>
      <c r="O10" s="107">
        <f t="shared" ref="O10:O16" si="1">H10+J10+L10</f>
        <v>0</v>
      </c>
      <c r="P10" s="458">
        <f t="shared" ref="P10:P16" si="2">O10/N10</f>
        <v>0</v>
      </c>
      <c r="Q10" s="462" t="s">
        <v>952</v>
      </c>
      <c r="R10" s="460"/>
      <c r="S10" s="254"/>
      <c r="T10" s="449">
        <f t="shared" ref="T10:T16" si="3">I10/N10</f>
        <v>0.33333333333333331</v>
      </c>
    </row>
    <row r="11" spans="1:20" ht="102" x14ac:dyDescent="0.2">
      <c r="A11" s="634" t="s">
        <v>78</v>
      </c>
      <c r="B11" s="106" t="s">
        <v>79</v>
      </c>
      <c r="C11" s="6" t="s">
        <v>80</v>
      </c>
      <c r="D11" s="7" t="s">
        <v>81</v>
      </c>
      <c r="E11" s="13" t="s">
        <v>82</v>
      </c>
      <c r="F11" s="13" t="s">
        <v>223</v>
      </c>
      <c r="G11" s="247" t="s">
        <v>77</v>
      </c>
      <c r="H11" s="249">
        <v>0</v>
      </c>
      <c r="I11" s="158">
        <v>1</v>
      </c>
      <c r="J11" s="107"/>
      <c r="K11" s="158">
        <v>1</v>
      </c>
      <c r="L11" s="107"/>
      <c r="M11" s="256">
        <v>1</v>
      </c>
      <c r="N11" s="249">
        <f t="shared" si="0"/>
        <v>3</v>
      </c>
      <c r="O11" s="107">
        <f t="shared" si="1"/>
        <v>0</v>
      </c>
      <c r="P11" s="458">
        <f t="shared" si="2"/>
        <v>0</v>
      </c>
      <c r="Q11" s="480" t="s">
        <v>953</v>
      </c>
      <c r="R11" s="460"/>
      <c r="S11" s="254"/>
      <c r="T11" s="449">
        <f t="shared" si="3"/>
        <v>0.33333333333333331</v>
      </c>
    </row>
    <row r="12" spans="1:20" ht="78" customHeight="1" x14ac:dyDescent="0.2">
      <c r="A12" s="634"/>
      <c r="B12" s="106" t="s">
        <v>83</v>
      </c>
      <c r="C12" s="116" t="s">
        <v>84</v>
      </c>
      <c r="D12" s="13" t="s">
        <v>85</v>
      </c>
      <c r="E12" s="13" t="s">
        <v>86</v>
      </c>
      <c r="F12" s="13" t="s">
        <v>87</v>
      </c>
      <c r="G12" s="248">
        <v>45104</v>
      </c>
      <c r="H12" s="249">
        <v>0</v>
      </c>
      <c r="I12" s="158"/>
      <c r="J12" s="107"/>
      <c r="K12" s="158">
        <v>3</v>
      </c>
      <c r="L12" s="107"/>
      <c r="M12" s="256"/>
      <c r="N12" s="249">
        <f t="shared" si="0"/>
        <v>3</v>
      </c>
      <c r="O12" s="107">
        <f t="shared" si="1"/>
        <v>0</v>
      </c>
      <c r="P12" s="458">
        <f t="shared" si="2"/>
        <v>0</v>
      </c>
      <c r="Q12" s="462" t="s">
        <v>975</v>
      </c>
      <c r="R12" s="460"/>
      <c r="S12" s="254"/>
      <c r="T12" s="449">
        <f t="shared" si="3"/>
        <v>0</v>
      </c>
    </row>
    <row r="13" spans="1:20" ht="63.75" x14ac:dyDescent="0.2">
      <c r="A13" s="130" t="s">
        <v>88</v>
      </c>
      <c r="B13" s="106" t="s">
        <v>89</v>
      </c>
      <c r="C13" s="6" t="s">
        <v>117</v>
      </c>
      <c r="D13" s="7" t="s">
        <v>90</v>
      </c>
      <c r="E13" s="13" t="s">
        <v>91</v>
      </c>
      <c r="F13" s="13" t="s">
        <v>949</v>
      </c>
      <c r="G13" s="246" t="s">
        <v>92</v>
      </c>
      <c r="H13" s="249">
        <v>1</v>
      </c>
      <c r="I13" s="158">
        <v>1</v>
      </c>
      <c r="J13" s="107"/>
      <c r="K13" s="158">
        <v>1</v>
      </c>
      <c r="L13" s="107"/>
      <c r="M13" s="256">
        <v>1</v>
      </c>
      <c r="N13" s="249">
        <f t="shared" si="0"/>
        <v>3</v>
      </c>
      <c r="O13" s="107">
        <f t="shared" si="1"/>
        <v>1</v>
      </c>
      <c r="P13" s="458">
        <f t="shared" si="2"/>
        <v>0.33333333333333331</v>
      </c>
      <c r="Q13" s="474" t="s">
        <v>971</v>
      </c>
      <c r="R13" s="460"/>
      <c r="S13" s="254"/>
      <c r="T13" s="449">
        <f t="shared" si="3"/>
        <v>0.33333333333333331</v>
      </c>
    </row>
    <row r="14" spans="1:20" ht="38.25" x14ac:dyDescent="0.2">
      <c r="A14" s="634" t="s">
        <v>93</v>
      </c>
      <c r="B14" s="109" t="s">
        <v>94</v>
      </c>
      <c r="C14" s="104" t="s">
        <v>95</v>
      </c>
      <c r="D14" s="13" t="s">
        <v>96</v>
      </c>
      <c r="E14" s="13" t="s">
        <v>97</v>
      </c>
      <c r="F14" s="13" t="s">
        <v>223</v>
      </c>
      <c r="G14" s="246" t="s">
        <v>98</v>
      </c>
      <c r="H14" s="253">
        <v>0.33</v>
      </c>
      <c r="I14" s="108">
        <v>0.33</v>
      </c>
      <c r="J14" s="107"/>
      <c r="K14" s="108">
        <v>0.34</v>
      </c>
      <c r="L14" s="107"/>
      <c r="M14" s="257">
        <v>0.33</v>
      </c>
      <c r="N14" s="253">
        <f t="shared" si="0"/>
        <v>1</v>
      </c>
      <c r="O14" s="446">
        <f t="shared" si="1"/>
        <v>0.33</v>
      </c>
      <c r="P14" s="458">
        <f t="shared" si="2"/>
        <v>0.33</v>
      </c>
      <c r="Q14" s="474" t="s">
        <v>910</v>
      </c>
      <c r="R14" s="460"/>
      <c r="S14" s="254"/>
      <c r="T14" s="449">
        <f t="shared" si="3"/>
        <v>0.33</v>
      </c>
    </row>
    <row r="15" spans="1:20" ht="51" x14ac:dyDescent="0.2">
      <c r="A15" s="634"/>
      <c r="B15" s="109" t="s">
        <v>99</v>
      </c>
      <c r="C15" s="104" t="s">
        <v>119</v>
      </c>
      <c r="D15" s="13" t="s">
        <v>74</v>
      </c>
      <c r="E15" s="13" t="s">
        <v>75</v>
      </c>
      <c r="F15" s="13" t="s">
        <v>51</v>
      </c>
      <c r="G15" s="247" t="s">
        <v>77</v>
      </c>
      <c r="H15" s="249">
        <v>1</v>
      </c>
      <c r="I15" s="158">
        <v>1</v>
      </c>
      <c r="J15" s="107"/>
      <c r="K15" s="158">
        <v>1</v>
      </c>
      <c r="L15" s="107"/>
      <c r="M15" s="256">
        <v>1</v>
      </c>
      <c r="N15" s="249">
        <f t="shared" si="0"/>
        <v>3</v>
      </c>
      <c r="O15" s="107">
        <f t="shared" si="1"/>
        <v>1</v>
      </c>
      <c r="P15" s="458">
        <f t="shared" si="2"/>
        <v>0.33333333333333331</v>
      </c>
      <c r="Q15" s="474" t="s">
        <v>892</v>
      </c>
      <c r="R15" s="460"/>
      <c r="S15" s="254"/>
      <c r="T15" s="449">
        <f t="shared" si="3"/>
        <v>0.33333333333333331</v>
      </c>
    </row>
    <row r="16" spans="1:20" ht="51.75" thickBot="1" x14ac:dyDescent="0.25">
      <c r="A16" s="117" t="s">
        <v>100</v>
      </c>
      <c r="B16" s="110" t="s">
        <v>101</v>
      </c>
      <c r="C16" s="116" t="s">
        <v>102</v>
      </c>
      <c r="D16" s="13" t="s">
        <v>103</v>
      </c>
      <c r="E16" s="13" t="s">
        <v>951</v>
      </c>
      <c r="F16" s="13" t="s">
        <v>950</v>
      </c>
      <c r="G16" s="247" t="s">
        <v>77</v>
      </c>
      <c r="H16" s="419">
        <v>1</v>
      </c>
      <c r="I16" s="251">
        <v>1</v>
      </c>
      <c r="J16" s="252"/>
      <c r="K16" s="251">
        <v>1</v>
      </c>
      <c r="L16" s="252"/>
      <c r="M16" s="258">
        <v>1</v>
      </c>
      <c r="N16" s="250">
        <f t="shared" si="0"/>
        <v>3</v>
      </c>
      <c r="O16" s="252">
        <f t="shared" si="1"/>
        <v>1</v>
      </c>
      <c r="P16" s="458">
        <f t="shared" si="2"/>
        <v>0.33333333333333331</v>
      </c>
      <c r="Q16" s="474" t="s">
        <v>954</v>
      </c>
      <c r="R16" s="461"/>
      <c r="S16" s="255"/>
      <c r="T16" s="449">
        <f t="shared" si="3"/>
        <v>0.33333333333333331</v>
      </c>
    </row>
    <row r="17" spans="1:20" x14ac:dyDescent="0.2">
      <c r="P17" s="447">
        <f>AVERAGE(P9:P16)</f>
        <v>0.21170454545454545</v>
      </c>
      <c r="Q17" s="447"/>
      <c r="R17" s="447"/>
      <c r="S17" s="447"/>
      <c r="T17" s="447">
        <f t="shared" ref="T17" si="4">AVERAGE(T9:T16)</f>
        <v>0.29503787878787879</v>
      </c>
    </row>
    <row r="18" spans="1:20" x14ac:dyDescent="0.2">
      <c r="A18" s="105"/>
    </row>
  </sheetData>
  <mergeCells count="14">
    <mergeCell ref="A9:A10"/>
    <mergeCell ref="A14:A15"/>
    <mergeCell ref="A11:A12"/>
    <mergeCell ref="A6:G6"/>
    <mergeCell ref="H6:I7"/>
    <mergeCell ref="J6:K7"/>
    <mergeCell ref="L6:M7"/>
    <mergeCell ref="A7:G7"/>
    <mergeCell ref="N6:N8"/>
    <mergeCell ref="S6:S8"/>
    <mergeCell ref="O6:O8"/>
    <mergeCell ref="Q6:Q8"/>
    <mergeCell ref="R6:R8"/>
    <mergeCell ref="P6:P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5"/>
  <sheetViews>
    <sheetView topLeftCell="F24" zoomScale="90" zoomScaleNormal="90" workbookViewId="0">
      <selection activeCell="R32" sqref="R32"/>
    </sheetView>
  </sheetViews>
  <sheetFormatPr baseColWidth="10" defaultColWidth="11.42578125" defaultRowHeight="15" x14ac:dyDescent="0.25"/>
  <cols>
    <col min="1" max="1" width="30.42578125" style="152" customWidth="1"/>
    <col min="2" max="2" width="11.42578125" style="152"/>
    <col min="3" max="3" width="81.5703125" style="152" customWidth="1"/>
    <col min="4" max="4" width="31.5703125" style="152" customWidth="1"/>
    <col min="5" max="5" width="40.7109375" style="152" customWidth="1"/>
    <col min="6" max="6" width="26" style="152" customWidth="1"/>
    <col min="7" max="7" width="46.85546875" style="179" customWidth="1"/>
    <col min="8" max="8" width="15.85546875" style="179" customWidth="1"/>
    <col min="9" max="13" width="11.42578125" style="152"/>
    <col min="14" max="14" width="12.140625" style="152" customWidth="1"/>
    <col min="15" max="15" width="11.42578125" style="152" customWidth="1"/>
    <col min="16" max="16" width="11.7109375" style="152" customWidth="1"/>
    <col min="17" max="17" width="14.7109375" style="152" customWidth="1"/>
    <col min="18" max="18" width="69.7109375" style="152" customWidth="1"/>
    <col min="19" max="19" width="29.5703125" style="152" customWidth="1"/>
    <col min="20" max="20" width="33.140625" style="152" customWidth="1"/>
    <col min="21" max="16384" width="11.42578125" style="152"/>
  </cols>
  <sheetData>
    <row r="1" spans="1:21" ht="16.5" x14ac:dyDescent="0.3">
      <c r="A1" s="118"/>
      <c r="B1" s="118"/>
      <c r="C1" s="20"/>
      <c r="D1" s="20"/>
      <c r="E1" s="20"/>
      <c r="F1" s="20"/>
      <c r="G1" s="477"/>
      <c r="H1" s="477"/>
      <c r="I1" s="20"/>
      <c r="J1" s="20"/>
      <c r="K1" s="20"/>
      <c r="L1" s="20"/>
      <c r="M1" s="20"/>
      <c r="N1" s="20"/>
      <c r="O1" s="20"/>
      <c r="P1" s="20"/>
      <c r="Q1" s="20"/>
      <c r="R1" s="20"/>
      <c r="S1" s="20"/>
      <c r="T1" s="20"/>
    </row>
    <row r="2" spans="1:21" ht="16.5" x14ac:dyDescent="0.3">
      <c r="A2" s="118"/>
      <c r="B2" s="118"/>
      <c r="C2" s="20"/>
      <c r="D2" s="20"/>
      <c r="E2" s="20"/>
      <c r="F2" s="20"/>
      <c r="G2" s="477"/>
      <c r="H2" s="477"/>
      <c r="I2" s="20"/>
      <c r="J2" s="20"/>
      <c r="K2" s="20"/>
      <c r="L2" s="20"/>
      <c r="M2" s="20"/>
      <c r="N2" s="20"/>
      <c r="O2" s="20"/>
      <c r="P2" s="20"/>
      <c r="Q2" s="20"/>
      <c r="R2" s="20"/>
      <c r="S2" s="20"/>
      <c r="T2" s="20"/>
    </row>
    <row r="3" spans="1:21" ht="16.5" x14ac:dyDescent="0.3">
      <c r="A3" s="118"/>
      <c r="B3" s="118"/>
      <c r="C3" s="20"/>
      <c r="D3" s="20"/>
      <c r="E3" s="20"/>
      <c r="F3" s="20"/>
      <c r="G3" s="477"/>
      <c r="H3" s="477"/>
      <c r="I3" s="20"/>
      <c r="J3" s="20"/>
      <c r="K3" s="20"/>
      <c r="L3" s="20"/>
      <c r="M3" s="20"/>
      <c r="N3" s="20"/>
      <c r="O3" s="20"/>
      <c r="P3" s="20"/>
      <c r="Q3" s="20"/>
      <c r="R3" s="20"/>
      <c r="S3" s="20"/>
      <c r="T3" s="20"/>
    </row>
    <row r="4" spans="1:21" ht="15.75" thickBot="1" x14ac:dyDescent="0.3">
      <c r="A4" s="20"/>
      <c r="B4" s="20"/>
      <c r="C4" s="20"/>
      <c r="D4" s="20"/>
      <c r="E4" s="20"/>
      <c r="F4" s="20"/>
      <c r="G4" s="477"/>
      <c r="H4" s="477"/>
      <c r="I4" s="20"/>
      <c r="J4" s="20"/>
      <c r="K4" s="20"/>
      <c r="L4" s="20"/>
      <c r="M4" s="20"/>
      <c r="N4" s="20"/>
      <c r="O4" s="20"/>
      <c r="P4" s="20"/>
      <c r="Q4" s="20"/>
      <c r="R4" s="20"/>
      <c r="S4" s="20"/>
      <c r="T4" s="20"/>
    </row>
    <row r="5" spans="1:21" ht="20.25" customHeight="1" x14ac:dyDescent="0.25">
      <c r="A5" s="641" t="s">
        <v>63</v>
      </c>
      <c r="B5" s="641"/>
      <c r="C5" s="641"/>
      <c r="D5" s="641"/>
      <c r="E5" s="641"/>
      <c r="F5" s="641"/>
      <c r="G5" s="641"/>
      <c r="H5" s="642"/>
      <c r="I5" s="629" t="s">
        <v>40</v>
      </c>
      <c r="J5" s="617"/>
      <c r="K5" s="617" t="s">
        <v>5</v>
      </c>
      <c r="L5" s="617"/>
      <c r="M5" s="617" t="s">
        <v>6</v>
      </c>
      <c r="N5" s="625"/>
      <c r="O5" s="629" t="s">
        <v>8</v>
      </c>
      <c r="P5" s="597" t="s">
        <v>314</v>
      </c>
      <c r="Q5" s="597" t="s">
        <v>315</v>
      </c>
      <c r="R5" s="597" t="s">
        <v>319</v>
      </c>
      <c r="S5" s="597" t="s">
        <v>317</v>
      </c>
      <c r="T5" s="600" t="s">
        <v>320</v>
      </c>
    </row>
    <row r="6" spans="1:21" ht="20.25" x14ac:dyDescent="0.25">
      <c r="A6" s="638" t="s">
        <v>104</v>
      </c>
      <c r="B6" s="638"/>
      <c r="C6" s="638"/>
      <c r="D6" s="638"/>
      <c r="E6" s="638"/>
      <c r="F6" s="638"/>
      <c r="G6" s="638"/>
      <c r="H6" s="639"/>
      <c r="I6" s="630"/>
      <c r="J6" s="619"/>
      <c r="K6" s="619"/>
      <c r="L6" s="619"/>
      <c r="M6" s="619"/>
      <c r="N6" s="626"/>
      <c r="O6" s="630"/>
      <c r="P6" s="598"/>
      <c r="Q6" s="598"/>
      <c r="R6" s="598"/>
      <c r="S6" s="598"/>
      <c r="T6" s="601"/>
    </row>
    <row r="7" spans="1:21" ht="38.25" customHeight="1" thickBot="1" x14ac:dyDescent="0.3">
      <c r="A7" s="168" t="s">
        <v>10</v>
      </c>
      <c r="B7" s="640" t="s">
        <v>11</v>
      </c>
      <c r="C7" s="640"/>
      <c r="D7" s="169" t="s">
        <v>12</v>
      </c>
      <c r="E7" s="169" t="s">
        <v>105</v>
      </c>
      <c r="F7" s="169" t="s">
        <v>13</v>
      </c>
      <c r="G7" s="180" t="s">
        <v>14</v>
      </c>
      <c r="H7" s="263" t="s">
        <v>15</v>
      </c>
      <c r="I7" s="492" t="s">
        <v>16</v>
      </c>
      <c r="J7" s="493" t="s">
        <v>17</v>
      </c>
      <c r="K7" s="493" t="s">
        <v>16</v>
      </c>
      <c r="L7" s="493" t="s">
        <v>17</v>
      </c>
      <c r="M7" s="493" t="s">
        <v>16</v>
      </c>
      <c r="N7" s="494" t="s">
        <v>17</v>
      </c>
      <c r="O7" s="643"/>
      <c r="P7" s="632"/>
      <c r="Q7" s="632"/>
      <c r="R7" s="632"/>
      <c r="S7" s="632"/>
      <c r="T7" s="637"/>
    </row>
    <row r="8" spans="1:21" ht="75" customHeight="1" x14ac:dyDescent="0.25">
      <c r="A8" s="644" t="s">
        <v>188</v>
      </c>
      <c r="B8" s="155" t="s">
        <v>67</v>
      </c>
      <c r="C8" s="165" t="s">
        <v>189</v>
      </c>
      <c r="D8" s="177">
        <v>1</v>
      </c>
      <c r="E8" s="164" t="s">
        <v>190</v>
      </c>
      <c r="F8" s="162" t="s">
        <v>191</v>
      </c>
      <c r="G8" s="162" t="s">
        <v>155</v>
      </c>
      <c r="H8" s="497" t="s">
        <v>192</v>
      </c>
      <c r="I8" s="500"/>
      <c r="J8" s="486"/>
      <c r="K8" s="487"/>
      <c r="L8" s="488">
        <v>1</v>
      </c>
      <c r="M8" s="487"/>
      <c r="N8" s="486"/>
      <c r="O8" s="489">
        <f t="shared" ref="O8:O34" si="0">J8+L8+N8</f>
        <v>1</v>
      </c>
      <c r="P8" s="487">
        <f>I8+K8+M8</f>
        <v>0</v>
      </c>
      <c r="Q8" s="489">
        <f>P8/O8</f>
        <v>0</v>
      </c>
      <c r="R8" s="501" t="s">
        <v>912</v>
      </c>
      <c r="S8" s="490"/>
      <c r="T8" s="491"/>
      <c r="U8" s="451">
        <f>J8/O8</f>
        <v>0</v>
      </c>
    </row>
    <row r="9" spans="1:21" ht="66" x14ac:dyDescent="0.3">
      <c r="A9" s="644"/>
      <c r="B9" s="161" t="s">
        <v>72</v>
      </c>
      <c r="C9" s="172" t="s">
        <v>193</v>
      </c>
      <c r="D9" s="163" t="s">
        <v>106</v>
      </c>
      <c r="E9" s="164" t="s">
        <v>194</v>
      </c>
      <c r="F9" s="164" t="s">
        <v>168</v>
      </c>
      <c r="G9" s="164" t="s">
        <v>195</v>
      </c>
      <c r="H9" s="497" t="s">
        <v>156</v>
      </c>
      <c r="I9" s="502">
        <v>1</v>
      </c>
      <c r="J9" s="435">
        <v>1</v>
      </c>
      <c r="K9" s="468"/>
      <c r="L9" s="435">
        <v>1</v>
      </c>
      <c r="M9" s="468"/>
      <c r="N9" s="435">
        <v>1</v>
      </c>
      <c r="O9" s="495">
        <f t="shared" si="0"/>
        <v>3</v>
      </c>
      <c r="P9" s="131">
        <f t="shared" ref="P9:P34" si="1">I9+K9+M9</f>
        <v>1</v>
      </c>
      <c r="Q9" s="468">
        <f t="shared" ref="Q9:Q34" si="2">P9/O9</f>
        <v>0.33333333333333331</v>
      </c>
      <c r="R9" s="471" t="s">
        <v>913</v>
      </c>
      <c r="S9" s="154"/>
      <c r="T9" s="259"/>
      <c r="U9" s="451">
        <f t="shared" ref="U9:U34" si="3">J9/O9</f>
        <v>0.33333333333333331</v>
      </c>
    </row>
    <row r="10" spans="1:21" ht="111.75" customHeight="1" x14ac:dyDescent="0.25">
      <c r="A10" s="644"/>
      <c r="B10" s="161" t="s">
        <v>163</v>
      </c>
      <c r="C10" s="113" t="s">
        <v>196</v>
      </c>
      <c r="D10" s="163">
        <v>1</v>
      </c>
      <c r="E10" s="164" t="s">
        <v>197</v>
      </c>
      <c r="F10" s="164" t="s">
        <v>198</v>
      </c>
      <c r="G10" s="164" t="s">
        <v>199</v>
      </c>
      <c r="H10" s="497" t="s">
        <v>156</v>
      </c>
      <c r="I10" s="183">
        <v>0.33</v>
      </c>
      <c r="J10" s="433">
        <v>0.33</v>
      </c>
      <c r="K10" s="171"/>
      <c r="L10" s="433">
        <v>0.33400000000000002</v>
      </c>
      <c r="M10" s="468"/>
      <c r="N10" s="433">
        <v>0.33400000000000002</v>
      </c>
      <c r="O10" s="468">
        <f t="shared" si="0"/>
        <v>0.998</v>
      </c>
      <c r="P10" s="131">
        <f t="shared" si="1"/>
        <v>0.33</v>
      </c>
      <c r="Q10" s="468">
        <f t="shared" si="2"/>
        <v>0.33066132264529058</v>
      </c>
      <c r="R10" s="484" t="s">
        <v>972</v>
      </c>
      <c r="S10" s="154"/>
      <c r="T10" s="259"/>
      <c r="U10" s="451">
        <f t="shared" si="3"/>
        <v>0.33066132264529058</v>
      </c>
    </row>
    <row r="11" spans="1:21" ht="49.5" x14ac:dyDescent="0.25">
      <c r="A11" s="644"/>
      <c r="B11" s="161" t="s">
        <v>165</v>
      </c>
      <c r="C11" s="165" t="s">
        <v>200</v>
      </c>
      <c r="D11" s="163" t="s">
        <v>201</v>
      </c>
      <c r="E11" s="164" t="s">
        <v>202</v>
      </c>
      <c r="F11" s="164" t="s">
        <v>168</v>
      </c>
      <c r="G11" s="164" t="s">
        <v>195</v>
      </c>
      <c r="H11" s="497" t="s">
        <v>203</v>
      </c>
      <c r="I11" s="503"/>
      <c r="J11" s="132"/>
      <c r="K11" s="131"/>
      <c r="L11" s="435">
        <v>1</v>
      </c>
      <c r="M11" s="468"/>
      <c r="N11" s="435">
        <v>1</v>
      </c>
      <c r="O11" s="495">
        <f t="shared" si="0"/>
        <v>2</v>
      </c>
      <c r="P11" s="131">
        <f t="shared" si="1"/>
        <v>0</v>
      </c>
      <c r="Q11" s="468">
        <f t="shared" si="2"/>
        <v>0</v>
      </c>
      <c r="R11" s="392" t="s">
        <v>914</v>
      </c>
      <c r="S11" s="154"/>
      <c r="T11" s="259"/>
      <c r="U11" s="451">
        <f t="shared" si="3"/>
        <v>0</v>
      </c>
    </row>
    <row r="12" spans="1:21" ht="115.5" x14ac:dyDescent="0.25">
      <c r="A12" s="644"/>
      <c r="B12" s="161" t="s">
        <v>166</v>
      </c>
      <c r="C12" s="165" t="s">
        <v>204</v>
      </c>
      <c r="D12" s="163" t="s">
        <v>106</v>
      </c>
      <c r="E12" s="164" t="s">
        <v>205</v>
      </c>
      <c r="F12" s="164" t="s">
        <v>198</v>
      </c>
      <c r="G12" s="164" t="s">
        <v>199</v>
      </c>
      <c r="H12" s="497" t="s">
        <v>156</v>
      </c>
      <c r="I12" s="504">
        <v>1</v>
      </c>
      <c r="J12" s="435">
        <v>1</v>
      </c>
      <c r="K12" s="468"/>
      <c r="L12" s="435">
        <v>1</v>
      </c>
      <c r="M12" s="468"/>
      <c r="N12" s="435">
        <v>1</v>
      </c>
      <c r="O12" s="495">
        <f t="shared" si="0"/>
        <v>3</v>
      </c>
      <c r="P12" s="131">
        <f t="shared" si="1"/>
        <v>1</v>
      </c>
      <c r="Q12" s="468">
        <f t="shared" si="2"/>
        <v>0.33333333333333331</v>
      </c>
      <c r="R12" s="484" t="s">
        <v>973</v>
      </c>
      <c r="S12" s="154"/>
      <c r="T12" s="259"/>
      <c r="U12" s="451">
        <f t="shared" si="3"/>
        <v>0.33333333333333331</v>
      </c>
    </row>
    <row r="13" spans="1:21" ht="49.5" x14ac:dyDescent="0.25">
      <c r="A13" s="644"/>
      <c r="B13" s="170">
        <v>1.6</v>
      </c>
      <c r="C13" s="165" t="s">
        <v>206</v>
      </c>
      <c r="D13" s="114" t="s">
        <v>106</v>
      </c>
      <c r="E13" s="166" t="s">
        <v>207</v>
      </c>
      <c r="F13" s="166" t="s">
        <v>198</v>
      </c>
      <c r="G13" s="166" t="s">
        <v>199</v>
      </c>
      <c r="H13" s="498" t="s">
        <v>156</v>
      </c>
      <c r="I13" s="505">
        <v>1</v>
      </c>
      <c r="J13" s="435">
        <v>1</v>
      </c>
      <c r="K13" s="468"/>
      <c r="L13" s="435">
        <v>1</v>
      </c>
      <c r="M13" s="468"/>
      <c r="N13" s="435">
        <v>1</v>
      </c>
      <c r="O13" s="495">
        <f t="shared" si="0"/>
        <v>3</v>
      </c>
      <c r="P13" s="131">
        <f t="shared" si="1"/>
        <v>1</v>
      </c>
      <c r="Q13" s="468">
        <f t="shared" si="2"/>
        <v>0.33333333333333331</v>
      </c>
      <c r="R13" s="472" t="s">
        <v>915</v>
      </c>
      <c r="S13" s="154"/>
      <c r="T13" s="259"/>
      <c r="U13" s="451">
        <f t="shared" si="3"/>
        <v>0.33333333333333331</v>
      </c>
    </row>
    <row r="14" spans="1:21" ht="49.5" x14ac:dyDescent="0.25">
      <c r="A14" s="644"/>
      <c r="B14" s="155" t="s">
        <v>208</v>
      </c>
      <c r="C14" s="165" t="s">
        <v>209</v>
      </c>
      <c r="D14" s="163">
        <v>1</v>
      </c>
      <c r="E14" s="166" t="s">
        <v>210</v>
      </c>
      <c r="F14" s="164" t="s">
        <v>168</v>
      </c>
      <c r="G14" s="162" t="s">
        <v>304</v>
      </c>
      <c r="H14" s="497" t="s">
        <v>203</v>
      </c>
      <c r="I14" s="505"/>
      <c r="J14" s="435"/>
      <c r="K14" s="468"/>
      <c r="L14" s="433">
        <v>0.5</v>
      </c>
      <c r="M14" s="468"/>
      <c r="N14" s="433">
        <v>0.5</v>
      </c>
      <c r="O14" s="468">
        <f t="shared" si="0"/>
        <v>1</v>
      </c>
      <c r="P14" s="131">
        <f t="shared" si="1"/>
        <v>0</v>
      </c>
      <c r="Q14" s="468">
        <f>P14/O14</f>
        <v>0</v>
      </c>
      <c r="R14" s="470" t="s">
        <v>916</v>
      </c>
      <c r="S14" s="154"/>
      <c r="T14" s="259"/>
      <c r="U14" s="451">
        <f t="shared" si="3"/>
        <v>0</v>
      </c>
    </row>
    <row r="15" spans="1:21" ht="82.5" x14ac:dyDescent="0.3">
      <c r="A15" s="644"/>
      <c r="B15" s="170">
        <v>1.8</v>
      </c>
      <c r="C15" s="165" t="s">
        <v>211</v>
      </c>
      <c r="D15" s="114" t="s">
        <v>106</v>
      </c>
      <c r="E15" s="133" t="s">
        <v>212</v>
      </c>
      <c r="F15" s="166" t="s">
        <v>168</v>
      </c>
      <c r="G15" s="166" t="s">
        <v>305</v>
      </c>
      <c r="H15" s="498" t="s">
        <v>156</v>
      </c>
      <c r="I15" s="505">
        <v>1</v>
      </c>
      <c r="J15" s="435">
        <v>1</v>
      </c>
      <c r="K15" s="468"/>
      <c r="L15" s="435">
        <v>1</v>
      </c>
      <c r="M15" s="468"/>
      <c r="N15" s="435">
        <v>1</v>
      </c>
      <c r="O15" s="495">
        <f t="shared" si="0"/>
        <v>3</v>
      </c>
      <c r="P15" s="131">
        <f t="shared" si="1"/>
        <v>1</v>
      </c>
      <c r="Q15" s="468">
        <f t="shared" si="2"/>
        <v>0.33333333333333331</v>
      </c>
      <c r="R15" s="471" t="s">
        <v>917</v>
      </c>
      <c r="S15" s="154"/>
      <c r="T15" s="259"/>
      <c r="U15" s="451">
        <f t="shared" si="3"/>
        <v>0.33333333333333331</v>
      </c>
    </row>
    <row r="16" spans="1:21" ht="49.5" x14ac:dyDescent="0.25">
      <c r="A16" s="644"/>
      <c r="B16" s="161" t="s">
        <v>213</v>
      </c>
      <c r="C16" s="165" t="s">
        <v>214</v>
      </c>
      <c r="D16" s="163" t="s">
        <v>106</v>
      </c>
      <c r="E16" s="164" t="s">
        <v>215</v>
      </c>
      <c r="F16" s="164" t="s">
        <v>168</v>
      </c>
      <c r="G16" s="164" t="s">
        <v>195</v>
      </c>
      <c r="H16" s="497" t="s">
        <v>156</v>
      </c>
      <c r="I16" s="505"/>
      <c r="J16" s="435"/>
      <c r="K16" s="468"/>
      <c r="L16" s="435">
        <v>2</v>
      </c>
      <c r="M16" s="468"/>
      <c r="N16" s="435">
        <v>1</v>
      </c>
      <c r="O16" s="495">
        <f t="shared" si="0"/>
        <v>3</v>
      </c>
      <c r="P16" s="131">
        <f t="shared" si="1"/>
        <v>0</v>
      </c>
      <c r="Q16" s="468">
        <f t="shared" si="2"/>
        <v>0</v>
      </c>
      <c r="R16" s="470" t="s">
        <v>955</v>
      </c>
      <c r="S16" s="154"/>
      <c r="T16" s="259"/>
      <c r="U16" s="451">
        <f t="shared" si="3"/>
        <v>0</v>
      </c>
    </row>
    <row r="17" spans="1:21" ht="49.5" x14ac:dyDescent="0.25">
      <c r="A17" s="644"/>
      <c r="B17" s="161" t="s">
        <v>216</v>
      </c>
      <c r="C17" s="172" t="s">
        <v>217</v>
      </c>
      <c r="D17" s="114" t="s">
        <v>218</v>
      </c>
      <c r="E17" s="166" t="s">
        <v>219</v>
      </c>
      <c r="F17" s="166" t="s">
        <v>168</v>
      </c>
      <c r="G17" s="166" t="s">
        <v>195</v>
      </c>
      <c r="H17" s="498">
        <v>45291</v>
      </c>
      <c r="I17" s="505"/>
      <c r="J17" s="435"/>
      <c r="K17" s="468"/>
      <c r="L17" s="435"/>
      <c r="M17" s="468"/>
      <c r="N17" s="435">
        <v>1</v>
      </c>
      <c r="O17" s="495">
        <f t="shared" si="0"/>
        <v>1</v>
      </c>
      <c r="P17" s="131">
        <f t="shared" si="1"/>
        <v>0</v>
      </c>
      <c r="Q17" s="468">
        <f t="shared" si="2"/>
        <v>0</v>
      </c>
      <c r="R17" s="470" t="s">
        <v>921</v>
      </c>
      <c r="S17" s="154"/>
      <c r="T17" s="259"/>
      <c r="U17" s="451">
        <f t="shared" si="3"/>
        <v>0</v>
      </c>
    </row>
    <row r="18" spans="1:21" ht="82.5" x14ac:dyDescent="0.25">
      <c r="A18" s="644"/>
      <c r="B18" s="161" t="s">
        <v>220</v>
      </c>
      <c r="C18" s="165" t="s">
        <v>221</v>
      </c>
      <c r="D18" s="114" t="s">
        <v>218</v>
      </c>
      <c r="E18" s="166" t="s">
        <v>222</v>
      </c>
      <c r="F18" s="166" t="s">
        <v>168</v>
      </c>
      <c r="G18" s="166" t="s">
        <v>223</v>
      </c>
      <c r="H18" s="497">
        <v>45169</v>
      </c>
      <c r="I18" s="505"/>
      <c r="J18" s="435"/>
      <c r="K18" s="468"/>
      <c r="L18" s="435">
        <v>1</v>
      </c>
      <c r="M18" s="468"/>
      <c r="N18" s="435"/>
      <c r="O18" s="495">
        <f t="shared" si="0"/>
        <v>1</v>
      </c>
      <c r="P18" s="131">
        <f t="shared" si="1"/>
        <v>0</v>
      </c>
      <c r="Q18" s="468">
        <f t="shared" si="2"/>
        <v>0</v>
      </c>
      <c r="R18" s="485" t="s">
        <v>974</v>
      </c>
      <c r="S18" s="157"/>
      <c r="T18" s="260"/>
      <c r="U18" s="451">
        <f t="shared" si="3"/>
        <v>0</v>
      </c>
    </row>
    <row r="19" spans="1:21" ht="99" x14ac:dyDescent="0.25">
      <c r="A19" s="644"/>
      <c r="B19" s="161" t="s">
        <v>224</v>
      </c>
      <c r="C19" s="160" t="s">
        <v>225</v>
      </c>
      <c r="D19" s="163" t="s">
        <v>106</v>
      </c>
      <c r="E19" s="164" t="s">
        <v>107</v>
      </c>
      <c r="F19" s="164" t="s">
        <v>108</v>
      </c>
      <c r="G19" s="164" t="s">
        <v>76</v>
      </c>
      <c r="H19" s="497" t="s">
        <v>92</v>
      </c>
      <c r="I19" s="506">
        <v>1</v>
      </c>
      <c r="J19" s="435">
        <v>1</v>
      </c>
      <c r="K19" s="468"/>
      <c r="L19" s="435">
        <v>1</v>
      </c>
      <c r="M19" s="468"/>
      <c r="N19" s="435">
        <v>1</v>
      </c>
      <c r="O19" s="495">
        <f t="shared" si="0"/>
        <v>3</v>
      </c>
      <c r="P19" s="131">
        <f t="shared" si="1"/>
        <v>1</v>
      </c>
      <c r="Q19" s="468">
        <f t="shared" si="2"/>
        <v>0.33333333333333331</v>
      </c>
      <c r="R19" s="470" t="s">
        <v>918</v>
      </c>
      <c r="S19" s="157"/>
      <c r="T19" s="260"/>
      <c r="U19" s="451">
        <f t="shared" si="3"/>
        <v>0.33333333333333331</v>
      </c>
    </row>
    <row r="20" spans="1:21" ht="49.5" x14ac:dyDescent="0.25">
      <c r="A20" s="644"/>
      <c r="B20" s="161" t="s">
        <v>226</v>
      </c>
      <c r="C20" s="160" t="s">
        <v>227</v>
      </c>
      <c r="D20" s="163" t="s">
        <v>228</v>
      </c>
      <c r="E20" s="164" t="s">
        <v>229</v>
      </c>
      <c r="F20" s="164" t="s">
        <v>86</v>
      </c>
      <c r="G20" s="164" t="s">
        <v>230</v>
      </c>
      <c r="H20" s="497">
        <v>45291</v>
      </c>
      <c r="I20" s="507"/>
      <c r="J20" s="435"/>
      <c r="K20" s="468"/>
      <c r="L20" s="435"/>
      <c r="M20" s="468"/>
      <c r="N20" s="435">
        <v>1</v>
      </c>
      <c r="O20" s="495">
        <f t="shared" si="0"/>
        <v>1</v>
      </c>
      <c r="P20" s="131">
        <f t="shared" si="1"/>
        <v>0</v>
      </c>
      <c r="Q20" s="468">
        <f t="shared" si="2"/>
        <v>0</v>
      </c>
      <c r="R20" s="392" t="s">
        <v>919</v>
      </c>
      <c r="S20" s="157"/>
      <c r="T20" s="260"/>
      <c r="U20" s="451">
        <f t="shared" si="3"/>
        <v>0</v>
      </c>
    </row>
    <row r="21" spans="1:21" ht="66" x14ac:dyDescent="0.25">
      <c r="A21" s="644"/>
      <c r="B21" s="161">
        <v>1.1399999999999999</v>
      </c>
      <c r="C21" s="160" t="s">
        <v>231</v>
      </c>
      <c r="D21" s="163" t="s">
        <v>106</v>
      </c>
      <c r="E21" s="164" t="s">
        <v>107</v>
      </c>
      <c r="F21" s="164" t="s">
        <v>86</v>
      </c>
      <c r="G21" s="164" t="s">
        <v>957</v>
      </c>
      <c r="H21" s="497" t="s">
        <v>92</v>
      </c>
      <c r="I21" s="504">
        <v>1</v>
      </c>
      <c r="J21" s="435">
        <v>1</v>
      </c>
      <c r="K21" s="468"/>
      <c r="L21" s="435">
        <v>1</v>
      </c>
      <c r="M21" s="468"/>
      <c r="N21" s="435">
        <v>1</v>
      </c>
      <c r="O21" s="495">
        <f t="shared" si="0"/>
        <v>3</v>
      </c>
      <c r="P21" s="131">
        <f t="shared" si="1"/>
        <v>1</v>
      </c>
      <c r="Q21" s="468">
        <f t="shared" si="2"/>
        <v>0.33333333333333331</v>
      </c>
      <c r="R21" s="472" t="s">
        <v>920</v>
      </c>
      <c r="S21" s="157"/>
      <c r="T21" s="260"/>
      <c r="U21" s="451">
        <f t="shared" si="3"/>
        <v>0.33333333333333331</v>
      </c>
    </row>
    <row r="22" spans="1:21" ht="214.5" x14ac:dyDescent="0.25">
      <c r="A22" s="644" t="s">
        <v>232</v>
      </c>
      <c r="B22" s="161" t="s">
        <v>79</v>
      </c>
      <c r="C22" s="165" t="s">
        <v>233</v>
      </c>
      <c r="D22" s="166" t="s">
        <v>234</v>
      </c>
      <c r="E22" s="164" t="s">
        <v>109</v>
      </c>
      <c r="F22" s="166" t="s">
        <v>91</v>
      </c>
      <c r="G22" s="166" t="s">
        <v>963</v>
      </c>
      <c r="H22" s="498" t="s">
        <v>92</v>
      </c>
      <c r="I22" s="506">
        <v>1</v>
      </c>
      <c r="J22" s="435">
        <v>1</v>
      </c>
      <c r="K22" s="468"/>
      <c r="L22" s="435">
        <v>1</v>
      </c>
      <c r="M22" s="468"/>
      <c r="N22" s="435">
        <v>1</v>
      </c>
      <c r="O22" s="495">
        <f t="shared" si="0"/>
        <v>3</v>
      </c>
      <c r="P22" s="131">
        <f t="shared" si="1"/>
        <v>1</v>
      </c>
      <c r="Q22" s="468">
        <f t="shared" si="2"/>
        <v>0.33333333333333331</v>
      </c>
      <c r="R22" s="470" t="s">
        <v>922</v>
      </c>
      <c r="S22" s="157"/>
      <c r="T22" s="260"/>
      <c r="U22" s="451">
        <f t="shared" si="3"/>
        <v>0.33333333333333331</v>
      </c>
    </row>
    <row r="23" spans="1:21" ht="49.5" x14ac:dyDescent="0.25">
      <c r="A23" s="644"/>
      <c r="B23" s="156" t="s">
        <v>83</v>
      </c>
      <c r="C23" s="172" t="s">
        <v>235</v>
      </c>
      <c r="D23" s="163" t="s">
        <v>236</v>
      </c>
      <c r="E23" s="164" t="s">
        <v>237</v>
      </c>
      <c r="F23" s="164" t="s">
        <v>168</v>
      </c>
      <c r="G23" s="164" t="s">
        <v>195</v>
      </c>
      <c r="H23" s="497" t="s">
        <v>238</v>
      </c>
      <c r="I23" s="504"/>
      <c r="J23" s="158"/>
      <c r="K23" s="159"/>
      <c r="L23" s="435">
        <v>1</v>
      </c>
      <c r="M23" s="468"/>
      <c r="N23" s="435">
        <v>1</v>
      </c>
      <c r="O23" s="495">
        <f t="shared" si="0"/>
        <v>2</v>
      </c>
      <c r="P23" s="131">
        <f t="shared" si="1"/>
        <v>0</v>
      </c>
      <c r="Q23" s="468">
        <f t="shared" si="2"/>
        <v>0</v>
      </c>
      <c r="R23" s="392" t="s">
        <v>914</v>
      </c>
      <c r="S23" s="157"/>
      <c r="T23" s="260"/>
      <c r="U23" s="451">
        <f t="shared" si="3"/>
        <v>0</v>
      </c>
    </row>
    <row r="24" spans="1:21" ht="99" x14ac:dyDescent="0.3">
      <c r="A24" s="644"/>
      <c r="B24" s="161" t="s">
        <v>239</v>
      </c>
      <c r="C24" s="172" t="s">
        <v>240</v>
      </c>
      <c r="D24" s="166" t="s">
        <v>241</v>
      </c>
      <c r="E24" s="164" t="s">
        <v>109</v>
      </c>
      <c r="F24" s="164" t="s">
        <v>168</v>
      </c>
      <c r="G24" s="164" t="s">
        <v>958</v>
      </c>
      <c r="H24" s="497" t="s">
        <v>156</v>
      </c>
      <c r="I24" s="508">
        <v>1</v>
      </c>
      <c r="J24" s="158">
        <v>1</v>
      </c>
      <c r="K24" s="159"/>
      <c r="L24" s="158">
        <v>1</v>
      </c>
      <c r="M24" s="159"/>
      <c r="N24" s="158">
        <v>1</v>
      </c>
      <c r="O24" s="495">
        <f t="shared" si="0"/>
        <v>3</v>
      </c>
      <c r="P24" s="131">
        <f t="shared" si="1"/>
        <v>1</v>
      </c>
      <c r="Q24" s="468">
        <f t="shared" si="2"/>
        <v>0.33333333333333331</v>
      </c>
      <c r="R24" s="471" t="s">
        <v>923</v>
      </c>
      <c r="S24" s="157"/>
      <c r="T24" s="260"/>
      <c r="U24" s="451">
        <f t="shared" si="3"/>
        <v>0.33333333333333331</v>
      </c>
    </row>
    <row r="25" spans="1:21" ht="49.5" x14ac:dyDescent="0.25">
      <c r="A25" s="644" t="s">
        <v>110</v>
      </c>
      <c r="B25" s="161" t="s">
        <v>133</v>
      </c>
      <c r="C25" s="172" t="s">
        <v>242</v>
      </c>
      <c r="D25" s="164" t="s">
        <v>243</v>
      </c>
      <c r="E25" s="164" t="s">
        <v>244</v>
      </c>
      <c r="F25" s="164" t="s">
        <v>168</v>
      </c>
      <c r="G25" s="164" t="s">
        <v>195</v>
      </c>
      <c r="H25" s="497" t="s">
        <v>238</v>
      </c>
      <c r="I25" s="505"/>
      <c r="J25" s="435"/>
      <c r="K25" s="436"/>
      <c r="L25" s="435">
        <v>1</v>
      </c>
      <c r="M25" s="436"/>
      <c r="N25" s="435">
        <v>1</v>
      </c>
      <c r="O25" s="495">
        <f t="shared" si="0"/>
        <v>2</v>
      </c>
      <c r="P25" s="131">
        <f t="shared" si="1"/>
        <v>0</v>
      </c>
      <c r="Q25" s="468">
        <f t="shared" si="2"/>
        <v>0</v>
      </c>
      <c r="R25" s="392" t="s">
        <v>914</v>
      </c>
      <c r="S25" s="157"/>
      <c r="T25" s="260"/>
      <c r="U25" s="451">
        <f t="shared" si="3"/>
        <v>0</v>
      </c>
    </row>
    <row r="26" spans="1:21" ht="148.5" x14ac:dyDescent="0.25">
      <c r="A26" s="644"/>
      <c r="B26" s="161" t="s">
        <v>245</v>
      </c>
      <c r="C26" s="160" t="s">
        <v>246</v>
      </c>
      <c r="D26" s="166" t="s">
        <v>247</v>
      </c>
      <c r="E26" s="164" t="s">
        <v>248</v>
      </c>
      <c r="F26" s="164" t="s">
        <v>168</v>
      </c>
      <c r="G26" s="164" t="s">
        <v>223</v>
      </c>
      <c r="H26" s="497" t="s">
        <v>156</v>
      </c>
      <c r="I26" s="249">
        <v>0</v>
      </c>
      <c r="J26" s="435">
        <v>5</v>
      </c>
      <c r="K26" s="436"/>
      <c r="L26" s="435">
        <v>5</v>
      </c>
      <c r="M26" s="436"/>
      <c r="N26" s="435">
        <v>6</v>
      </c>
      <c r="O26" s="495">
        <f t="shared" si="0"/>
        <v>16</v>
      </c>
      <c r="P26" s="131">
        <f t="shared" si="1"/>
        <v>0</v>
      </c>
      <c r="Q26" s="468">
        <f t="shared" si="2"/>
        <v>0</v>
      </c>
      <c r="R26" s="472" t="s">
        <v>924</v>
      </c>
      <c r="S26" s="157"/>
      <c r="T26" s="260"/>
      <c r="U26" s="451">
        <f t="shared" si="3"/>
        <v>0.3125</v>
      </c>
    </row>
    <row r="27" spans="1:21" ht="49.5" x14ac:dyDescent="0.25">
      <c r="A27" s="644"/>
      <c r="B27" s="161" t="s">
        <v>180</v>
      </c>
      <c r="C27" s="160" t="s">
        <v>249</v>
      </c>
      <c r="D27" s="163">
        <v>1</v>
      </c>
      <c r="E27" s="164" t="s">
        <v>250</v>
      </c>
      <c r="F27" s="164" t="s">
        <v>168</v>
      </c>
      <c r="G27" s="164" t="s">
        <v>223</v>
      </c>
      <c r="H27" s="497" t="s">
        <v>251</v>
      </c>
      <c r="I27" s="509"/>
      <c r="J27" s="435"/>
      <c r="K27" s="436"/>
      <c r="L27" s="433">
        <v>0.5</v>
      </c>
      <c r="M27" s="436"/>
      <c r="N27" s="433">
        <v>0.5</v>
      </c>
      <c r="O27" s="496">
        <f t="shared" si="0"/>
        <v>1</v>
      </c>
      <c r="P27" s="131">
        <f t="shared" si="1"/>
        <v>0</v>
      </c>
      <c r="Q27" s="468">
        <f t="shared" si="2"/>
        <v>0</v>
      </c>
      <c r="R27" s="392" t="s">
        <v>925</v>
      </c>
      <c r="S27" s="157"/>
      <c r="T27" s="260"/>
      <c r="U27" s="451">
        <f t="shared" si="3"/>
        <v>0</v>
      </c>
    </row>
    <row r="28" spans="1:21" ht="82.5" x14ac:dyDescent="0.25">
      <c r="A28" s="644"/>
      <c r="B28" s="156" t="s">
        <v>184</v>
      </c>
      <c r="C28" s="113" t="s">
        <v>252</v>
      </c>
      <c r="D28" s="167">
        <v>1</v>
      </c>
      <c r="E28" s="162" t="s">
        <v>253</v>
      </c>
      <c r="F28" s="162" t="s">
        <v>168</v>
      </c>
      <c r="G28" s="162" t="s">
        <v>940</v>
      </c>
      <c r="H28" s="497" t="s">
        <v>156</v>
      </c>
      <c r="I28" s="507">
        <v>0.33</v>
      </c>
      <c r="J28" s="433">
        <v>0.33</v>
      </c>
      <c r="K28" s="171"/>
      <c r="L28" s="433">
        <v>0.33400000000000002</v>
      </c>
      <c r="M28" s="468"/>
      <c r="N28" s="433">
        <v>0.33400000000000002</v>
      </c>
      <c r="O28" s="496">
        <f t="shared" si="0"/>
        <v>0.998</v>
      </c>
      <c r="P28" s="131">
        <f t="shared" si="1"/>
        <v>0.33</v>
      </c>
      <c r="Q28" s="468">
        <f t="shared" si="2"/>
        <v>0.33066132264529058</v>
      </c>
      <c r="R28" s="472" t="s">
        <v>926</v>
      </c>
      <c r="S28" s="157"/>
      <c r="T28" s="260"/>
      <c r="U28" s="451">
        <f t="shared" si="3"/>
        <v>0.33066132264529058</v>
      </c>
    </row>
    <row r="29" spans="1:21" ht="33" x14ac:dyDescent="0.25">
      <c r="A29" s="644"/>
      <c r="B29" s="161" t="s">
        <v>254</v>
      </c>
      <c r="C29" s="160" t="s">
        <v>255</v>
      </c>
      <c r="D29" s="166" t="s">
        <v>256</v>
      </c>
      <c r="E29" s="164" t="s">
        <v>257</v>
      </c>
      <c r="F29" s="164" t="s">
        <v>168</v>
      </c>
      <c r="G29" s="164" t="s">
        <v>195</v>
      </c>
      <c r="H29" s="497">
        <v>45169</v>
      </c>
      <c r="I29" s="505"/>
      <c r="J29" s="435"/>
      <c r="K29" s="436"/>
      <c r="L29" s="435">
        <v>1</v>
      </c>
      <c r="M29" s="436"/>
      <c r="N29" s="435"/>
      <c r="O29" s="495">
        <f t="shared" si="0"/>
        <v>1</v>
      </c>
      <c r="P29" s="131">
        <f t="shared" si="1"/>
        <v>0</v>
      </c>
      <c r="Q29" s="468">
        <f t="shared" si="2"/>
        <v>0</v>
      </c>
      <c r="R29" s="392" t="s">
        <v>927</v>
      </c>
      <c r="S29" s="157"/>
      <c r="T29" s="260"/>
      <c r="U29" s="451">
        <f t="shared" si="3"/>
        <v>0</v>
      </c>
    </row>
    <row r="30" spans="1:21" ht="49.5" x14ac:dyDescent="0.25">
      <c r="A30" s="644"/>
      <c r="B30" s="161" t="s">
        <v>258</v>
      </c>
      <c r="C30" s="173" t="s">
        <v>259</v>
      </c>
      <c r="D30" s="174" t="s">
        <v>260</v>
      </c>
      <c r="E30" s="175" t="s">
        <v>257</v>
      </c>
      <c r="F30" s="175" t="s">
        <v>168</v>
      </c>
      <c r="G30" s="175" t="s">
        <v>959</v>
      </c>
      <c r="H30" s="499" t="s">
        <v>238</v>
      </c>
      <c r="I30" s="249"/>
      <c r="J30" s="435"/>
      <c r="K30" s="436"/>
      <c r="L30" s="435">
        <v>3</v>
      </c>
      <c r="M30" s="436"/>
      <c r="N30" s="435">
        <v>3</v>
      </c>
      <c r="O30" s="495">
        <f t="shared" si="0"/>
        <v>6</v>
      </c>
      <c r="P30" s="131">
        <f t="shared" si="1"/>
        <v>0</v>
      </c>
      <c r="Q30" s="468">
        <f t="shared" si="2"/>
        <v>0</v>
      </c>
      <c r="R30" s="392" t="s">
        <v>928</v>
      </c>
      <c r="S30" s="157"/>
      <c r="T30" s="260"/>
      <c r="U30" s="451">
        <f t="shared" si="3"/>
        <v>0</v>
      </c>
    </row>
    <row r="31" spans="1:21" ht="49.5" x14ac:dyDescent="0.25">
      <c r="A31" s="644"/>
      <c r="B31" s="161" t="s">
        <v>261</v>
      </c>
      <c r="C31" s="160" t="s">
        <v>262</v>
      </c>
      <c r="D31" s="166" t="s">
        <v>111</v>
      </c>
      <c r="E31" s="164" t="s">
        <v>112</v>
      </c>
      <c r="F31" s="166" t="s">
        <v>108</v>
      </c>
      <c r="G31" s="166" t="s">
        <v>263</v>
      </c>
      <c r="H31" s="498" t="s">
        <v>92</v>
      </c>
      <c r="I31" s="509">
        <v>1</v>
      </c>
      <c r="J31" s="435">
        <v>1</v>
      </c>
      <c r="K31" s="436"/>
      <c r="L31" s="435">
        <v>1</v>
      </c>
      <c r="M31" s="436"/>
      <c r="N31" s="435">
        <v>1</v>
      </c>
      <c r="O31" s="495">
        <f t="shared" si="0"/>
        <v>3</v>
      </c>
      <c r="P31" s="131">
        <f t="shared" si="1"/>
        <v>1</v>
      </c>
      <c r="Q31" s="468">
        <f t="shared" si="2"/>
        <v>0.33333333333333331</v>
      </c>
      <c r="R31" s="472" t="s">
        <v>929</v>
      </c>
      <c r="S31" s="157"/>
      <c r="T31" s="260"/>
      <c r="U31" s="451">
        <f t="shared" si="3"/>
        <v>0.33333333333333331</v>
      </c>
    </row>
    <row r="32" spans="1:21" ht="237.75" customHeight="1" x14ac:dyDescent="0.25">
      <c r="A32" s="644"/>
      <c r="B32" s="161" t="s">
        <v>264</v>
      </c>
      <c r="C32" s="172" t="s">
        <v>956</v>
      </c>
      <c r="D32" s="160" t="s">
        <v>113</v>
      </c>
      <c r="E32" s="164" t="s">
        <v>114</v>
      </c>
      <c r="F32" s="164" t="s">
        <v>108</v>
      </c>
      <c r="G32" s="164" t="s">
        <v>962</v>
      </c>
      <c r="H32" s="497" t="s">
        <v>92</v>
      </c>
      <c r="I32" s="510">
        <v>1</v>
      </c>
      <c r="J32" s="435">
        <v>1</v>
      </c>
      <c r="K32" s="436"/>
      <c r="L32" s="435">
        <v>1</v>
      </c>
      <c r="M32" s="436"/>
      <c r="N32" s="435">
        <v>1</v>
      </c>
      <c r="O32" s="495">
        <f t="shared" si="0"/>
        <v>3</v>
      </c>
      <c r="P32" s="131">
        <f t="shared" si="1"/>
        <v>1</v>
      </c>
      <c r="Q32" s="468">
        <f t="shared" si="2"/>
        <v>0.33333333333333331</v>
      </c>
      <c r="R32" s="484" t="s">
        <v>976</v>
      </c>
      <c r="S32" s="157"/>
      <c r="T32" s="260"/>
      <c r="U32" s="451">
        <f t="shared" si="3"/>
        <v>0.33333333333333331</v>
      </c>
    </row>
    <row r="33" spans="1:21" ht="82.5" x14ac:dyDescent="0.25">
      <c r="A33" s="644" t="s">
        <v>265</v>
      </c>
      <c r="B33" s="178" t="s">
        <v>94</v>
      </c>
      <c r="C33" s="165" t="s">
        <v>118</v>
      </c>
      <c r="D33" s="165" t="s">
        <v>113</v>
      </c>
      <c r="E33" s="165" t="s">
        <v>114</v>
      </c>
      <c r="F33" s="165" t="s">
        <v>108</v>
      </c>
      <c r="G33" s="166" t="s">
        <v>960</v>
      </c>
      <c r="H33" s="498" t="s">
        <v>92</v>
      </c>
      <c r="I33" s="505">
        <v>1</v>
      </c>
      <c r="J33" s="435">
        <v>1</v>
      </c>
      <c r="K33" s="436"/>
      <c r="L33" s="435">
        <v>1</v>
      </c>
      <c r="M33" s="436"/>
      <c r="N33" s="435">
        <v>1</v>
      </c>
      <c r="O33" s="495">
        <f t="shared" si="0"/>
        <v>3</v>
      </c>
      <c r="P33" s="131">
        <f t="shared" si="1"/>
        <v>1</v>
      </c>
      <c r="Q33" s="468">
        <f t="shared" si="2"/>
        <v>0.33333333333333331</v>
      </c>
      <c r="R33" s="472" t="s">
        <v>930</v>
      </c>
      <c r="S33" s="157"/>
      <c r="T33" s="260"/>
      <c r="U33" s="451">
        <f t="shared" si="3"/>
        <v>0.33333333333333331</v>
      </c>
    </row>
    <row r="34" spans="1:21" ht="90.75" thickBot="1" x14ac:dyDescent="0.3">
      <c r="A34" s="644"/>
      <c r="B34" s="161" t="s">
        <v>99</v>
      </c>
      <c r="C34" s="165" t="s">
        <v>266</v>
      </c>
      <c r="D34" s="164" t="s">
        <v>243</v>
      </c>
      <c r="E34" s="166" t="s">
        <v>267</v>
      </c>
      <c r="F34" s="175" t="s">
        <v>168</v>
      </c>
      <c r="G34" s="187" t="s">
        <v>961</v>
      </c>
      <c r="H34" s="498" t="s">
        <v>268</v>
      </c>
      <c r="I34" s="419"/>
      <c r="J34" s="511"/>
      <c r="K34" s="512"/>
      <c r="L34" s="511">
        <v>1</v>
      </c>
      <c r="M34" s="512"/>
      <c r="N34" s="511">
        <v>1</v>
      </c>
      <c r="O34" s="513">
        <f t="shared" si="0"/>
        <v>2</v>
      </c>
      <c r="P34" s="514">
        <f t="shared" si="1"/>
        <v>0</v>
      </c>
      <c r="Q34" s="515">
        <f t="shared" si="2"/>
        <v>0</v>
      </c>
      <c r="R34" s="469" t="s">
        <v>914</v>
      </c>
      <c r="S34" s="261"/>
      <c r="T34" s="262"/>
      <c r="U34" s="451">
        <f t="shared" si="3"/>
        <v>0</v>
      </c>
    </row>
    <row r="35" spans="1:21" x14ac:dyDescent="0.25">
      <c r="A35" s="152" t="s">
        <v>891</v>
      </c>
      <c r="P35" s="448"/>
      <c r="Q35" s="450">
        <f>AVERAGE(Q8:Q34)</f>
        <v>0.16029590044286104</v>
      </c>
      <c r="R35" s="448"/>
      <c r="S35" s="448"/>
      <c r="T35" s="448"/>
      <c r="U35" s="450">
        <f t="shared" ref="U35" si="4">AVERAGE(U8:U34)</f>
        <v>0.17186997451693509</v>
      </c>
    </row>
  </sheetData>
  <mergeCells count="16">
    <mergeCell ref="A8:A21"/>
    <mergeCell ref="A22:A24"/>
    <mergeCell ref="A25:A32"/>
    <mergeCell ref="A33:A34"/>
    <mergeCell ref="R5:R7"/>
    <mergeCell ref="S5:S7"/>
    <mergeCell ref="T5:T7"/>
    <mergeCell ref="A6:H6"/>
    <mergeCell ref="B7:C7"/>
    <mergeCell ref="A5:H5"/>
    <mergeCell ref="I5:J6"/>
    <mergeCell ref="K5:L6"/>
    <mergeCell ref="M5:N6"/>
    <mergeCell ref="P5:P7"/>
    <mergeCell ref="O5:O7"/>
    <mergeCell ref="Q5:Q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16"/>
  <sheetViews>
    <sheetView topLeftCell="H10" zoomScale="110" zoomScaleNormal="110" workbookViewId="0">
      <selection activeCell="R15" sqref="R15"/>
    </sheetView>
  </sheetViews>
  <sheetFormatPr baseColWidth="10" defaultColWidth="11.42578125" defaultRowHeight="74.25" customHeight="1" x14ac:dyDescent="0.25"/>
  <cols>
    <col min="1" max="1" width="29.7109375" style="152" customWidth="1"/>
    <col min="2" max="2" width="7.28515625" style="152" customWidth="1"/>
    <col min="3" max="3" width="53.85546875" style="152" customWidth="1"/>
    <col min="4" max="4" width="10.28515625" style="152" customWidth="1"/>
    <col min="5" max="5" width="38.42578125" style="152" customWidth="1"/>
    <col min="6" max="6" width="34.85546875" style="152" customWidth="1"/>
    <col min="7" max="7" width="25.42578125" style="152" customWidth="1"/>
    <col min="8" max="8" width="22.42578125" style="152" customWidth="1"/>
    <col min="9" max="9" width="10.28515625" style="152" bestFit="1" customWidth="1"/>
    <col min="10" max="10" width="9.85546875" style="152" bestFit="1" customWidth="1"/>
    <col min="11" max="11" width="10.28515625" style="152" bestFit="1" customWidth="1"/>
    <col min="12" max="12" width="9.85546875" style="152" bestFit="1" customWidth="1"/>
    <col min="13" max="13" width="15" style="152" customWidth="1"/>
    <col min="14" max="14" width="9.85546875" style="152" customWidth="1"/>
    <col min="15" max="15" width="10.42578125" style="152" customWidth="1"/>
    <col min="16" max="16" width="12.140625" style="152" customWidth="1"/>
    <col min="17" max="17" width="14.7109375" style="152" customWidth="1"/>
    <col min="18" max="20" width="29" style="152" customWidth="1"/>
    <col min="21" max="16384" width="11.42578125" style="152"/>
  </cols>
  <sheetData>
    <row r="1" spans="1:21" ht="74.25" customHeight="1" thickBot="1" x14ac:dyDescent="0.3">
      <c r="A1" s="522"/>
      <c r="B1" s="522"/>
      <c r="C1" s="522"/>
      <c r="D1" s="522"/>
      <c r="E1" s="522"/>
      <c r="F1" s="522"/>
      <c r="G1" s="522"/>
      <c r="H1" s="522"/>
      <c r="I1" s="522"/>
      <c r="J1" s="522"/>
      <c r="K1" s="522"/>
      <c r="L1" s="522"/>
      <c r="M1" s="522"/>
      <c r="N1" s="522"/>
      <c r="O1" s="522"/>
      <c r="P1" s="522"/>
      <c r="Q1" s="522"/>
      <c r="R1" s="522"/>
      <c r="S1" s="522"/>
      <c r="T1" s="522"/>
    </row>
    <row r="2" spans="1:21" ht="24" customHeight="1" x14ac:dyDescent="0.25">
      <c r="A2" s="638" t="s">
        <v>115</v>
      </c>
      <c r="B2" s="638"/>
      <c r="C2" s="638"/>
      <c r="D2" s="638"/>
      <c r="E2" s="638"/>
      <c r="F2" s="638"/>
      <c r="G2" s="638"/>
      <c r="H2" s="639"/>
      <c r="I2" s="647" t="s">
        <v>40</v>
      </c>
      <c r="J2" s="648"/>
      <c r="K2" s="648" t="s">
        <v>5</v>
      </c>
      <c r="L2" s="648"/>
      <c r="M2" s="648" t="s">
        <v>6</v>
      </c>
      <c r="N2" s="649"/>
      <c r="O2" s="650" t="s">
        <v>116</v>
      </c>
      <c r="P2" s="606" t="s">
        <v>314</v>
      </c>
      <c r="Q2" s="606" t="s">
        <v>315</v>
      </c>
      <c r="R2" s="652" t="s">
        <v>319</v>
      </c>
      <c r="S2" s="652" t="s">
        <v>317</v>
      </c>
      <c r="T2" s="654" t="s">
        <v>320</v>
      </c>
    </row>
    <row r="3" spans="1:21" ht="25.5" x14ac:dyDescent="0.25">
      <c r="A3" s="136"/>
      <c r="B3" s="646" t="s">
        <v>11</v>
      </c>
      <c r="C3" s="646"/>
      <c r="D3" s="25" t="s">
        <v>12</v>
      </c>
      <c r="E3" s="25" t="s">
        <v>105</v>
      </c>
      <c r="F3" s="25" t="s">
        <v>13</v>
      </c>
      <c r="G3" s="136" t="s">
        <v>14</v>
      </c>
      <c r="H3" s="270" t="s">
        <v>15</v>
      </c>
      <c r="I3" s="438" t="s">
        <v>16</v>
      </c>
      <c r="J3" s="439" t="s">
        <v>17</v>
      </c>
      <c r="K3" s="439" t="s">
        <v>16</v>
      </c>
      <c r="L3" s="439" t="s">
        <v>17</v>
      </c>
      <c r="M3" s="439" t="s">
        <v>16</v>
      </c>
      <c r="N3" s="440" t="s">
        <v>17</v>
      </c>
      <c r="O3" s="651"/>
      <c r="P3" s="607"/>
      <c r="Q3" s="607"/>
      <c r="R3" s="653"/>
      <c r="S3" s="653"/>
      <c r="T3" s="655"/>
    </row>
    <row r="4" spans="1:21" ht="114.75" x14ac:dyDescent="0.25">
      <c r="A4" s="644" t="s">
        <v>269</v>
      </c>
      <c r="B4" s="155" t="s">
        <v>67</v>
      </c>
      <c r="C4" s="102" t="s">
        <v>270</v>
      </c>
      <c r="D4" s="26">
        <v>1</v>
      </c>
      <c r="E4" s="27" t="s">
        <v>271</v>
      </c>
      <c r="F4" s="4" t="s">
        <v>309</v>
      </c>
      <c r="G4" s="4" t="s">
        <v>306</v>
      </c>
      <c r="H4" s="181" t="s">
        <v>272</v>
      </c>
      <c r="I4" s="436">
        <v>1</v>
      </c>
      <c r="J4" s="433"/>
      <c r="K4" s="434"/>
      <c r="L4" s="435">
        <v>1</v>
      </c>
      <c r="M4" s="434"/>
      <c r="N4" s="433"/>
      <c r="O4" s="436">
        <f>J4+L4+N4</f>
        <v>1</v>
      </c>
      <c r="P4" s="436">
        <f>I4+K4+M4</f>
        <v>1</v>
      </c>
      <c r="Q4" s="464">
        <f>P4/O4</f>
        <v>1</v>
      </c>
      <c r="R4" s="482" t="s">
        <v>965</v>
      </c>
      <c r="S4" s="466"/>
      <c r="T4" s="467"/>
      <c r="U4" s="451">
        <f>J4/O4</f>
        <v>0</v>
      </c>
    </row>
    <row r="5" spans="1:21" ht="51" x14ac:dyDescent="0.25">
      <c r="A5" s="644"/>
      <c r="B5" s="155" t="s">
        <v>72</v>
      </c>
      <c r="C5" s="103" t="s">
        <v>273</v>
      </c>
      <c r="D5" s="28">
        <v>1</v>
      </c>
      <c r="E5" s="27" t="s">
        <v>274</v>
      </c>
      <c r="F5" s="4" t="s">
        <v>308</v>
      </c>
      <c r="G5" s="4" t="s">
        <v>306</v>
      </c>
      <c r="H5" s="182" t="s">
        <v>272</v>
      </c>
      <c r="I5" s="434"/>
      <c r="J5" s="433"/>
      <c r="K5" s="434"/>
      <c r="L5" s="433">
        <v>0.5</v>
      </c>
      <c r="M5" s="434"/>
      <c r="N5" s="433">
        <v>0.5</v>
      </c>
      <c r="O5" s="436">
        <f t="shared" ref="O5:O13" si="0">J5+L5+N5</f>
        <v>1</v>
      </c>
      <c r="P5" s="436">
        <f t="shared" ref="P5:P13" si="1">I5+K5+M5</f>
        <v>0</v>
      </c>
      <c r="Q5" s="464">
        <f t="shared" ref="Q5:Q13" si="2">P5/O5</f>
        <v>0</v>
      </c>
      <c r="R5" s="481" t="s">
        <v>964</v>
      </c>
      <c r="S5" s="466"/>
      <c r="T5" s="466"/>
      <c r="U5" s="451">
        <f t="shared" ref="U5:U13" si="3">J5/O5</f>
        <v>0</v>
      </c>
    </row>
    <row r="6" spans="1:21" ht="89.25" x14ac:dyDescent="0.25">
      <c r="A6" s="101" t="s">
        <v>275</v>
      </c>
      <c r="B6" s="161" t="s">
        <v>79</v>
      </c>
      <c r="C6" s="102" t="s">
        <v>276</v>
      </c>
      <c r="D6" s="4">
        <v>3</v>
      </c>
      <c r="E6" s="27" t="s">
        <v>277</v>
      </c>
      <c r="F6" s="4" t="s">
        <v>307</v>
      </c>
      <c r="G6" s="4" t="s">
        <v>278</v>
      </c>
      <c r="H6" s="184" t="s">
        <v>279</v>
      </c>
      <c r="I6" s="436">
        <v>1</v>
      </c>
      <c r="J6" s="435">
        <v>1</v>
      </c>
      <c r="K6" s="436"/>
      <c r="L6" s="435">
        <v>1</v>
      </c>
      <c r="M6" s="436"/>
      <c r="N6" s="435">
        <v>1</v>
      </c>
      <c r="O6" s="436">
        <f t="shared" si="0"/>
        <v>3</v>
      </c>
      <c r="P6" s="436">
        <f t="shared" si="1"/>
        <v>1</v>
      </c>
      <c r="Q6" s="464">
        <f t="shared" si="2"/>
        <v>0.33333333333333331</v>
      </c>
      <c r="R6" s="465" t="s">
        <v>911</v>
      </c>
      <c r="S6" s="466"/>
      <c r="T6" s="466"/>
      <c r="U6" s="451">
        <f t="shared" si="3"/>
        <v>0.33333333333333331</v>
      </c>
    </row>
    <row r="7" spans="1:21" ht="51" x14ac:dyDescent="0.25">
      <c r="A7" s="176" t="s">
        <v>280</v>
      </c>
      <c r="B7" s="156">
        <v>3.1</v>
      </c>
      <c r="C7" s="102" t="s">
        <v>281</v>
      </c>
      <c r="D7" s="4">
        <v>1</v>
      </c>
      <c r="E7" s="27" t="s">
        <v>282</v>
      </c>
      <c r="F7" s="4" t="s">
        <v>309</v>
      </c>
      <c r="G7" s="8" t="s">
        <v>306</v>
      </c>
      <c r="H7" s="184" t="s">
        <v>283</v>
      </c>
      <c r="I7" s="157"/>
      <c r="J7" s="435"/>
      <c r="K7" s="436"/>
      <c r="L7" s="435"/>
      <c r="M7" s="436"/>
      <c r="N7" s="435">
        <v>1</v>
      </c>
      <c r="O7" s="436">
        <f t="shared" si="0"/>
        <v>1</v>
      </c>
      <c r="P7" s="436">
        <f t="shared" si="1"/>
        <v>0</v>
      </c>
      <c r="Q7" s="464">
        <f t="shared" si="2"/>
        <v>0</v>
      </c>
      <c r="R7" s="457" t="s">
        <v>967</v>
      </c>
      <c r="S7" s="466"/>
      <c r="T7" s="466"/>
      <c r="U7" s="451">
        <f t="shared" si="3"/>
        <v>0</v>
      </c>
    </row>
    <row r="8" spans="1:21" ht="51.75" customHeight="1" x14ac:dyDescent="0.25">
      <c r="A8" s="644" t="s">
        <v>284</v>
      </c>
      <c r="B8" s="156" t="s">
        <v>94</v>
      </c>
      <c r="C8" s="104" t="s">
        <v>285</v>
      </c>
      <c r="D8" s="8">
        <v>2</v>
      </c>
      <c r="E8" s="29" t="s">
        <v>286</v>
      </c>
      <c r="F8" s="8" t="s">
        <v>91</v>
      </c>
      <c r="G8" s="8" t="s">
        <v>310</v>
      </c>
      <c r="H8" s="184" t="s">
        <v>283</v>
      </c>
      <c r="I8" s="436"/>
      <c r="J8" s="435"/>
      <c r="K8" s="436"/>
      <c r="L8" s="435">
        <v>1</v>
      </c>
      <c r="M8" s="436"/>
      <c r="N8" s="435">
        <v>1</v>
      </c>
      <c r="O8" s="436">
        <f t="shared" si="0"/>
        <v>2</v>
      </c>
      <c r="P8" s="436">
        <f t="shared" si="1"/>
        <v>0</v>
      </c>
      <c r="Q8" s="464">
        <f t="shared" si="2"/>
        <v>0</v>
      </c>
      <c r="R8" s="457" t="s">
        <v>964</v>
      </c>
      <c r="S8" s="466"/>
      <c r="T8" s="466"/>
      <c r="U8" s="451">
        <f t="shared" si="3"/>
        <v>0</v>
      </c>
    </row>
    <row r="9" spans="1:21" ht="90.75" customHeight="1" x14ac:dyDescent="0.25">
      <c r="A9" s="644"/>
      <c r="B9" s="156" t="s">
        <v>99</v>
      </c>
      <c r="C9" s="104" t="s">
        <v>287</v>
      </c>
      <c r="D9" s="30">
        <v>2</v>
      </c>
      <c r="E9" s="29" t="s">
        <v>288</v>
      </c>
      <c r="F9" s="8" t="s">
        <v>890</v>
      </c>
      <c r="G9" s="8" t="s">
        <v>289</v>
      </c>
      <c r="H9" s="184" t="s">
        <v>283</v>
      </c>
      <c r="I9" s="436"/>
      <c r="J9" s="435"/>
      <c r="K9" s="436"/>
      <c r="L9" s="435">
        <v>1</v>
      </c>
      <c r="M9" s="436"/>
      <c r="N9" s="435">
        <v>1</v>
      </c>
      <c r="O9" s="436">
        <f t="shared" si="0"/>
        <v>2</v>
      </c>
      <c r="P9" s="436">
        <f t="shared" si="1"/>
        <v>0</v>
      </c>
      <c r="Q9" s="464">
        <f t="shared" si="2"/>
        <v>0</v>
      </c>
      <c r="R9" s="457" t="s">
        <v>964</v>
      </c>
      <c r="S9" s="466"/>
      <c r="T9" s="466"/>
      <c r="U9" s="451">
        <f t="shared" si="3"/>
        <v>0</v>
      </c>
    </row>
    <row r="10" spans="1:21" ht="51" x14ac:dyDescent="0.25">
      <c r="A10" s="644"/>
      <c r="B10" s="156" t="s">
        <v>290</v>
      </c>
      <c r="C10" s="104" t="s">
        <v>291</v>
      </c>
      <c r="D10" s="11">
        <v>1</v>
      </c>
      <c r="E10" s="29" t="s">
        <v>292</v>
      </c>
      <c r="F10" s="8" t="s">
        <v>160</v>
      </c>
      <c r="G10" s="8" t="s">
        <v>311</v>
      </c>
      <c r="H10" s="185" t="s">
        <v>283</v>
      </c>
      <c r="I10" s="436"/>
      <c r="J10" s="435"/>
      <c r="K10" s="436"/>
      <c r="L10" s="433">
        <v>0.5</v>
      </c>
      <c r="M10" s="436"/>
      <c r="N10" s="433">
        <v>0.5</v>
      </c>
      <c r="O10" s="436">
        <f t="shared" si="0"/>
        <v>1</v>
      </c>
      <c r="P10" s="436">
        <f t="shared" si="1"/>
        <v>0</v>
      </c>
      <c r="Q10" s="464">
        <f t="shared" si="2"/>
        <v>0</v>
      </c>
      <c r="R10" s="457" t="s">
        <v>964</v>
      </c>
      <c r="S10" s="466"/>
      <c r="T10" s="466"/>
      <c r="U10" s="451">
        <f t="shared" si="3"/>
        <v>0</v>
      </c>
    </row>
    <row r="11" spans="1:21" ht="89.25" customHeight="1" x14ac:dyDescent="0.25">
      <c r="A11" s="115" t="s">
        <v>293</v>
      </c>
      <c r="B11" s="156" t="s">
        <v>101</v>
      </c>
      <c r="C11" s="104" t="s">
        <v>294</v>
      </c>
      <c r="D11" s="11">
        <v>1</v>
      </c>
      <c r="E11" s="29" t="s">
        <v>295</v>
      </c>
      <c r="F11" s="8" t="s">
        <v>160</v>
      </c>
      <c r="G11" s="8" t="s">
        <v>311</v>
      </c>
      <c r="H11" s="185" t="s">
        <v>283</v>
      </c>
      <c r="I11" s="436"/>
      <c r="J11" s="435"/>
      <c r="K11" s="436"/>
      <c r="L11" s="433">
        <v>0.5</v>
      </c>
      <c r="M11" s="436"/>
      <c r="N11" s="433">
        <v>0.5</v>
      </c>
      <c r="O11" s="436">
        <f t="shared" si="0"/>
        <v>1</v>
      </c>
      <c r="P11" s="436">
        <f t="shared" si="1"/>
        <v>0</v>
      </c>
      <c r="Q11" s="464">
        <f t="shared" si="2"/>
        <v>0</v>
      </c>
      <c r="R11" s="457" t="s">
        <v>964</v>
      </c>
      <c r="S11" s="466"/>
      <c r="T11" s="466"/>
      <c r="U11" s="451">
        <f t="shared" si="3"/>
        <v>0</v>
      </c>
    </row>
    <row r="12" spans="1:21" ht="51" x14ac:dyDescent="0.25">
      <c r="A12" s="645" t="s">
        <v>296</v>
      </c>
      <c r="B12" s="156" t="s">
        <v>297</v>
      </c>
      <c r="C12" s="104" t="s">
        <v>298</v>
      </c>
      <c r="D12" s="11">
        <v>1</v>
      </c>
      <c r="E12" s="29" t="s">
        <v>299</v>
      </c>
      <c r="F12" s="8" t="s">
        <v>312</v>
      </c>
      <c r="G12" s="8" t="s">
        <v>300</v>
      </c>
      <c r="H12" s="185" t="s">
        <v>283</v>
      </c>
      <c r="I12" s="436"/>
      <c r="J12" s="435"/>
      <c r="K12" s="436"/>
      <c r="L12" s="435"/>
      <c r="M12" s="436"/>
      <c r="N12" s="433">
        <v>1</v>
      </c>
      <c r="O12" s="436">
        <f t="shared" si="0"/>
        <v>1</v>
      </c>
      <c r="P12" s="436">
        <f t="shared" si="1"/>
        <v>0</v>
      </c>
      <c r="Q12" s="464">
        <f t="shared" si="2"/>
        <v>0</v>
      </c>
      <c r="R12" s="457" t="s">
        <v>967</v>
      </c>
      <c r="S12" s="466"/>
      <c r="T12" s="466"/>
      <c r="U12" s="451">
        <f t="shared" si="3"/>
        <v>0</v>
      </c>
    </row>
    <row r="13" spans="1:21" ht="63.75" x14ac:dyDescent="0.25">
      <c r="A13" s="645"/>
      <c r="B13" s="156" t="s">
        <v>301</v>
      </c>
      <c r="C13" s="104" t="s">
        <v>302</v>
      </c>
      <c r="D13" s="11">
        <v>1</v>
      </c>
      <c r="E13" s="29" t="s">
        <v>303</v>
      </c>
      <c r="F13" s="8" t="s">
        <v>312</v>
      </c>
      <c r="G13" s="8" t="s">
        <v>300</v>
      </c>
      <c r="H13" s="185" t="s">
        <v>283</v>
      </c>
      <c r="I13" s="436"/>
      <c r="J13" s="435"/>
      <c r="K13" s="436"/>
      <c r="L13" s="433">
        <v>0.5</v>
      </c>
      <c r="M13" s="436"/>
      <c r="N13" s="433">
        <v>0.5</v>
      </c>
      <c r="O13" s="436">
        <f t="shared" si="0"/>
        <v>1</v>
      </c>
      <c r="P13" s="436">
        <f t="shared" si="1"/>
        <v>0</v>
      </c>
      <c r="Q13" s="464">
        <f t="shared" si="2"/>
        <v>0</v>
      </c>
      <c r="R13" s="457" t="s">
        <v>966</v>
      </c>
      <c r="S13" s="466"/>
      <c r="T13" s="466"/>
      <c r="U13" s="451">
        <f t="shared" si="3"/>
        <v>0</v>
      </c>
    </row>
    <row r="14" spans="1:21" ht="15" x14ac:dyDescent="0.25">
      <c r="A14" s="31"/>
      <c r="C14" s="32"/>
      <c r="P14" s="33"/>
      <c r="Q14" s="33">
        <f>AVERAGE(Q4:Q13)</f>
        <v>0.13333333333333333</v>
      </c>
      <c r="R14" s="437"/>
      <c r="S14" s="437"/>
      <c r="T14" s="437"/>
      <c r="U14" s="437">
        <f t="shared" ref="U14" si="4">AVERAGE(U4:U13)</f>
        <v>3.3333333333333333E-2</v>
      </c>
    </row>
    <row r="15" spans="1:21" ht="15.75" customHeight="1" x14ac:dyDescent="0.25">
      <c r="C15" s="32"/>
    </row>
    <row r="16" spans="1:21" ht="74.25" customHeight="1" x14ac:dyDescent="0.25">
      <c r="C16" s="32"/>
    </row>
  </sheetData>
  <mergeCells count="15">
    <mergeCell ref="A4:A5"/>
    <mergeCell ref="A8:A10"/>
    <mergeCell ref="A12:A13"/>
    <mergeCell ref="B3:C3"/>
    <mergeCell ref="A1:T1"/>
    <mergeCell ref="A2:H2"/>
    <mergeCell ref="I2:J2"/>
    <mergeCell ref="K2:L2"/>
    <mergeCell ref="M2:N2"/>
    <mergeCell ref="O2:O3"/>
    <mergeCell ref="P2:P3"/>
    <mergeCell ref="R2:R3"/>
    <mergeCell ref="S2:S3"/>
    <mergeCell ref="T2:T3"/>
    <mergeCell ref="Q2:Q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8C2A9-4BB5-49CE-AA74-2BA08AC0908C}">
  <dimension ref="C3:E10"/>
  <sheetViews>
    <sheetView workbookViewId="0">
      <selection activeCell="E22" sqref="E22"/>
    </sheetView>
  </sheetViews>
  <sheetFormatPr baseColWidth="10" defaultRowHeight="15" x14ac:dyDescent="0.25"/>
  <cols>
    <col min="1" max="2" width="11.42578125" style="20"/>
    <col min="3" max="3" width="52.5703125" style="20" customWidth="1"/>
    <col min="4" max="16384" width="11.42578125" style="20"/>
  </cols>
  <sheetData>
    <row r="3" spans="3:5" x14ac:dyDescent="0.25">
      <c r="C3" s="452" t="s">
        <v>895</v>
      </c>
      <c r="D3" s="453" t="s">
        <v>893</v>
      </c>
      <c r="E3" s="453" t="s">
        <v>894</v>
      </c>
    </row>
    <row r="4" spans="3:5" x14ac:dyDescent="0.25">
      <c r="C4" s="23" t="s">
        <v>896</v>
      </c>
      <c r="D4" s="442">
        <f>'Componente 1 Riesgos'!P15</f>
        <v>0.38095238095238099</v>
      </c>
      <c r="E4" s="442">
        <f>'Componente 1 Riesgos'!T15</f>
        <v>0.38095238095238099</v>
      </c>
    </row>
    <row r="5" spans="3:5" x14ac:dyDescent="0.25">
      <c r="C5" s="23" t="s">
        <v>897</v>
      </c>
      <c r="D5" s="442">
        <f>'Componente 2 Racionalizac'!K17</f>
        <v>0.3</v>
      </c>
      <c r="E5" s="442">
        <f>'Componente 2 Racionalizac'!L17</f>
        <v>0.3</v>
      </c>
    </row>
    <row r="6" spans="3:5" x14ac:dyDescent="0.25">
      <c r="C6" s="23" t="s">
        <v>898</v>
      </c>
      <c r="D6" s="442">
        <f>'Componente 3  Rendición'!P18</f>
        <v>0.12848484848484848</v>
      </c>
      <c r="E6" s="442">
        <f>'Componente 3  Rendición'!T18</f>
        <v>0.12848484848484848</v>
      </c>
    </row>
    <row r="7" spans="3:5" x14ac:dyDescent="0.25">
      <c r="C7" s="23" t="s">
        <v>899</v>
      </c>
      <c r="D7" s="442">
        <f>'Componente 4  Atención al Ciuda'!P17</f>
        <v>0.21170454545454545</v>
      </c>
      <c r="E7" s="442">
        <f>'Componente 4  Atención al Ciuda'!T17</f>
        <v>0.29503787878787879</v>
      </c>
    </row>
    <row r="8" spans="3:5" x14ac:dyDescent="0.25">
      <c r="C8" s="23" t="s">
        <v>901</v>
      </c>
      <c r="D8" s="463">
        <f>'Componente 5  Transparencia '!Q35</f>
        <v>0.16029590044286104</v>
      </c>
      <c r="E8" s="442">
        <f>'Componente 5  Transparencia '!U35</f>
        <v>0.17186997451693509</v>
      </c>
    </row>
    <row r="9" spans="3:5" x14ac:dyDescent="0.25">
      <c r="C9" s="23" t="s">
        <v>902</v>
      </c>
      <c r="D9" s="442">
        <f>'Integridad- Gestión de Conflict'!Q14</f>
        <v>0.13333333333333333</v>
      </c>
      <c r="E9" s="442">
        <f>'Integridad- Gestión de Conflict'!U14</f>
        <v>3.3333333333333333E-2</v>
      </c>
    </row>
    <row r="10" spans="3:5" x14ac:dyDescent="0.25">
      <c r="D10" s="483">
        <f>AVERAGE(D4:D9)</f>
        <v>0.21912850144466153</v>
      </c>
      <c r="E10" s="483">
        <f>AVERAGE(E4:E9)</f>
        <v>0.21827973601256281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6C28F-1326-4975-8649-3BCF7963146E}">
  <sheetPr>
    <tabColor rgb="FF00B050"/>
  </sheetPr>
  <dimension ref="A1:AQ73"/>
  <sheetViews>
    <sheetView zoomScale="90" zoomScaleNormal="90" workbookViewId="0">
      <selection activeCell="D11" sqref="D11"/>
    </sheetView>
  </sheetViews>
  <sheetFormatPr baseColWidth="10" defaultRowHeight="16.5" x14ac:dyDescent="0.3"/>
  <cols>
    <col min="1" max="1" width="5" style="293" bestFit="1" customWidth="1"/>
    <col min="2" max="2" width="7.85546875" style="293" customWidth="1"/>
    <col min="3" max="3" width="18.42578125" style="293" customWidth="1"/>
    <col min="4" max="4" width="27.85546875" style="293" customWidth="1"/>
    <col min="5" max="5" width="31.7109375" style="293" customWidth="1"/>
    <col min="6" max="6" width="46.5703125" style="153" customWidth="1"/>
    <col min="7" max="7" width="16.85546875" style="294" customWidth="1"/>
    <col min="8" max="8" width="16.42578125" style="153" customWidth="1"/>
    <col min="9" max="9" width="12.7109375" style="153" customWidth="1"/>
    <col min="10" max="10" width="6.140625" style="153" customWidth="1"/>
    <col min="11" max="11" width="13.5703125" style="153" customWidth="1"/>
    <col min="12" max="12" width="14.28515625" style="153" customWidth="1"/>
    <col min="13" max="13" width="12.5703125" style="153" customWidth="1"/>
    <col min="14" max="14" width="12" style="153" customWidth="1"/>
    <col min="15" max="15" width="45.5703125" style="153" customWidth="1"/>
    <col min="16" max="16" width="7.140625" style="153" bestFit="1" customWidth="1"/>
    <col min="17" max="17" width="7.28515625" style="153" customWidth="1"/>
    <col min="18" max="18" width="6.85546875" style="153" customWidth="1"/>
    <col min="19" max="19" width="5" style="153" customWidth="1"/>
    <col min="20" max="20" width="7.28515625" style="153" customWidth="1"/>
    <col min="21" max="21" width="7.140625" style="153" customWidth="1"/>
    <col min="22" max="22" width="6.7109375" style="153" customWidth="1"/>
    <col min="23" max="23" width="6.28515625" style="153" customWidth="1"/>
    <col min="24" max="24" width="10.140625" style="153" customWidth="1"/>
    <col min="25" max="25" width="7" style="153" customWidth="1"/>
    <col min="26" max="26" width="10.42578125" style="153" customWidth="1"/>
    <col min="27" max="27" width="7.140625" style="153" customWidth="1"/>
    <col min="28" max="28" width="9" style="153" customWidth="1"/>
    <col min="29" max="29" width="7.28515625" style="153" customWidth="1"/>
    <col min="30" max="30" width="43.85546875" style="153" customWidth="1"/>
    <col min="31" max="31" width="30.5703125" style="153" customWidth="1"/>
    <col min="32" max="32" width="19.28515625" style="153" customWidth="1"/>
    <col min="33" max="33" width="22.85546875" style="153" customWidth="1"/>
    <col min="34" max="34" width="38.42578125" style="153" customWidth="1"/>
    <col min="35" max="35" width="36.7109375" style="153" customWidth="1"/>
    <col min="36" max="42" width="11.42578125" style="153"/>
    <col min="43" max="43" width="25.7109375" style="153" customWidth="1"/>
    <col min="44" max="16384" width="11.42578125" style="153"/>
  </cols>
  <sheetData>
    <row r="1" spans="1:43" ht="46.5" customHeight="1" x14ac:dyDescent="0.3">
      <c r="A1" s="725" t="s">
        <v>328</v>
      </c>
      <c r="B1" s="725"/>
      <c r="C1" s="725"/>
      <c r="D1" s="725"/>
      <c r="E1" s="725"/>
      <c r="F1" s="725"/>
      <c r="G1" s="725"/>
      <c r="H1" s="725"/>
      <c r="I1" s="725"/>
      <c r="J1" s="725"/>
      <c r="K1" s="725"/>
      <c r="L1" s="725"/>
      <c r="M1" s="725"/>
      <c r="N1" s="725"/>
      <c r="O1" s="725"/>
      <c r="P1" s="725"/>
      <c r="Q1" s="725"/>
      <c r="R1" s="725"/>
      <c r="S1" s="725"/>
      <c r="T1" s="725"/>
      <c r="U1" s="725"/>
      <c r="V1" s="725"/>
      <c r="W1" s="725"/>
      <c r="X1" s="725"/>
      <c r="Y1" s="725"/>
      <c r="Z1" s="725"/>
      <c r="AA1" s="725"/>
      <c r="AB1" s="725"/>
      <c r="AC1" s="725"/>
      <c r="AD1" s="725"/>
      <c r="AE1" s="725"/>
      <c r="AF1" s="725"/>
      <c r="AG1" s="725"/>
      <c r="AH1" s="725"/>
      <c r="AI1" s="725"/>
    </row>
    <row r="2" spans="1:43" ht="39" customHeight="1" x14ac:dyDescent="0.3">
      <c r="A2" s="725"/>
      <c r="B2" s="725"/>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row>
    <row r="3" spans="1:43" ht="39" customHeight="1" x14ac:dyDescent="0.3">
      <c r="A3" s="725"/>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row>
    <row r="4" spans="1:43" x14ac:dyDescent="0.3">
      <c r="A4" s="656" t="s">
        <v>329</v>
      </c>
      <c r="B4" s="657"/>
      <c r="C4" s="658"/>
      <c r="D4" s="295" t="s">
        <v>330</v>
      </c>
      <c r="E4" s="296"/>
      <c r="F4" s="296"/>
      <c r="G4" s="297"/>
      <c r="H4" s="298"/>
      <c r="I4" s="297"/>
      <c r="J4" s="297"/>
      <c r="K4" s="20"/>
      <c r="L4" s="20"/>
      <c r="M4" s="20"/>
      <c r="N4" s="20"/>
      <c r="O4" s="118"/>
      <c r="P4" s="118"/>
      <c r="Q4" s="118"/>
      <c r="R4" s="118"/>
      <c r="S4" s="118"/>
      <c r="T4" s="118"/>
      <c r="U4" s="118"/>
      <c r="V4" s="118"/>
      <c r="W4" s="118"/>
      <c r="X4" s="118"/>
      <c r="Y4" s="118"/>
      <c r="Z4" s="118"/>
      <c r="AA4" s="118"/>
      <c r="AB4" s="118"/>
      <c r="AC4" s="118"/>
      <c r="AD4" s="118"/>
      <c r="AE4" s="118"/>
      <c r="AF4" s="118"/>
      <c r="AG4" s="118"/>
      <c r="AH4" s="118"/>
      <c r="AI4" s="118"/>
    </row>
    <row r="5" spans="1:43" ht="30.75" customHeight="1" x14ac:dyDescent="0.3">
      <c r="A5" s="656" t="s">
        <v>331</v>
      </c>
      <c r="B5" s="657"/>
      <c r="C5" s="658"/>
      <c r="D5" s="659" t="s">
        <v>332</v>
      </c>
      <c r="E5" s="660"/>
      <c r="F5" s="660"/>
      <c r="G5" s="660"/>
      <c r="H5" s="660"/>
      <c r="I5" s="660"/>
      <c r="J5" s="660"/>
      <c r="K5" s="660"/>
      <c r="L5" s="660"/>
      <c r="M5" s="660"/>
      <c r="N5" s="661"/>
      <c r="O5" s="118"/>
      <c r="P5" s="118"/>
      <c r="Q5" s="118"/>
      <c r="R5" s="118"/>
      <c r="S5" s="118"/>
      <c r="T5" s="118"/>
      <c r="U5" s="118"/>
      <c r="V5" s="118"/>
      <c r="W5" s="118"/>
      <c r="X5" s="118"/>
      <c r="Y5" s="118"/>
      <c r="Z5" s="118"/>
      <c r="AA5" s="118"/>
      <c r="AB5" s="118"/>
      <c r="AC5" s="118"/>
      <c r="AD5" s="118"/>
      <c r="AE5" s="118"/>
      <c r="AF5" s="118"/>
      <c r="AG5" s="118"/>
      <c r="AH5" s="118"/>
      <c r="AI5" s="118"/>
    </row>
    <row r="6" spans="1:43" ht="32.25" customHeight="1" x14ac:dyDescent="0.3">
      <c r="A6" s="656" t="s">
        <v>333</v>
      </c>
      <c r="B6" s="657"/>
      <c r="C6" s="658"/>
      <c r="D6" s="659" t="s">
        <v>334</v>
      </c>
      <c r="E6" s="660"/>
      <c r="F6" s="660"/>
      <c r="G6" s="660"/>
      <c r="H6" s="660"/>
      <c r="I6" s="660"/>
      <c r="J6" s="660"/>
      <c r="K6" s="660"/>
      <c r="L6" s="660"/>
      <c r="M6" s="660"/>
      <c r="N6" s="661"/>
      <c r="O6" s="118"/>
      <c r="P6" s="118"/>
      <c r="Q6" s="118"/>
      <c r="R6" s="118"/>
      <c r="S6" s="118"/>
      <c r="T6" s="118"/>
      <c r="U6" s="118"/>
      <c r="V6" s="118"/>
      <c r="W6" s="118"/>
      <c r="X6" s="118"/>
      <c r="Y6" s="118"/>
      <c r="Z6" s="118"/>
      <c r="AA6" s="118"/>
      <c r="AB6" s="118"/>
      <c r="AC6" s="118"/>
      <c r="AD6" s="118"/>
      <c r="AE6" s="118"/>
      <c r="AF6" s="118"/>
      <c r="AG6" s="118"/>
      <c r="AH6" s="118"/>
      <c r="AI6" s="118"/>
    </row>
    <row r="7" spans="1:43" ht="32.25" customHeight="1" x14ac:dyDescent="0.3">
      <c r="A7" s="662" t="s">
        <v>335</v>
      </c>
      <c r="B7" s="663"/>
      <c r="C7" s="663"/>
      <c r="D7" s="663"/>
      <c r="E7" s="663"/>
      <c r="F7" s="663"/>
      <c r="G7" s="663"/>
      <c r="H7" s="663"/>
      <c r="I7" s="662" t="s">
        <v>336</v>
      </c>
      <c r="J7" s="663"/>
      <c r="K7" s="663"/>
      <c r="L7" s="663"/>
      <c r="M7" s="663"/>
      <c r="N7" s="664" t="s">
        <v>337</v>
      </c>
      <c r="O7" s="665"/>
      <c r="P7" s="665"/>
      <c r="Q7" s="665"/>
      <c r="R7" s="665"/>
      <c r="S7" s="665"/>
      <c r="T7" s="665"/>
      <c r="U7" s="665"/>
      <c r="V7" s="665"/>
      <c r="W7" s="666"/>
      <c r="X7" s="664" t="s">
        <v>338</v>
      </c>
      <c r="Y7" s="665"/>
      <c r="Z7" s="665"/>
      <c r="AA7" s="665"/>
      <c r="AB7" s="665"/>
      <c r="AC7" s="665"/>
      <c r="AD7" s="665" t="s">
        <v>339</v>
      </c>
      <c r="AE7" s="665"/>
      <c r="AF7" s="665"/>
      <c r="AG7" s="665"/>
      <c r="AH7" s="665"/>
      <c r="AI7" s="665"/>
    </row>
    <row r="8" spans="1:43" ht="16.5" customHeight="1" x14ac:dyDescent="0.3">
      <c r="A8" s="672" t="s">
        <v>340</v>
      </c>
      <c r="B8" s="300"/>
      <c r="C8" s="674" t="s">
        <v>341</v>
      </c>
      <c r="D8" s="668" t="s">
        <v>342</v>
      </c>
      <c r="E8" s="668" t="s">
        <v>343</v>
      </c>
      <c r="F8" s="675" t="s">
        <v>344</v>
      </c>
      <c r="G8" s="676" t="s">
        <v>345</v>
      </c>
      <c r="H8" s="668" t="s">
        <v>346</v>
      </c>
      <c r="I8" s="677" t="s">
        <v>347</v>
      </c>
      <c r="J8" s="667" t="s">
        <v>348</v>
      </c>
      <c r="K8" s="696" t="s">
        <v>349</v>
      </c>
      <c r="L8" s="667" t="s">
        <v>348</v>
      </c>
      <c r="M8" s="668" t="s">
        <v>350</v>
      </c>
      <c r="N8" s="670" t="s">
        <v>351</v>
      </c>
      <c r="O8" s="669" t="s">
        <v>352</v>
      </c>
      <c r="P8" s="669" t="s">
        <v>353</v>
      </c>
      <c r="Q8" s="669"/>
      <c r="R8" s="689" t="s">
        <v>354</v>
      </c>
      <c r="S8" s="690"/>
      <c r="T8" s="690"/>
      <c r="U8" s="690"/>
      <c r="V8" s="690"/>
      <c r="W8" s="691"/>
      <c r="X8" s="692" t="s">
        <v>355</v>
      </c>
      <c r="Y8" s="694" t="s">
        <v>348</v>
      </c>
      <c r="Z8" s="692" t="s">
        <v>356</v>
      </c>
      <c r="AA8" s="694" t="s">
        <v>348</v>
      </c>
      <c r="AB8" s="688" t="s">
        <v>357</v>
      </c>
      <c r="AC8" s="670" t="s">
        <v>358</v>
      </c>
      <c r="AD8" s="669" t="s">
        <v>339</v>
      </c>
      <c r="AE8" s="669" t="s">
        <v>13</v>
      </c>
      <c r="AF8" s="669" t="s">
        <v>359</v>
      </c>
      <c r="AG8" s="669" t="s">
        <v>360</v>
      </c>
      <c r="AH8" s="669" t="s">
        <v>361</v>
      </c>
      <c r="AI8" s="669" t="s">
        <v>362</v>
      </c>
    </row>
    <row r="9" spans="1:43" s="305" customFormat="1" ht="63" customHeight="1" x14ac:dyDescent="0.25">
      <c r="A9" s="673"/>
      <c r="B9" s="301" t="s">
        <v>363</v>
      </c>
      <c r="C9" s="674"/>
      <c r="D9" s="669"/>
      <c r="E9" s="669"/>
      <c r="F9" s="674"/>
      <c r="G9" s="668"/>
      <c r="H9" s="669"/>
      <c r="I9" s="668"/>
      <c r="J9" s="664"/>
      <c r="K9" s="664"/>
      <c r="L9" s="664"/>
      <c r="M9" s="669"/>
      <c r="N9" s="671"/>
      <c r="O9" s="669"/>
      <c r="P9" s="302" t="s">
        <v>364</v>
      </c>
      <c r="Q9" s="302" t="s">
        <v>341</v>
      </c>
      <c r="R9" s="303" t="s">
        <v>365</v>
      </c>
      <c r="S9" s="303" t="s">
        <v>366</v>
      </c>
      <c r="T9" s="303" t="s">
        <v>367</v>
      </c>
      <c r="U9" s="303" t="s">
        <v>368</v>
      </c>
      <c r="V9" s="303" t="s">
        <v>369</v>
      </c>
      <c r="W9" s="303" t="s">
        <v>370</v>
      </c>
      <c r="X9" s="693"/>
      <c r="Y9" s="695"/>
      <c r="Z9" s="693"/>
      <c r="AA9" s="695"/>
      <c r="AB9" s="688"/>
      <c r="AC9" s="671"/>
      <c r="AD9" s="669"/>
      <c r="AE9" s="669"/>
      <c r="AF9" s="669"/>
      <c r="AG9" s="669"/>
      <c r="AH9" s="669"/>
      <c r="AI9" s="669"/>
      <c r="AJ9" s="304"/>
      <c r="AK9" s="304"/>
      <c r="AL9" s="304"/>
      <c r="AM9" s="304"/>
      <c r="AN9" s="304"/>
      <c r="AO9" s="304"/>
      <c r="AP9" s="304"/>
      <c r="AQ9" s="304"/>
    </row>
    <row r="10" spans="1:43" s="325" customFormat="1" ht="132.75" customHeight="1" x14ac:dyDescent="0.25">
      <c r="A10" s="306">
        <v>1</v>
      </c>
      <c r="B10" s="306" t="s">
        <v>371</v>
      </c>
      <c r="C10" s="307" t="s">
        <v>372</v>
      </c>
      <c r="D10" s="307" t="s">
        <v>373</v>
      </c>
      <c r="E10" s="307" t="s">
        <v>374</v>
      </c>
      <c r="F10" s="307" t="s">
        <v>375</v>
      </c>
      <c r="G10" s="308" t="s">
        <v>376</v>
      </c>
      <c r="H10" s="309">
        <v>1</v>
      </c>
      <c r="I10" s="310" t="s">
        <v>377</v>
      </c>
      <c r="J10" s="311">
        <f>IF(I10="MUY BAJA",20%,IF(I10="BAJA",40%,IF(I10="MEDIA",60%,IF(I10="ALTA",80%,IF(I10="MUY ALTA",100%,IF(I10="",""))))))</f>
        <v>0.2</v>
      </c>
      <c r="K10" s="312" t="s">
        <v>378</v>
      </c>
      <c r="L10" s="311">
        <f>IF(K10="LEVE",20%,IF(K10="MENOR",40%,IF(K10="MODERADO",60%,IF(K10="MAYOR",80%,IF(K10="CATASTRÓFICO",100%,IF(I10="",""))))))</f>
        <v>1</v>
      </c>
      <c r="M10" s="313" t="s">
        <v>379</v>
      </c>
      <c r="N10" s="314">
        <v>1</v>
      </c>
      <c r="O10" s="315" t="s">
        <v>380</v>
      </c>
      <c r="P10" s="316" t="s">
        <v>381</v>
      </c>
      <c r="Q10" s="316" t="s">
        <v>381</v>
      </c>
      <c r="R10" s="317" t="s">
        <v>382</v>
      </c>
      <c r="S10" s="317" t="s">
        <v>383</v>
      </c>
      <c r="T10" s="311">
        <v>0.4</v>
      </c>
      <c r="U10" s="317" t="s">
        <v>384</v>
      </c>
      <c r="V10" s="317" t="s">
        <v>385</v>
      </c>
      <c r="W10" s="317" t="s">
        <v>386</v>
      </c>
      <c r="X10" s="310" t="s">
        <v>377</v>
      </c>
      <c r="Y10" s="318">
        <f>'[5]Calculos Controles'!C6</f>
        <v>0.12</v>
      </c>
      <c r="Z10" s="312" t="s">
        <v>378</v>
      </c>
      <c r="AA10" s="319">
        <v>1</v>
      </c>
      <c r="AB10" s="313" t="s">
        <v>379</v>
      </c>
      <c r="AC10" s="320" t="s">
        <v>387</v>
      </c>
      <c r="AD10" s="321" t="s">
        <v>388</v>
      </c>
      <c r="AE10" s="321" t="s">
        <v>389</v>
      </c>
      <c r="AF10" s="322" t="s">
        <v>390</v>
      </c>
      <c r="AG10" s="323" t="s">
        <v>391</v>
      </c>
      <c r="AH10" s="324"/>
      <c r="AI10" s="314"/>
      <c r="AM10" s="326"/>
    </row>
    <row r="11" spans="1:43" ht="117.75" customHeight="1" x14ac:dyDescent="0.3">
      <c r="A11" s="314">
        <v>2</v>
      </c>
      <c r="B11" s="306" t="s">
        <v>392</v>
      </c>
      <c r="C11" s="315" t="s">
        <v>372</v>
      </c>
      <c r="D11" s="315" t="s">
        <v>393</v>
      </c>
      <c r="E11" s="315" t="s">
        <v>394</v>
      </c>
      <c r="F11" s="315" t="s">
        <v>395</v>
      </c>
      <c r="G11" s="308" t="s">
        <v>376</v>
      </c>
      <c r="H11" s="324">
        <v>12</v>
      </c>
      <c r="I11" s="310" t="s">
        <v>396</v>
      </c>
      <c r="J11" s="311">
        <f>IF(I11="MUY BAJA",20%,IF(I11="BAJA",40%,IF(I11="MEDIA",60%,IF(I11="ALTA",80%,IF(I11="MUY ALTA",100%,IF(I11="",""))))))</f>
        <v>0.4</v>
      </c>
      <c r="K11" s="312" t="s">
        <v>397</v>
      </c>
      <c r="L11" s="311">
        <f t="shared" ref="L11:L37" si="0">IF(K11="LEVE",20%,IF(K11="MENOR",40%,IF(K11="MODERADO",60%,IF(K11="MAYOR",80%,IF(K11="CATASTRÓFICO",100%,IF(I11="",""))))))</f>
        <v>0.6</v>
      </c>
      <c r="M11" s="313" t="s">
        <v>397</v>
      </c>
      <c r="N11" s="314">
        <v>2</v>
      </c>
      <c r="O11" s="321" t="s">
        <v>398</v>
      </c>
      <c r="P11" s="314" t="s">
        <v>381</v>
      </c>
      <c r="Q11" s="314" t="s">
        <v>381</v>
      </c>
      <c r="R11" s="317" t="s">
        <v>399</v>
      </c>
      <c r="S11" s="317" t="s">
        <v>383</v>
      </c>
      <c r="T11" s="311">
        <v>0.4</v>
      </c>
      <c r="U11" s="317" t="s">
        <v>384</v>
      </c>
      <c r="V11" s="317" t="s">
        <v>385</v>
      </c>
      <c r="W11" s="317" t="s">
        <v>386</v>
      </c>
      <c r="X11" s="310" t="s">
        <v>377</v>
      </c>
      <c r="Y11" s="311">
        <f>'[5]Calculos Controles'!C15</f>
        <v>0.12</v>
      </c>
      <c r="Z11" s="312" t="s">
        <v>397</v>
      </c>
      <c r="AA11" s="327">
        <v>0.6</v>
      </c>
      <c r="AB11" s="313" t="s">
        <v>397</v>
      </c>
      <c r="AC11" s="328" t="s">
        <v>387</v>
      </c>
      <c r="AD11" s="321" t="s">
        <v>400</v>
      </c>
      <c r="AE11" s="329" t="s">
        <v>401</v>
      </c>
      <c r="AF11" s="322" t="s">
        <v>390</v>
      </c>
      <c r="AG11" s="323" t="s">
        <v>391</v>
      </c>
      <c r="AH11" s="314"/>
      <c r="AI11" s="314"/>
    </row>
    <row r="12" spans="1:43" ht="73.5" customHeight="1" x14ac:dyDescent="0.3">
      <c r="A12" s="314">
        <v>3</v>
      </c>
      <c r="B12" s="330" t="s">
        <v>402</v>
      </c>
      <c r="C12" s="331" t="s">
        <v>403</v>
      </c>
      <c r="D12" s="331" t="s">
        <v>404</v>
      </c>
      <c r="E12" s="332" t="s">
        <v>405</v>
      </c>
      <c r="F12" s="333" t="s">
        <v>406</v>
      </c>
      <c r="G12" s="308" t="s">
        <v>376</v>
      </c>
      <c r="H12" s="334">
        <v>369</v>
      </c>
      <c r="I12" s="310" t="s">
        <v>407</v>
      </c>
      <c r="J12" s="335">
        <f>IF(I12="MUY BAJA",20%,IF(I12="BAJA",40%,IF(I12="MEDIA",60%,IF(I12="ALTA",80%,IF(I12="MUY ALTA",100%,IF(I12="",""))))))</f>
        <v>0.6</v>
      </c>
      <c r="K12" s="312" t="s">
        <v>408</v>
      </c>
      <c r="L12" s="311">
        <f t="shared" si="0"/>
        <v>0.8</v>
      </c>
      <c r="M12" s="313" t="s">
        <v>409</v>
      </c>
      <c r="N12" s="314">
        <v>1</v>
      </c>
      <c r="O12" s="336" t="s">
        <v>410</v>
      </c>
      <c r="P12" s="322" t="s">
        <v>381</v>
      </c>
      <c r="Q12" s="314" t="s">
        <v>381</v>
      </c>
      <c r="R12" s="317" t="s">
        <v>382</v>
      </c>
      <c r="S12" s="317" t="s">
        <v>383</v>
      </c>
      <c r="T12" s="337">
        <v>0.4</v>
      </c>
      <c r="U12" s="317" t="s">
        <v>384</v>
      </c>
      <c r="V12" s="317" t="s">
        <v>385</v>
      </c>
      <c r="W12" s="317" t="s">
        <v>411</v>
      </c>
      <c r="X12" s="310" t="s">
        <v>377</v>
      </c>
      <c r="Y12" s="311">
        <v>0.36</v>
      </c>
      <c r="Z12" s="312" t="s">
        <v>397</v>
      </c>
      <c r="AA12" s="311">
        <f>IF(Z12="LEVE",20%,IF(Z12="MENOR",40%,IF(Z12="MODERADO",60%,IF(Z12="MAYOR",80%,IF(Z12="CATASTROFICO",100%,IF(Z12="",""))))))</f>
        <v>0.6</v>
      </c>
      <c r="AB12" s="313" t="s">
        <v>409</v>
      </c>
      <c r="AC12" s="328" t="s">
        <v>387</v>
      </c>
      <c r="AD12" s="315" t="s">
        <v>412</v>
      </c>
      <c r="AE12" s="324" t="s">
        <v>413</v>
      </c>
      <c r="AF12" s="322" t="s">
        <v>414</v>
      </c>
      <c r="AG12" s="338" t="s">
        <v>391</v>
      </c>
      <c r="AH12" s="314"/>
      <c r="AI12" s="314"/>
    </row>
    <row r="13" spans="1:43" ht="115.5" customHeight="1" x14ac:dyDescent="0.3">
      <c r="A13" s="314">
        <v>4</v>
      </c>
      <c r="B13" s="330" t="s">
        <v>415</v>
      </c>
      <c r="C13" s="331" t="s">
        <v>416</v>
      </c>
      <c r="D13" s="339" t="s">
        <v>417</v>
      </c>
      <c r="E13" s="331" t="s">
        <v>418</v>
      </c>
      <c r="F13" s="331" t="s">
        <v>419</v>
      </c>
      <c r="G13" s="308" t="s">
        <v>376</v>
      </c>
      <c r="H13" s="334">
        <v>369</v>
      </c>
      <c r="I13" s="310" t="s">
        <v>407</v>
      </c>
      <c r="J13" s="335">
        <f>IF(I13="MUY BAJA",20%,IF(I13="BAJA",40%,IF(I13="MEDIA",60%,IF(I13="ALTA",80%,IF(I13="MUY ALTA",100%,IF(I13="",""))))))</f>
        <v>0.6</v>
      </c>
      <c r="K13" s="312" t="s">
        <v>408</v>
      </c>
      <c r="L13" s="311">
        <f t="shared" si="0"/>
        <v>0.8</v>
      </c>
      <c r="M13" s="313" t="s">
        <v>409</v>
      </c>
      <c r="N13" s="314">
        <v>2</v>
      </c>
      <c r="O13" s="340" t="s">
        <v>420</v>
      </c>
      <c r="P13" s="314" t="s">
        <v>381</v>
      </c>
      <c r="Q13" s="314" t="s">
        <v>381</v>
      </c>
      <c r="R13" s="317" t="s">
        <v>382</v>
      </c>
      <c r="S13" s="317" t="s">
        <v>383</v>
      </c>
      <c r="T13" s="337">
        <v>0.4</v>
      </c>
      <c r="U13" s="317" t="s">
        <v>384</v>
      </c>
      <c r="V13" s="317" t="s">
        <v>385</v>
      </c>
      <c r="W13" s="317" t="s">
        <v>411</v>
      </c>
      <c r="X13" s="310" t="s">
        <v>377</v>
      </c>
      <c r="Y13" s="291">
        <v>0.36</v>
      </c>
      <c r="Z13" s="312" t="s">
        <v>397</v>
      </c>
      <c r="AA13" s="311">
        <f>IF(Z13="LEVE",20%,IF(Z13="MENOR",40%,IF(Z13="MODERADO",60%,IF(Z13="MAYOR",80%,IF(Z13="CATASTROFICO",100%,IF(Z13="",""))))))</f>
        <v>0.6</v>
      </c>
      <c r="AB13" s="313" t="s">
        <v>409</v>
      </c>
      <c r="AC13" s="328" t="s">
        <v>387</v>
      </c>
      <c r="AD13" s="341" t="s">
        <v>421</v>
      </c>
      <c r="AE13" s="324" t="s">
        <v>413</v>
      </c>
      <c r="AF13" s="322" t="s">
        <v>414</v>
      </c>
      <c r="AG13" s="338" t="s">
        <v>391</v>
      </c>
      <c r="AH13" s="324"/>
      <c r="AI13" s="324"/>
    </row>
    <row r="14" spans="1:43" ht="117" customHeight="1" x14ac:dyDescent="0.3">
      <c r="A14" s="314">
        <v>5</v>
      </c>
      <c r="B14" s="330" t="s">
        <v>422</v>
      </c>
      <c r="C14" s="331" t="s">
        <v>416</v>
      </c>
      <c r="D14" s="331" t="s">
        <v>423</v>
      </c>
      <c r="E14" s="331" t="s">
        <v>424</v>
      </c>
      <c r="F14" s="331" t="s">
        <v>425</v>
      </c>
      <c r="G14" s="308" t="s">
        <v>426</v>
      </c>
      <c r="H14" s="342">
        <v>2</v>
      </c>
      <c r="I14" s="343" t="s">
        <v>377</v>
      </c>
      <c r="J14" s="335">
        <f>IF(I14="MUY BAJA",20%,IF(I14="BAJA",40%,IF(I14="MEDIA",60%,IF(I14="ALTA",80%,IF(I14="MUY ALTA",100%,IF(I14="",""))))))</f>
        <v>0.2</v>
      </c>
      <c r="K14" s="312" t="s">
        <v>378</v>
      </c>
      <c r="L14" s="311">
        <f t="shared" si="0"/>
        <v>1</v>
      </c>
      <c r="M14" s="313" t="s">
        <v>379</v>
      </c>
      <c r="N14" s="324">
        <v>3</v>
      </c>
      <c r="O14" s="336" t="s">
        <v>427</v>
      </c>
      <c r="P14" s="344" t="s">
        <v>428</v>
      </c>
      <c r="Q14" s="324" t="s">
        <v>428</v>
      </c>
      <c r="R14" s="317" t="s">
        <v>382</v>
      </c>
      <c r="S14" s="317" t="s">
        <v>383</v>
      </c>
      <c r="T14" s="337">
        <f>+'[6]ValoraciónControles Fomento'!G62</f>
        <v>0</v>
      </c>
      <c r="U14" s="317" t="s">
        <v>384</v>
      </c>
      <c r="V14" s="317" t="s">
        <v>385</v>
      </c>
      <c r="W14" s="317" t="s">
        <v>411</v>
      </c>
      <c r="X14" s="310" t="s">
        <v>377</v>
      </c>
      <c r="Y14" s="311">
        <v>0.36</v>
      </c>
      <c r="Z14" s="312" t="s">
        <v>378</v>
      </c>
      <c r="AA14" s="311">
        <f>IF(Z14="LEVE",20%,IF(Z14="MENOR",40%,IF(Z14="MODERADO",60%,IF(Z14="MAYOR",80%,IF(Z14="CATASTRÓFICO",100%,IF(Z14="",""))))))</f>
        <v>1</v>
      </c>
      <c r="AB14" s="345" t="s">
        <v>379</v>
      </c>
      <c r="AC14" s="328" t="s">
        <v>387</v>
      </c>
      <c r="AD14" s="341" t="s">
        <v>429</v>
      </c>
      <c r="AE14" s="324" t="s">
        <v>413</v>
      </c>
      <c r="AF14" s="322" t="s">
        <v>414</v>
      </c>
      <c r="AG14" s="338" t="s">
        <v>430</v>
      </c>
      <c r="AH14" s="324"/>
      <c r="AI14" s="324"/>
    </row>
    <row r="15" spans="1:43" ht="88.5" customHeight="1" x14ac:dyDescent="0.3">
      <c r="A15" s="678">
        <v>6</v>
      </c>
      <c r="B15" s="678" t="s">
        <v>431</v>
      </c>
      <c r="C15" s="680" t="s">
        <v>372</v>
      </c>
      <c r="D15" s="682" t="s">
        <v>432</v>
      </c>
      <c r="E15" s="682" t="s">
        <v>433</v>
      </c>
      <c r="F15" s="682" t="s">
        <v>434</v>
      </c>
      <c r="G15" s="684" t="s">
        <v>376</v>
      </c>
      <c r="H15" s="686">
        <v>2</v>
      </c>
      <c r="I15" s="697" t="s">
        <v>377</v>
      </c>
      <c r="J15" s="699">
        <v>0.2</v>
      </c>
      <c r="K15" s="701" t="s">
        <v>408</v>
      </c>
      <c r="L15" s="703">
        <f t="shared" si="0"/>
        <v>0.8</v>
      </c>
      <c r="M15" s="705" t="s">
        <v>409</v>
      </c>
      <c r="N15" s="314">
        <v>1</v>
      </c>
      <c r="O15" s="315" t="s">
        <v>435</v>
      </c>
      <c r="P15" s="316" t="s">
        <v>381</v>
      </c>
      <c r="Q15" s="316" t="s">
        <v>381</v>
      </c>
      <c r="R15" s="317" t="s">
        <v>382</v>
      </c>
      <c r="S15" s="317" t="s">
        <v>383</v>
      </c>
      <c r="T15" s="311">
        <v>0.4</v>
      </c>
      <c r="U15" s="317" t="s">
        <v>384</v>
      </c>
      <c r="V15" s="317" t="s">
        <v>385</v>
      </c>
      <c r="W15" s="317" t="s">
        <v>386</v>
      </c>
      <c r="X15" s="310" t="s">
        <v>377</v>
      </c>
      <c r="Y15" s="318">
        <v>0.12</v>
      </c>
      <c r="Z15" s="312" t="s">
        <v>408</v>
      </c>
      <c r="AA15" s="311">
        <f t="shared" ref="AA15:AA47" si="1">IF(Z15="LEVE",20%,IF(Z15="MENOR",40%,IF(Z15="MODERADO",60%,IF(Z15="MAYOR",80%,IF(Z15="CATASTRÓFICO",100%,IF(Z15="",""))))))</f>
        <v>0.8</v>
      </c>
      <c r="AB15" s="313" t="s">
        <v>409</v>
      </c>
      <c r="AC15" s="328" t="s">
        <v>387</v>
      </c>
      <c r="AD15" s="321" t="s">
        <v>436</v>
      </c>
      <c r="AE15" s="346" t="s">
        <v>437</v>
      </c>
      <c r="AF15" s="322" t="s">
        <v>390</v>
      </c>
      <c r="AG15" s="338" t="s">
        <v>391</v>
      </c>
      <c r="AH15" s="324"/>
      <c r="AI15" s="324"/>
    </row>
    <row r="16" spans="1:43" ht="87" customHeight="1" x14ac:dyDescent="0.3">
      <c r="A16" s="679"/>
      <c r="B16" s="679"/>
      <c r="C16" s="681"/>
      <c r="D16" s="683"/>
      <c r="E16" s="683"/>
      <c r="F16" s="683"/>
      <c r="G16" s="685"/>
      <c r="H16" s="687"/>
      <c r="I16" s="698"/>
      <c r="J16" s="700"/>
      <c r="K16" s="702"/>
      <c r="L16" s="704"/>
      <c r="M16" s="706"/>
      <c r="N16" s="314">
        <v>2</v>
      </c>
      <c r="O16" s="347" t="s">
        <v>438</v>
      </c>
      <c r="P16" s="316" t="s">
        <v>381</v>
      </c>
      <c r="Q16" s="316" t="s">
        <v>381</v>
      </c>
      <c r="R16" s="317" t="s">
        <v>382</v>
      </c>
      <c r="S16" s="317" t="s">
        <v>383</v>
      </c>
      <c r="T16" s="311">
        <v>0.4</v>
      </c>
      <c r="U16" s="317" t="s">
        <v>384</v>
      </c>
      <c r="V16" s="317" t="s">
        <v>385</v>
      </c>
      <c r="W16" s="317" t="s">
        <v>386</v>
      </c>
      <c r="X16" s="310" t="s">
        <v>377</v>
      </c>
      <c r="Y16" s="318">
        <v>7.1999999999999995E-2</v>
      </c>
      <c r="Z16" s="312" t="s">
        <v>408</v>
      </c>
      <c r="AA16" s="311">
        <f t="shared" si="1"/>
        <v>0.8</v>
      </c>
      <c r="AB16" s="313" t="s">
        <v>409</v>
      </c>
      <c r="AC16" s="328" t="s">
        <v>387</v>
      </c>
      <c r="AD16" s="321" t="s">
        <v>439</v>
      </c>
      <c r="AE16" s="346" t="s">
        <v>437</v>
      </c>
      <c r="AF16" s="322" t="s">
        <v>390</v>
      </c>
      <c r="AG16" s="338" t="s">
        <v>391</v>
      </c>
      <c r="AH16" s="324"/>
      <c r="AI16" s="324"/>
    </row>
    <row r="17" spans="1:35" ht="59.25" customHeight="1" x14ac:dyDescent="0.3">
      <c r="A17" s="678">
        <v>7</v>
      </c>
      <c r="B17" s="678" t="s">
        <v>440</v>
      </c>
      <c r="C17" s="707" t="s">
        <v>372</v>
      </c>
      <c r="D17" s="682" t="s">
        <v>441</v>
      </c>
      <c r="E17" s="682" t="s">
        <v>442</v>
      </c>
      <c r="F17" s="682" t="s">
        <v>443</v>
      </c>
      <c r="G17" s="684" t="s">
        <v>376</v>
      </c>
      <c r="H17" s="686">
        <v>12</v>
      </c>
      <c r="I17" s="712" t="s">
        <v>396</v>
      </c>
      <c r="J17" s="699">
        <v>0.4</v>
      </c>
      <c r="K17" s="701" t="s">
        <v>397</v>
      </c>
      <c r="L17" s="703">
        <f t="shared" si="0"/>
        <v>0.6</v>
      </c>
      <c r="M17" s="705" t="s">
        <v>397</v>
      </c>
      <c r="N17" s="314">
        <v>1</v>
      </c>
      <c r="O17" s="315" t="s">
        <v>444</v>
      </c>
      <c r="P17" s="316" t="s">
        <v>381</v>
      </c>
      <c r="Q17" s="316" t="s">
        <v>381</v>
      </c>
      <c r="R17" s="317" t="s">
        <v>382</v>
      </c>
      <c r="S17" s="317" t="s">
        <v>383</v>
      </c>
      <c r="T17" s="311">
        <v>0.4</v>
      </c>
      <c r="U17" s="317" t="s">
        <v>384</v>
      </c>
      <c r="V17" s="317" t="s">
        <v>385</v>
      </c>
      <c r="W17" s="317" t="s">
        <v>386</v>
      </c>
      <c r="X17" s="310" t="s">
        <v>396</v>
      </c>
      <c r="Y17" s="318">
        <v>0.24</v>
      </c>
      <c r="Z17" s="312" t="s">
        <v>397</v>
      </c>
      <c r="AA17" s="311">
        <f t="shared" si="1"/>
        <v>0.6</v>
      </c>
      <c r="AB17" s="313" t="s">
        <v>397</v>
      </c>
      <c r="AC17" s="328" t="s">
        <v>387</v>
      </c>
      <c r="AD17" s="341" t="s">
        <v>445</v>
      </c>
      <c r="AE17" s="346" t="s">
        <v>446</v>
      </c>
      <c r="AF17" s="322" t="s">
        <v>390</v>
      </c>
      <c r="AG17" s="338" t="s">
        <v>391</v>
      </c>
      <c r="AH17" s="324"/>
      <c r="AI17" s="324"/>
    </row>
    <row r="18" spans="1:35" ht="72.75" customHeight="1" x14ac:dyDescent="0.3">
      <c r="A18" s="679"/>
      <c r="B18" s="679"/>
      <c r="C18" s="708"/>
      <c r="D18" s="709"/>
      <c r="E18" s="709"/>
      <c r="F18" s="709"/>
      <c r="G18" s="685"/>
      <c r="H18" s="711"/>
      <c r="I18" s="712"/>
      <c r="J18" s="713"/>
      <c r="K18" s="714"/>
      <c r="L18" s="704"/>
      <c r="M18" s="706"/>
      <c r="N18" s="314">
        <v>2</v>
      </c>
      <c r="O18" s="321" t="s">
        <v>447</v>
      </c>
      <c r="P18" s="316" t="s">
        <v>381</v>
      </c>
      <c r="Q18" s="316" t="s">
        <v>381</v>
      </c>
      <c r="R18" s="317" t="s">
        <v>399</v>
      </c>
      <c r="S18" s="317" t="s">
        <v>383</v>
      </c>
      <c r="T18" s="311">
        <v>0.4</v>
      </c>
      <c r="U18" s="317" t="s">
        <v>384</v>
      </c>
      <c r="V18" s="317" t="s">
        <v>385</v>
      </c>
      <c r="W18" s="317" t="s">
        <v>386</v>
      </c>
      <c r="X18" s="310" t="s">
        <v>377</v>
      </c>
      <c r="Y18" s="318">
        <v>0.16800000000000001</v>
      </c>
      <c r="Z18" s="312" t="s">
        <v>397</v>
      </c>
      <c r="AA18" s="311">
        <f t="shared" si="1"/>
        <v>0.6</v>
      </c>
      <c r="AB18" s="313" t="s">
        <v>448</v>
      </c>
      <c r="AC18" s="328" t="s">
        <v>387</v>
      </c>
      <c r="AD18" s="341" t="s">
        <v>449</v>
      </c>
      <c r="AE18" s="346" t="s">
        <v>446</v>
      </c>
      <c r="AF18" s="322" t="s">
        <v>390</v>
      </c>
      <c r="AG18" s="338" t="s">
        <v>391</v>
      </c>
      <c r="AH18" s="324"/>
      <c r="AI18" s="324"/>
    </row>
    <row r="19" spans="1:35" ht="99" x14ac:dyDescent="0.3">
      <c r="A19" s="314">
        <v>8</v>
      </c>
      <c r="B19" s="314" t="s">
        <v>450</v>
      </c>
      <c r="C19" s="341" t="s">
        <v>451</v>
      </c>
      <c r="D19" s="347" t="s">
        <v>452</v>
      </c>
      <c r="E19" s="348" t="s">
        <v>453</v>
      </c>
      <c r="F19" s="347" t="s">
        <v>454</v>
      </c>
      <c r="G19" s="308" t="s">
        <v>426</v>
      </c>
      <c r="H19" s="324">
        <v>120</v>
      </c>
      <c r="I19" s="310" t="s">
        <v>407</v>
      </c>
      <c r="J19" s="349">
        <v>0.6</v>
      </c>
      <c r="K19" s="312" t="s">
        <v>408</v>
      </c>
      <c r="L19" s="311">
        <f t="shared" si="0"/>
        <v>0.8</v>
      </c>
      <c r="M19" s="313" t="s">
        <v>409</v>
      </c>
      <c r="N19" s="314">
        <v>3</v>
      </c>
      <c r="O19" s="321" t="s">
        <v>455</v>
      </c>
      <c r="P19" s="314" t="s">
        <v>381</v>
      </c>
      <c r="Q19" s="314" t="s">
        <v>381</v>
      </c>
      <c r="R19" s="317" t="s">
        <v>399</v>
      </c>
      <c r="S19" s="317" t="s">
        <v>383</v>
      </c>
      <c r="T19" s="311">
        <v>0.4</v>
      </c>
      <c r="U19" s="317" t="s">
        <v>384</v>
      </c>
      <c r="V19" s="317" t="s">
        <v>385</v>
      </c>
      <c r="W19" s="317" t="s">
        <v>411</v>
      </c>
      <c r="X19" s="310" t="s">
        <v>407</v>
      </c>
      <c r="Y19" s="350">
        <v>0.42</v>
      </c>
      <c r="Z19" s="312" t="s">
        <v>408</v>
      </c>
      <c r="AA19" s="311">
        <f t="shared" si="1"/>
        <v>0.8</v>
      </c>
      <c r="AB19" s="313" t="s">
        <v>409</v>
      </c>
      <c r="AC19" s="328" t="s">
        <v>387</v>
      </c>
      <c r="AD19" s="346" t="s">
        <v>456</v>
      </c>
      <c r="AE19" s="324" t="s">
        <v>457</v>
      </c>
      <c r="AF19" s="322" t="s">
        <v>390</v>
      </c>
      <c r="AG19" s="338" t="s">
        <v>391</v>
      </c>
      <c r="AH19" s="324"/>
      <c r="AI19" s="324"/>
    </row>
    <row r="20" spans="1:35" ht="75.75" x14ac:dyDescent="0.3">
      <c r="A20" s="314">
        <v>9</v>
      </c>
      <c r="B20" s="330" t="s">
        <v>458</v>
      </c>
      <c r="C20" s="341" t="s">
        <v>459</v>
      </c>
      <c r="D20" s="341" t="s">
        <v>460</v>
      </c>
      <c r="E20" s="341" t="s">
        <v>461</v>
      </c>
      <c r="F20" s="341" t="s">
        <v>462</v>
      </c>
      <c r="G20" s="308" t="s">
        <v>376</v>
      </c>
      <c r="H20" s="324">
        <v>2</v>
      </c>
      <c r="I20" s="310" t="s">
        <v>377</v>
      </c>
      <c r="J20" s="311">
        <f t="shared" ref="J20:J24" si="2">IF(I20="MUY BAJA",20%,IF(I20="BAJA",40%,IF(I20="MEDIA",60%,IF(I20="ALTA",80%,IF(I20="MUY ALTA",100%,IF(I20="",""))))))</f>
        <v>0.2</v>
      </c>
      <c r="K20" s="312" t="s">
        <v>463</v>
      </c>
      <c r="L20" s="311">
        <f t="shared" si="0"/>
        <v>0.2</v>
      </c>
      <c r="M20" s="313" t="s">
        <v>409</v>
      </c>
      <c r="N20" s="314">
        <v>1</v>
      </c>
      <c r="O20" s="315" t="s">
        <v>464</v>
      </c>
      <c r="P20" s="322" t="s">
        <v>381</v>
      </c>
      <c r="Q20" s="314" t="s">
        <v>381</v>
      </c>
      <c r="R20" s="317" t="s">
        <v>382</v>
      </c>
      <c r="S20" s="317" t="s">
        <v>383</v>
      </c>
      <c r="T20" s="337">
        <v>0.3</v>
      </c>
      <c r="U20" s="317" t="s">
        <v>384</v>
      </c>
      <c r="V20" s="317" t="s">
        <v>385</v>
      </c>
      <c r="W20" s="317" t="s">
        <v>386</v>
      </c>
      <c r="X20" s="310" t="s">
        <v>377</v>
      </c>
      <c r="Y20" s="311">
        <v>0.12</v>
      </c>
      <c r="Z20" s="312" t="s">
        <v>463</v>
      </c>
      <c r="AA20" s="311">
        <f t="shared" si="1"/>
        <v>0.2</v>
      </c>
      <c r="AB20" s="313" t="s">
        <v>448</v>
      </c>
      <c r="AC20" s="328" t="s">
        <v>387</v>
      </c>
      <c r="AD20" s="315" t="s">
        <v>465</v>
      </c>
      <c r="AE20" s="324" t="s">
        <v>466</v>
      </c>
      <c r="AF20" s="322" t="s">
        <v>390</v>
      </c>
      <c r="AG20" s="338" t="s">
        <v>391</v>
      </c>
      <c r="AH20" s="324"/>
      <c r="AI20" s="324"/>
    </row>
    <row r="21" spans="1:35" ht="75.75" x14ac:dyDescent="0.3">
      <c r="A21" s="314">
        <v>10</v>
      </c>
      <c r="B21" s="330" t="s">
        <v>467</v>
      </c>
      <c r="C21" s="341" t="s">
        <v>468</v>
      </c>
      <c r="D21" s="341" t="s">
        <v>469</v>
      </c>
      <c r="E21" s="341" t="s">
        <v>470</v>
      </c>
      <c r="F21" s="341" t="s">
        <v>471</v>
      </c>
      <c r="G21" s="308" t="s">
        <v>426</v>
      </c>
      <c r="H21" s="324">
        <v>1364</v>
      </c>
      <c r="I21" s="310" t="s">
        <v>472</v>
      </c>
      <c r="J21" s="311">
        <f t="shared" si="2"/>
        <v>0.8</v>
      </c>
      <c r="K21" s="312" t="s">
        <v>408</v>
      </c>
      <c r="L21" s="311">
        <f t="shared" si="0"/>
        <v>0.8</v>
      </c>
      <c r="M21" s="313" t="s">
        <v>409</v>
      </c>
      <c r="N21" s="314">
        <v>2</v>
      </c>
      <c r="O21" s="321" t="s">
        <v>473</v>
      </c>
      <c r="P21" s="314" t="s">
        <v>381</v>
      </c>
      <c r="Q21" s="314" t="s">
        <v>381</v>
      </c>
      <c r="R21" s="317" t="s">
        <v>382</v>
      </c>
      <c r="S21" s="317" t="s">
        <v>383</v>
      </c>
      <c r="T21" s="337">
        <v>0.3</v>
      </c>
      <c r="U21" s="317" t="s">
        <v>384</v>
      </c>
      <c r="V21" s="317" t="s">
        <v>385</v>
      </c>
      <c r="W21" s="317" t="s">
        <v>386</v>
      </c>
      <c r="X21" s="310" t="s">
        <v>377</v>
      </c>
      <c r="Y21" s="311">
        <v>0.14000000000000001</v>
      </c>
      <c r="Z21" s="312" t="s">
        <v>408</v>
      </c>
      <c r="AA21" s="311">
        <f t="shared" si="1"/>
        <v>0.8</v>
      </c>
      <c r="AB21" s="313" t="s">
        <v>409</v>
      </c>
      <c r="AC21" s="328" t="s">
        <v>387</v>
      </c>
      <c r="AD21" s="315" t="s">
        <v>474</v>
      </c>
      <c r="AE21" s="324" t="s">
        <v>475</v>
      </c>
      <c r="AF21" s="322" t="s">
        <v>390</v>
      </c>
      <c r="AG21" s="338" t="s">
        <v>430</v>
      </c>
      <c r="AH21" s="324"/>
      <c r="AI21" s="324"/>
    </row>
    <row r="22" spans="1:35" ht="52.5" customHeight="1" x14ac:dyDescent="0.3">
      <c r="A22" s="314">
        <v>11</v>
      </c>
      <c r="B22" s="330" t="s">
        <v>476</v>
      </c>
      <c r="C22" s="341" t="s">
        <v>459</v>
      </c>
      <c r="D22" s="341" t="s">
        <v>477</v>
      </c>
      <c r="E22" s="341" t="s">
        <v>478</v>
      </c>
      <c r="F22" s="341" t="s">
        <v>479</v>
      </c>
      <c r="G22" s="308" t="s">
        <v>376</v>
      </c>
      <c r="H22" s="324">
        <v>6</v>
      </c>
      <c r="I22" s="310" t="s">
        <v>396</v>
      </c>
      <c r="J22" s="311">
        <f t="shared" si="2"/>
        <v>0.4</v>
      </c>
      <c r="K22" s="312" t="s">
        <v>397</v>
      </c>
      <c r="L22" s="311">
        <f t="shared" si="0"/>
        <v>0.6</v>
      </c>
      <c r="M22" s="313" t="s">
        <v>397</v>
      </c>
      <c r="N22" s="314">
        <v>3</v>
      </c>
      <c r="O22" s="321" t="s">
        <v>480</v>
      </c>
      <c r="P22" s="314" t="s">
        <v>381</v>
      </c>
      <c r="Q22" s="314" t="s">
        <v>381</v>
      </c>
      <c r="R22" s="317" t="s">
        <v>382</v>
      </c>
      <c r="S22" s="317" t="s">
        <v>383</v>
      </c>
      <c r="T22" s="337">
        <v>0.3</v>
      </c>
      <c r="U22" s="317" t="s">
        <v>384</v>
      </c>
      <c r="V22" s="317" t="s">
        <v>385</v>
      </c>
      <c r="W22" s="317"/>
      <c r="X22" s="310" t="s">
        <v>377</v>
      </c>
      <c r="Y22" s="311">
        <v>0.28000000000000003</v>
      </c>
      <c r="Z22" s="312" t="s">
        <v>397</v>
      </c>
      <c r="AA22" s="311">
        <f t="shared" si="1"/>
        <v>0.6</v>
      </c>
      <c r="AB22" s="313" t="s">
        <v>397</v>
      </c>
      <c r="AC22" s="328" t="s">
        <v>387</v>
      </c>
      <c r="AD22" s="315" t="s">
        <v>481</v>
      </c>
      <c r="AE22" s="324" t="s">
        <v>466</v>
      </c>
      <c r="AF22" s="322" t="s">
        <v>390</v>
      </c>
      <c r="AG22" s="338" t="s">
        <v>391</v>
      </c>
      <c r="AH22" s="324"/>
      <c r="AI22" s="324"/>
    </row>
    <row r="23" spans="1:35" ht="99" x14ac:dyDescent="0.3">
      <c r="A23" s="314">
        <v>12</v>
      </c>
      <c r="B23" s="330" t="s">
        <v>482</v>
      </c>
      <c r="C23" s="351" t="s">
        <v>483</v>
      </c>
      <c r="D23" s="351" t="s">
        <v>484</v>
      </c>
      <c r="E23" s="351" t="s">
        <v>485</v>
      </c>
      <c r="F23" s="341" t="s">
        <v>486</v>
      </c>
      <c r="G23" s="308" t="s">
        <v>376</v>
      </c>
      <c r="H23" s="324">
        <v>1000</v>
      </c>
      <c r="I23" s="310" t="s">
        <v>472</v>
      </c>
      <c r="J23" s="311">
        <f t="shared" si="2"/>
        <v>0.8</v>
      </c>
      <c r="K23" s="312" t="s">
        <v>487</v>
      </c>
      <c r="L23" s="311">
        <f t="shared" si="0"/>
        <v>0.4</v>
      </c>
      <c r="M23" s="313" t="s">
        <v>397</v>
      </c>
      <c r="N23" s="314">
        <v>1</v>
      </c>
      <c r="O23" s="315" t="s">
        <v>488</v>
      </c>
      <c r="P23" s="322" t="s">
        <v>381</v>
      </c>
      <c r="Q23" s="314" t="s">
        <v>381</v>
      </c>
      <c r="R23" s="317" t="s">
        <v>382</v>
      </c>
      <c r="S23" s="317" t="s">
        <v>383</v>
      </c>
      <c r="T23" s="337">
        <v>0.4</v>
      </c>
      <c r="U23" s="317" t="s">
        <v>384</v>
      </c>
      <c r="V23" s="317" t="s">
        <v>385</v>
      </c>
      <c r="W23" s="317" t="s">
        <v>386</v>
      </c>
      <c r="X23" s="310" t="s">
        <v>377</v>
      </c>
      <c r="Y23" s="311">
        <v>0.24</v>
      </c>
      <c r="Z23" s="312" t="s">
        <v>487</v>
      </c>
      <c r="AA23" s="311">
        <f t="shared" si="1"/>
        <v>0.4</v>
      </c>
      <c r="AB23" s="313" t="s">
        <v>448</v>
      </c>
      <c r="AC23" s="328" t="s">
        <v>387</v>
      </c>
      <c r="AD23" s="315" t="s">
        <v>489</v>
      </c>
      <c r="AE23" s="324" t="s">
        <v>490</v>
      </c>
      <c r="AF23" s="322" t="s">
        <v>414</v>
      </c>
      <c r="AG23" s="338" t="s">
        <v>391</v>
      </c>
      <c r="AH23" s="324"/>
      <c r="AI23" s="324"/>
    </row>
    <row r="24" spans="1:35" ht="75.75" x14ac:dyDescent="0.3">
      <c r="A24" s="314">
        <v>13</v>
      </c>
      <c r="B24" s="330" t="s">
        <v>491</v>
      </c>
      <c r="C24" s="351" t="s">
        <v>468</v>
      </c>
      <c r="D24" s="341" t="s">
        <v>492</v>
      </c>
      <c r="E24" s="351" t="s">
        <v>493</v>
      </c>
      <c r="F24" s="341" t="s">
        <v>494</v>
      </c>
      <c r="G24" s="308" t="s">
        <v>495</v>
      </c>
      <c r="H24" s="324">
        <v>120</v>
      </c>
      <c r="I24" s="310" t="s">
        <v>407</v>
      </c>
      <c r="J24" s="311">
        <f t="shared" si="2"/>
        <v>0.6</v>
      </c>
      <c r="K24" s="312" t="s">
        <v>397</v>
      </c>
      <c r="L24" s="311">
        <f t="shared" si="0"/>
        <v>0.6</v>
      </c>
      <c r="M24" s="313" t="s">
        <v>397</v>
      </c>
      <c r="N24" s="314">
        <v>2</v>
      </c>
      <c r="O24" s="321" t="s">
        <v>496</v>
      </c>
      <c r="P24" s="314" t="s">
        <v>381</v>
      </c>
      <c r="Q24" s="314" t="s">
        <v>381</v>
      </c>
      <c r="R24" s="317" t="s">
        <v>399</v>
      </c>
      <c r="S24" s="317" t="s">
        <v>383</v>
      </c>
      <c r="T24" s="337">
        <v>0.4</v>
      </c>
      <c r="U24" s="317" t="s">
        <v>384</v>
      </c>
      <c r="V24" s="317" t="s">
        <v>385</v>
      </c>
      <c r="W24" s="317" t="s">
        <v>386</v>
      </c>
      <c r="X24" s="310" t="s">
        <v>377</v>
      </c>
      <c r="Y24" s="311">
        <v>0.24</v>
      </c>
      <c r="Z24" s="312" t="s">
        <v>397</v>
      </c>
      <c r="AA24" s="311">
        <f t="shared" si="1"/>
        <v>0.6</v>
      </c>
      <c r="AB24" s="313" t="s">
        <v>409</v>
      </c>
      <c r="AC24" s="328" t="s">
        <v>387</v>
      </c>
      <c r="AD24" s="315" t="s">
        <v>497</v>
      </c>
      <c r="AE24" s="324" t="s">
        <v>498</v>
      </c>
      <c r="AF24" s="322" t="s">
        <v>414</v>
      </c>
      <c r="AG24" s="338" t="s">
        <v>391</v>
      </c>
      <c r="AH24" s="324"/>
      <c r="AI24" s="324"/>
    </row>
    <row r="25" spans="1:35" ht="88.5" customHeight="1" x14ac:dyDescent="0.3">
      <c r="A25" s="314">
        <v>14</v>
      </c>
      <c r="B25" s="314" t="s">
        <v>499</v>
      </c>
      <c r="C25" s="341" t="s">
        <v>500</v>
      </c>
      <c r="D25" s="321" t="s">
        <v>501</v>
      </c>
      <c r="E25" s="315" t="s">
        <v>502</v>
      </c>
      <c r="F25" s="315" t="s">
        <v>503</v>
      </c>
      <c r="G25" s="308" t="s">
        <v>504</v>
      </c>
      <c r="H25" s="324">
        <v>72</v>
      </c>
      <c r="I25" s="310" t="s">
        <v>407</v>
      </c>
      <c r="J25" s="349">
        <v>0.6</v>
      </c>
      <c r="K25" s="312" t="s">
        <v>397</v>
      </c>
      <c r="L25" s="311">
        <f t="shared" si="0"/>
        <v>0.6</v>
      </c>
      <c r="M25" s="313" t="s">
        <v>397</v>
      </c>
      <c r="N25" s="314">
        <v>1</v>
      </c>
      <c r="O25" s="315" t="s">
        <v>505</v>
      </c>
      <c r="P25" s="316" t="s">
        <v>381</v>
      </c>
      <c r="Q25" s="316" t="s">
        <v>381</v>
      </c>
      <c r="R25" s="317" t="s">
        <v>382</v>
      </c>
      <c r="S25" s="317" t="s">
        <v>383</v>
      </c>
      <c r="T25" s="311">
        <v>0.4</v>
      </c>
      <c r="U25" s="317" t="s">
        <v>384</v>
      </c>
      <c r="V25" s="317" t="s">
        <v>385</v>
      </c>
      <c r="W25" s="317" t="s">
        <v>386</v>
      </c>
      <c r="X25" s="310" t="s">
        <v>377</v>
      </c>
      <c r="Y25" s="311">
        <v>0.36</v>
      </c>
      <c r="Z25" s="312" t="s">
        <v>397</v>
      </c>
      <c r="AA25" s="311">
        <f t="shared" si="1"/>
        <v>0.6</v>
      </c>
      <c r="AB25" s="313" t="s">
        <v>397</v>
      </c>
      <c r="AC25" s="328" t="s">
        <v>387</v>
      </c>
      <c r="AD25" s="341" t="s">
        <v>506</v>
      </c>
      <c r="AE25" s="324" t="s">
        <v>507</v>
      </c>
      <c r="AF25" s="324" t="s">
        <v>390</v>
      </c>
      <c r="AG25" s="352" t="s">
        <v>508</v>
      </c>
      <c r="AH25" s="341"/>
      <c r="AI25" s="341"/>
    </row>
    <row r="26" spans="1:35" ht="78.75" customHeight="1" x14ac:dyDescent="0.3">
      <c r="A26" s="314">
        <v>15</v>
      </c>
      <c r="B26" s="314" t="s">
        <v>509</v>
      </c>
      <c r="C26" s="341" t="s">
        <v>510</v>
      </c>
      <c r="D26" s="321" t="s">
        <v>511</v>
      </c>
      <c r="E26" s="315" t="s">
        <v>512</v>
      </c>
      <c r="F26" s="315" t="s">
        <v>513</v>
      </c>
      <c r="G26" s="308" t="s">
        <v>514</v>
      </c>
      <c r="H26" s="324">
        <v>12</v>
      </c>
      <c r="I26" s="353" t="s">
        <v>396</v>
      </c>
      <c r="J26" s="349">
        <v>0.4</v>
      </c>
      <c r="K26" s="312" t="s">
        <v>408</v>
      </c>
      <c r="L26" s="311">
        <f t="shared" si="0"/>
        <v>0.8</v>
      </c>
      <c r="M26" s="313" t="s">
        <v>409</v>
      </c>
      <c r="N26" s="314">
        <v>2</v>
      </c>
      <c r="O26" s="321" t="s">
        <v>515</v>
      </c>
      <c r="P26" s="314" t="s">
        <v>381</v>
      </c>
      <c r="Q26" s="314" t="s">
        <v>381</v>
      </c>
      <c r="R26" s="317" t="s">
        <v>382</v>
      </c>
      <c r="S26" s="317" t="s">
        <v>383</v>
      </c>
      <c r="T26" s="337">
        <v>0.4</v>
      </c>
      <c r="U26" s="317" t="s">
        <v>384</v>
      </c>
      <c r="V26" s="317" t="s">
        <v>385</v>
      </c>
      <c r="W26" s="317" t="s">
        <v>386</v>
      </c>
      <c r="X26" s="310" t="s">
        <v>377</v>
      </c>
      <c r="Y26" s="311">
        <v>0.24</v>
      </c>
      <c r="Z26" s="312" t="s">
        <v>408</v>
      </c>
      <c r="AA26" s="311">
        <f t="shared" si="1"/>
        <v>0.8</v>
      </c>
      <c r="AB26" s="313" t="s">
        <v>409</v>
      </c>
      <c r="AC26" s="328" t="s">
        <v>387</v>
      </c>
      <c r="AD26" s="341" t="s">
        <v>516</v>
      </c>
      <c r="AE26" s="324" t="s">
        <v>507</v>
      </c>
      <c r="AF26" s="324" t="s">
        <v>390</v>
      </c>
      <c r="AG26" s="352" t="s">
        <v>508</v>
      </c>
      <c r="AH26" s="341"/>
      <c r="AI26" s="341"/>
    </row>
    <row r="27" spans="1:35" ht="65.25" customHeight="1" x14ac:dyDescent="0.3">
      <c r="A27" s="314">
        <v>16</v>
      </c>
      <c r="B27" s="314" t="s">
        <v>517</v>
      </c>
      <c r="C27" s="341" t="s">
        <v>518</v>
      </c>
      <c r="D27" s="321" t="s">
        <v>519</v>
      </c>
      <c r="E27" s="315" t="s">
        <v>520</v>
      </c>
      <c r="F27" s="315" t="s">
        <v>521</v>
      </c>
      <c r="G27" s="308" t="s">
        <v>522</v>
      </c>
      <c r="H27" s="324">
        <v>36</v>
      </c>
      <c r="I27" s="353" t="s">
        <v>407</v>
      </c>
      <c r="J27" s="349">
        <v>0.6</v>
      </c>
      <c r="K27" s="312" t="s">
        <v>487</v>
      </c>
      <c r="L27" s="311">
        <f t="shared" si="0"/>
        <v>0.4</v>
      </c>
      <c r="M27" s="313" t="s">
        <v>397</v>
      </c>
      <c r="N27" s="314">
        <v>3</v>
      </c>
      <c r="O27" s="321" t="s">
        <v>523</v>
      </c>
      <c r="P27" s="314" t="s">
        <v>381</v>
      </c>
      <c r="Q27" s="314" t="s">
        <v>381</v>
      </c>
      <c r="R27" s="317" t="s">
        <v>382</v>
      </c>
      <c r="S27" s="317" t="s">
        <v>383</v>
      </c>
      <c r="T27" s="337">
        <v>0.4</v>
      </c>
      <c r="U27" s="317" t="s">
        <v>384</v>
      </c>
      <c r="V27" s="317" t="s">
        <v>385</v>
      </c>
      <c r="W27" s="317" t="s">
        <v>386</v>
      </c>
      <c r="X27" s="310" t="s">
        <v>377</v>
      </c>
      <c r="Y27" s="350">
        <v>0.36</v>
      </c>
      <c r="Z27" s="312" t="s">
        <v>487</v>
      </c>
      <c r="AA27" s="311">
        <f t="shared" si="1"/>
        <v>0.4</v>
      </c>
      <c r="AB27" s="313" t="s">
        <v>448</v>
      </c>
      <c r="AC27" s="328" t="s">
        <v>387</v>
      </c>
      <c r="AD27" s="341" t="s">
        <v>524</v>
      </c>
      <c r="AE27" s="324" t="s">
        <v>525</v>
      </c>
      <c r="AF27" s="324" t="s">
        <v>390</v>
      </c>
      <c r="AG27" s="352" t="s">
        <v>508</v>
      </c>
      <c r="AH27" s="341"/>
      <c r="AI27" s="341"/>
    </row>
    <row r="28" spans="1:35" ht="114" customHeight="1" x14ac:dyDescent="0.3">
      <c r="A28" s="314">
        <v>17</v>
      </c>
      <c r="B28" s="314" t="s">
        <v>526</v>
      </c>
      <c r="C28" s="341" t="s">
        <v>527</v>
      </c>
      <c r="D28" s="321" t="s">
        <v>528</v>
      </c>
      <c r="E28" s="354" t="s">
        <v>529</v>
      </c>
      <c r="F28" s="315" t="s">
        <v>530</v>
      </c>
      <c r="G28" s="308" t="s">
        <v>376</v>
      </c>
      <c r="H28" s="324">
        <v>650</v>
      </c>
      <c r="I28" s="353" t="s">
        <v>472</v>
      </c>
      <c r="J28" s="349">
        <v>0.8</v>
      </c>
      <c r="K28" s="312" t="s">
        <v>487</v>
      </c>
      <c r="L28" s="311">
        <f t="shared" si="0"/>
        <v>0.4</v>
      </c>
      <c r="M28" s="313" t="s">
        <v>397</v>
      </c>
      <c r="N28" s="324">
        <v>4</v>
      </c>
      <c r="O28" s="346" t="s">
        <v>531</v>
      </c>
      <c r="P28" s="324" t="s">
        <v>381</v>
      </c>
      <c r="Q28" s="324" t="s">
        <v>381</v>
      </c>
      <c r="R28" s="317" t="s">
        <v>382</v>
      </c>
      <c r="S28" s="317" t="s">
        <v>383</v>
      </c>
      <c r="T28" s="291">
        <v>0.4</v>
      </c>
      <c r="U28" s="317" t="s">
        <v>384</v>
      </c>
      <c r="V28" s="317" t="s">
        <v>385</v>
      </c>
      <c r="W28" s="317" t="s">
        <v>386</v>
      </c>
      <c r="X28" s="310" t="s">
        <v>396</v>
      </c>
      <c r="Y28" s="311">
        <v>0.48</v>
      </c>
      <c r="Z28" s="312" t="s">
        <v>487</v>
      </c>
      <c r="AA28" s="311">
        <f t="shared" si="1"/>
        <v>0.4</v>
      </c>
      <c r="AB28" s="313" t="s">
        <v>397</v>
      </c>
      <c r="AC28" s="328" t="s">
        <v>387</v>
      </c>
      <c r="AD28" s="341" t="s">
        <v>532</v>
      </c>
      <c r="AE28" s="324" t="s">
        <v>533</v>
      </c>
      <c r="AF28" s="324" t="s">
        <v>390</v>
      </c>
      <c r="AG28" s="352" t="s">
        <v>508</v>
      </c>
      <c r="AH28" s="341"/>
      <c r="AI28" s="341"/>
    </row>
    <row r="29" spans="1:35" ht="64.5" customHeight="1" x14ac:dyDescent="0.3">
      <c r="A29" s="314">
        <v>18</v>
      </c>
      <c r="B29" s="314" t="s">
        <v>534</v>
      </c>
      <c r="C29" s="341" t="s">
        <v>510</v>
      </c>
      <c r="D29" s="355" t="s">
        <v>535</v>
      </c>
      <c r="E29" s="355" t="s">
        <v>536</v>
      </c>
      <c r="F29" s="355" t="s">
        <v>537</v>
      </c>
      <c r="G29" s="308" t="s">
        <v>376</v>
      </c>
      <c r="H29" s="324">
        <v>100</v>
      </c>
      <c r="I29" s="310" t="s">
        <v>407</v>
      </c>
      <c r="J29" s="349">
        <v>0.6</v>
      </c>
      <c r="K29" s="312" t="s">
        <v>463</v>
      </c>
      <c r="L29" s="311">
        <f t="shared" si="0"/>
        <v>0.2</v>
      </c>
      <c r="M29" s="313" t="s">
        <v>397</v>
      </c>
      <c r="N29" s="324">
        <v>5</v>
      </c>
      <c r="O29" s="346" t="s">
        <v>538</v>
      </c>
      <c r="P29" s="324" t="s">
        <v>381</v>
      </c>
      <c r="Q29" s="324" t="s">
        <v>381</v>
      </c>
      <c r="R29" s="317" t="s">
        <v>382</v>
      </c>
      <c r="S29" s="317" t="s">
        <v>383</v>
      </c>
      <c r="T29" s="356">
        <v>0.4</v>
      </c>
      <c r="U29" s="317" t="s">
        <v>384</v>
      </c>
      <c r="V29" s="317" t="s">
        <v>385</v>
      </c>
      <c r="W29" s="317" t="s">
        <v>386</v>
      </c>
      <c r="X29" s="310" t="s">
        <v>377</v>
      </c>
      <c r="Y29" s="311">
        <v>0.36</v>
      </c>
      <c r="Z29" s="312" t="s">
        <v>463</v>
      </c>
      <c r="AA29" s="311">
        <f t="shared" si="1"/>
        <v>0.2</v>
      </c>
      <c r="AB29" s="313" t="s">
        <v>448</v>
      </c>
      <c r="AC29" s="328" t="s">
        <v>387</v>
      </c>
      <c r="AD29" s="341" t="s">
        <v>539</v>
      </c>
      <c r="AE29" s="341" t="s">
        <v>540</v>
      </c>
      <c r="AF29" s="324" t="s">
        <v>390</v>
      </c>
      <c r="AG29" s="352" t="s">
        <v>508</v>
      </c>
      <c r="AH29" s="341"/>
      <c r="AI29" s="341"/>
    </row>
    <row r="30" spans="1:35" ht="75.75" x14ac:dyDescent="0.3">
      <c r="A30" s="314">
        <v>19</v>
      </c>
      <c r="B30" s="314" t="s">
        <v>541</v>
      </c>
      <c r="C30" s="307" t="s">
        <v>483</v>
      </c>
      <c r="D30" s="307" t="s">
        <v>542</v>
      </c>
      <c r="E30" s="307" t="s">
        <v>543</v>
      </c>
      <c r="F30" s="307" t="s">
        <v>544</v>
      </c>
      <c r="G30" s="308" t="s">
        <v>376</v>
      </c>
      <c r="H30" s="309">
        <v>1500</v>
      </c>
      <c r="I30" s="353" t="s">
        <v>472</v>
      </c>
      <c r="J30" s="311">
        <f t="shared" ref="J30:J38" si="3">IF(I30="MUY BAJA",20%,IF(I30="BAJA",40%,IF(I30="MEDIA",60%,IF(I30="ALTA",80%,IF(I30="MUY ALTA",100%,IF(I30="",""))))))</f>
        <v>0.8</v>
      </c>
      <c r="K30" s="312" t="s">
        <v>463</v>
      </c>
      <c r="L30" s="311">
        <f t="shared" si="0"/>
        <v>0.2</v>
      </c>
      <c r="M30" s="313" t="s">
        <v>448</v>
      </c>
      <c r="N30" s="314">
        <v>1</v>
      </c>
      <c r="O30" s="315" t="s">
        <v>545</v>
      </c>
      <c r="P30" s="316" t="s">
        <v>381</v>
      </c>
      <c r="Q30" s="316" t="s">
        <v>381</v>
      </c>
      <c r="R30" s="317" t="s">
        <v>399</v>
      </c>
      <c r="S30" s="317" t="s">
        <v>383</v>
      </c>
      <c r="T30" s="311">
        <v>0.3</v>
      </c>
      <c r="U30" s="317" t="s">
        <v>384</v>
      </c>
      <c r="V30" s="317" t="s">
        <v>385</v>
      </c>
      <c r="W30" s="317" t="s">
        <v>386</v>
      </c>
      <c r="X30" s="310" t="s">
        <v>396</v>
      </c>
      <c r="Y30" s="357">
        <v>0.56000000000000005</v>
      </c>
      <c r="Z30" s="312" t="s">
        <v>463</v>
      </c>
      <c r="AA30" s="311">
        <f t="shared" si="1"/>
        <v>0.2</v>
      </c>
      <c r="AB30" s="313" t="s">
        <v>448</v>
      </c>
      <c r="AC30" s="328" t="s">
        <v>387</v>
      </c>
      <c r="AD30" s="315" t="s">
        <v>546</v>
      </c>
      <c r="AE30" s="321" t="s">
        <v>547</v>
      </c>
      <c r="AF30" s="322" t="s">
        <v>390</v>
      </c>
      <c r="AG30" s="323" t="s">
        <v>391</v>
      </c>
      <c r="AH30" s="324"/>
      <c r="AI30" s="324"/>
    </row>
    <row r="31" spans="1:35" ht="75.75" x14ac:dyDescent="0.3">
      <c r="A31" s="314">
        <v>20</v>
      </c>
      <c r="B31" s="314" t="s">
        <v>548</v>
      </c>
      <c r="C31" s="315" t="s">
        <v>549</v>
      </c>
      <c r="D31" s="315" t="s">
        <v>550</v>
      </c>
      <c r="E31" s="315" t="s">
        <v>551</v>
      </c>
      <c r="F31" s="315" t="s">
        <v>552</v>
      </c>
      <c r="G31" s="308" t="s">
        <v>376</v>
      </c>
      <c r="H31" s="324">
        <v>2000</v>
      </c>
      <c r="I31" s="353" t="s">
        <v>472</v>
      </c>
      <c r="J31" s="311">
        <f t="shared" si="3"/>
        <v>0.8</v>
      </c>
      <c r="K31" s="312" t="s">
        <v>463</v>
      </c>
      <c r="L31" s="311">
        <f t="shared" si="0"/>
        <v>0.2</v>
      </c>
      <c r="M31" s="313" t="s">
        <v>448</v>
      </c>
      <c r="N31" s="314">
        <v>2</v>
      </c>
      <c r="O31" s="321" t="s">
        <v>553</v>
      </c>
      <c r="P31" s="314" t="s">
        <v>381</v>
      </c>
      <c r="Q31" s="314" t="s">
        <v>381</v>
      </c>
      <c r="R31" s="317" t="s">
        <v>554</v>
      </c>
      <c r="S31" s="317" t="s">
        <v>383</v>
      </c>
      <c r="T31" s="311">
        <v>0.4</v>
      </c>
      <c r="U31" s="317" t="s">
        <v>384</v>
      </c>
      <c r="V31" s="317" t="s">
        <v>385</v>
      </c>
      <c r="W31" s="317" t="s">
        <v>386</v>
      </c>
      <c r="X31" s="310" t="s">
        <v>396</v>
      </c>
      <c r="Y31" s="358">
        <v>0.48</v>
      </c>
      <c r="Z31" s="312" t="s">
        <v>463</v>
      </c>
      <c r="AA31" s="311">
        <f t="shared" si="1"/>
        <v>0.2</v>
      </c>
      <c r="AB31" s="313" t="s">
        <v>448</v>
      </c>
      <c r="AC31" s="328" t="s">
        <v>387</v>
      </c>
      <c r="AD31" s="315" t="s">
        <v>555</v>
      </c>
      <c r="AE31" s="322" t="s">
        <v>547</v>
      </c>
      <c r="AF31" s="322" t="s">
        <v>390</v>
      </c>
      <c r="AG31" s="323" t="s">
        <v>391</v>
      </c>
      <c r="AH31" s="324"/>
      <c r="AI31" s="324"/>
    </row>
    <row r="32" spans="1:35" ht="89.25" x14ac:dyDescent="0.3">
      <c r="A32" s="314">
        <v>21</v>
      </c>
      <c r="B32" s="314" t="s">
        <v>556</v>
      </c>
      <c r="C32" s="324" t="s">
        <v>557</v>
      </c>
      <c r="D32" s="321" t="s">
        <v>558</v>
      </c>
      <c r="E32" s="315" t="s">
        <v>559</v>
      </c>
      <c r="F32" s="315" t="s">
        <v>560</v>
      </c>
      <c r="G32" s="308" t="s">
        <v>376</v>
      </c>
      <c r="H32" s="324">
        <f>(3*12)+2+5+12</f>
        <v>55</v>
      </c>
      <c r="I32" s="310" t="s">
        <v>407</v>
      </c>
      <c r="J32" s="311">
        <f t="shared" si="3"/>
        <v>0.6</v>
      </c>
      <c r="K32" s="312" t="s">
        <v>463</v>
      </c>
      <c r="L32" s="311">
        <f t="shared" si="0"/>
        <v>0.2</v>
      </c>
      <c r="M32" s="313" t="s">
        <v>448</v>
      </c>
      <c r="N32" s="314">
        <v>1</v>
      </c>
      <c r="O32" s="355" t="s">
        <v>561</v>
      </c>
      <c r="P32" s="322" t="s">
        <v>381</v>
      </c>
      <c r="Q32" s="314" t="s">
        <v>381</v>
      </c>
      <c r="R32" s="317" t="s">
        <v>382</v>
      </c>
      <c r="S32" s="317" t="s">
        <v>383</v>
      </c>
      <c r="T32" s="337">
        <v>0.4</v>
      </c>
      <c r="U32" s="317" t="s">
        <v>384</v>
      </c>
      <c r="V32" s="317" t="s">
        <v>385</v>
      </c>
      <c r="W32" s="317" t="s">
        <v>386</v>
      </c>
      <c r="X32" s="310" t="s">
        <v>377</v>
      </c>
      <c r="Y32" s="311">
        <v>0.36</v>
      </c>
      <c r="Z32" s="312" t="s">
        <v>463</v>
      </c>
      <c r="AA32" s="311">
        <f t="shared" si="1"/>
        <v>0.2</v>
      </c>
      <c r="AB32" s="313" t="s">
        <v>448</v>
      </c>
      <c r="AC32" s="328" t="s">
        <v>387</v>
      </c>
      <c r="AD32" s="315" t="s">
        <v>562</v>
      </c>
      <c r="AE32" s="324" t="s">
        <v>563</v>
      </c>
      <c r="AF32" s="322" t="s">
        <v>390</v>
      </c>
      <c r="AG32" s="323" t="s">
        <v>391</v>
      </c>
      <c r="AH32" s="324"/>
      <c r="AI32" s="324"/>
    </row>
    <row r="33" spans="1:43" ht="86.25" x14ac:dyDescent="0.3">
      <c r="A33" s="314">
        <v>22</v>
      </c>
      <c r="B33" s="314" t="s">
        <v>564</v>
      </c>
      <c r="C33" s="315" t="s">
        <v>565</v>
      </c>
      <c r="D33" s="315" t="s">
        <v>566</v>
      </c>
      <c r="E33" s="315" t="s">
        <v>567</v>
      </c>
      <c r="F33" s="315" t="s">
        <v>568</v>
      </c>
      <c r="G33" s="308" t="s">
        <v>426</v>
      </c>
      <c r="H33" s="324">
        <v>15</v>
      </c>
      <c r="I33" s="310" t="s">
        <v>396</v>
      </c>
      <c r="J33" s="311">
        <f t="shared" si="3"/>
        <v>0.4</v>
      </c>
      <c r="K33" s="312" t="s">
        <v>408</v>
      </c>
      <c r="L33" s="311">
        <f t="shared" si="0"/>
        <v>0.8</v>
      </c>
      <c r="M33" s="313" t="s">
        <v>409</v>
      </c>
      <c r="N33" s="314">
        <v>2</v>
      </c>
      <c r="O33" s="321" t="s">
        <v>569</v>
      </c>
      <c r="P33" s="314" t="s">
        <v>381</v>
      </c>
      <c r="Q33" s="314" t="s">
        <v>381</v>
      </c>
      <c r="R33" s="317" t="s">
        <v>382</v>
      </c>
      <c r="S33" s="317" t="s">
        <v>383</v>
      </c>
      <c r="T33" s="337">
        <v>0.4</v>
      </c>
      <c r="U33" s="317" t="s">
        <v>384</v>
      </c>
      <c r="V33" s="317" t="s">
        <v>385</v>
      </c>
      <c r="W33" s="317" t="s">
        <v>411</v>
      </c>
      <c r="X33" s="310" t="s">
        <v>377</v>
      </c>
      <c r="Y33" s="311">
        <v>0.24</v>
      </c>
      <c r="Z33" s="312" t="s">
        <v>408</v>
      </c>
      <c r="AA33" s="311">
        <f t="shared" si="1"/>
        <v>0.8</v>
      </c>
      <c r="AB33" s="313" t="s">
        <v>409</v>
      </c>
      <c r="AC33" s="328" t="s">
        <v>387</v>
      </c>
      <c r="AD33" s="315" t="s">
        <v>570</v>
      </c>
      <c r="AE33" s="324" t="s">
        <v>563</v>
      </c>
      <c r="AF33" s="322" t="s">
        <v>390</v>
      </c>
      <c r="AG33" s="338" t="s">
        <v>430</v>
      </c>
      <c r="AH33" s="324"/>
      <c r="AI33" s="324"/>
    </row>
    <row r="34" spans="1:43" ht="86.25" x14ac:dyDescent="0.3">
      <c r="A34" s="314">
        <v>23</v>
      </c>
      <c r="B34" s="314" t="s">
        <v>571</v>
      </c>
      <c r="C34" s="315" t="s">
        <v>416</v>
      </c>
      <c r="D34" s="315" t="s">
        <v>572</v>
      </c>
      <c r="E34" s="315" t="s">
        <v>573</v>
      </c>
      <c r="F34" s="315" t="s">
        <v>574</v>
      </c>
      <c r="G34" s="308" t="s">
        <v>376</v>
      </c>
      <c r="H34" s="324">
        <f>2+1+12+1</f>
        <v>16</v>
      </c>
      <c r="I34" s="310" t="s">
        <v>396</v>
      </c>
      <c r="J34" s="311">
        <f t="shared" si="3"/>
        <v>0.4</v>
      </c>
      <c r="K34" s="312" t="s">
        <v>487</v>
      </c>
      <c r="L34" s="311">
        <f t="shared" si="0"/>
        <v>0.4</v>
      </c>
      <c r="M34" s="313" t="s">
        <v>448</v>
      </c>
      <c r="N34" s="314">
        <v>3</v>
      </c>
      <c r="O34" s="321" t="s">
        <v>575</v>
      </c>
      <c r="P34" s="314" t="s">
        <v>381</v>
      </c>
      <c r="Q34" s="314" t="s">
        <v>381</v>
      </c>
      <c r="R34" s="317" t="s">
        <v>382</v>
      </c>
      <c r="S34" s="317" t="s">
        <v>383</v>
      </c>
      <c r="T34" s="337">
        <v>0.4</v>
      </c>
      <c r="U34" s="317" t="s">
        <v>384</v>
      </c>
      <c r="V34" s="317" t="s">
        <v>385</v>
      </c>
      <c r="W34" s="317" t="s">
        <v>411</v>
      </c>
      <c r="X34" s="310" t="s">
        <v>377</v>
      </c>
      <c r="Y34" s="291">
        <v>0.36</v>
      </c>
      <c r="Z34" s="312" t="s">
        <v>487</v>
      </c>
      <c r="AA34" s="311">
        <f t="shared" si="1"/>
        <v>0.4</v>
      </c>
      <c r="AB34" s="313" t="s">
        <v>448</v>
      </c>
      <c r="AC34" s="328" t="s">
        <v>387</v>
      </c>
      <c r="AD34" s="341" t="s">
        <v>576</v>
      </c>
      <c r="AE34" s="324" t="s">
        <v>577</v>
      </c>
      <c r="AF34" s="322" t="s">
        <v>390</v>
      </c>
      <c r="AG34" s="323" t="s">
        <v>391</v>
      </c>
      <c r="AH34" s="324"/>
      <c r="AI34" s="324"/>
    </row>
    <row r="35" spans="1:43" ht="75.75" x14ac:dyDescent="0.3">
      <c r="A35" s="314">
        <v>24</v>
      </c>
      <c r="B35" s="314" t="s">
        <v>578</v>
      </c>
      <c r="C35" s="315" t="s">
        <v>565</v>
      </c>
      <c r="D35" s="315" t="s">
        <v>579</v>
      </c>
      <c r="E35" s="315" t="s">
        <v>580</v>
      </c>
      <c r="F35" s="315" t="s">
        <v>581</v>
      </c>
      <c r="G35" s="308" t="s">
        <v>426</v>
      </c>
      <c r="H35" s="359">
        <f>(365-52)*5</f>
        <v>1565</v>
      </c>
      <c r="I35" s="310" t="s">
        <v>472</v>
      </c>
      <c r="J35" s="311">
        <f t="shared" si="3"/>
        <v>0.8</v>
      </c>
      <c r="K35" s="312" t="s">
        <v>408</v>
      </c>
      <c r="L35" s="311">
        <f t="shared" si="0"/>
        <v>0.8</v>
      </c>
      <c r="M35" s="313" t="s">
        <v>409</v>
      </c>
      <c r="N35" s="324">
        <v>4</v>
      </c>
      <c r="O35" s="346" t="s">
        <v>582</v>
      </c>
      <c r="P35" s="344" t="s">
        <v>381</v>
      </c>
      <c r="Q35" s="324" t="s">
        <v>381</v>
      </c>
      <c r="R35" s="317" t="s">
        <v>382</v>
      </c>
      <c r="S35" s="317" t="s">
        <v>383</v>
      </c>
      <c r="T35" s="337">
        <v>0.4</v>
      </c>
      <c r="U35" s="317" t="s">
        <v>384</v>
      </c>
      <c r="V35" s="317" t="s">
        <v>385</v>
      </c>
      <c r="W35" s="317" t="s">
        <v>386</v>
      </c>
      <c r="X35" s="310" t="s">
        <v>377</v>
      </c>
      <c r="Y35" s="311">
        <v>0.36</v>
      </c>
      <c r="Z35" s="312" t="s">
        <v>408</v>
      </c>
      <c r="AA35" s="311">
        <f t="shared" si="1"/>
        <v>0.8</v>
      </c>
      <c r="AB35" s="313" t="s">
        <v>409</v>
      </c>
      <c r="AC35" s="328" t="s">
        <v>387</v>
      </c>
      <c r="AD35" s="341" t="s">
        <v>583</v>
      </c>
      <c r="AE35" s="324" t="s">
        <v>584</v>
      </c>
      <c r="AF35" s="322" t="s">
        <v>390</v>
      </c>
      <c r="AG35" s="338" t="s">
        <v>430</v>
      </c>
      <c r="AH35" s="324"/>
      <c r="AI35" s="324"/>
    </row>
    <row r="36" spans="1:43" ht="75.75" x14ac:dyDescent="0.3">
      <c r="A36" s="314">
        <v>25</v>
      </c>
      <c r="B36" s="314" t="s">
        <v>585</v>
      </c>
      <c r="C36" s="315" t="s">
        <v>586</v>
      </c>
      <c r="D36" s="321" t="s">
        <v>587</v>
      </c>
      <c r="E36" s="315" t="s">
        <v>588</v>
      </c>
      <c r="F36" s="315" t="s">
        <v>589</v>
      </c>
      <c r="G36" s="308" t="s">
        <v>376</v>
      </c>
      <c r="H36" s="324">
        <v>16</v>
      </c>
      <c r="I36" s="310" t="s">
        <v>396</v>
      </c>
      <c r="J36" s="311">
        <f t="shared" si="3"/>
        <v>0.4</v>
      </c>
      <c r="K36" s="312" t="s">
        <v>463</v>
      </c>
      <c r="L36" s="311">
        <f t="shared" si="0"/>
        <v>0.2</v>
      </c>
      <c r="M36" s="313" t="s">
        <v>448</v>
      </c>
      <c r="N36" s="314">
        <v>1</v>
      </c>
      <c r="O36" s="315" t="s">
        <v>590</v>
      </c>
      <c r="P36" s="322" t="s">
        <v>381</v>
      </c>
      <c r="Q36" s="314" t="s">
        <v>381</v>
      </c>
      <c r="R36" s="317" t="s">
        <v>382</v>
      </c>
      <c r="S36" s="317" t="s">
        <v>383</v>
      </c>
      <c r="T36" s="337">
        <v>0.4</v>
      </c>
      <c r="U36" s="317" t="s">
        <v>591</v>
      </c>
      <c r="V36" s="317" t="s">
        <v>592</v>
      </c>
      <c r="W36" s="317" t="s">
        <v>386</v>
      </c>
      <c r="X36" s="310" t="s">
        <v>377</v>
      </c>
      <c r="Y36" s="311">
        <v>0.24</v>
      </c>
      <c r="Z36" s="312" t="s">
        <v>463</v>
      </c>
      <c r="AA36" s="311">
        <f t="shared" si="1"/>
        <v>0.2</v>
      </c>
      <c r="AB36" s="313" t="s">
        <v>448</v>
      </c>
      <c r="AC36" s="328" t="s">
        <v>387</v>
      </c>
      <c r="AD36" s="315" t="s">
        <v>593</v>
      </c>
      <c r="AE36" s="324" t="s">
        <v>594</v>
      </c>
      <c r="AF36" s="322" t="s">
        <v>390</v>
      </c>
      <c r="AG36" s="323" t="s">
        <v>391</v>
      </c>
      <c r="AH36" s="324"/>
      <c r="AI36" s="324"/>
    </row>
    <row r="37" spans="1:43" ht="86.25" x14ac:dyDescent="0.3">
      <c r="A37" s="314">
        <v>26</v>
      </c>
      <c r="B37" s="314" t="s">
        <v>595</v>
      </c>
      <c r="C37" s="315" t="s">
        <v>596</v>
      </c>
      <c r="D37" s="315" t="s">
        <v>597</v>
      </c>
      <c r="E37" s="315" t="s">
        <v>598</v>
      </c>
      <c r="F37" s="315" t="s">
        <v>599</v>
      </c>
      <c r="G37" s="308" t="s">
        <v>426</v>
      </c>
      <c r="H37" s="324">
        <v>60</v>
      </c>
      <c r="I37" s="310" t="s">
        <v>407</v>
      </c>
      <c r="J37" s="311">
        <f t="shared" si="3"/>
        <v>0.6</v>
      </c>
      <c r="K37" s="312" t="s">
        <v>408</v>
      </c>
      <c r="L37" s="311">
        <f t="shared" si="0"/>
        <v>0.8</v>
      </c>
      <c r="M37" s="313" t="s">
        <v>409</v>
      </c>
      <c r="N37" s="314">
        <v>3</v>
      </c>
      <c r="O37" s="321" t="s">
        <v>600</v>
      </c>
      <c r="P37" s="314" t="s">
        <v>381</v>
      </c>
      <c r="Q37" s="314" t="s">
        <v>381</v>
      </c>
      <c r="R37" s="317" t="s">
        <v>382</v>
      </c>
      <c r="S37" s="317" t="s">
        <v>383</v>
      </c>
      <c r="T37" s="337">
        <v>0.4</v>
      </c>
      <c r="U37" s="317" t="s">
        <v>384</v>
      </c>
      <c r="V37" s="317" t="s">
        <v>385</v>
      </c>
      <c r="W37" s="317" t="s">
        <v>411</v>
      </c>
      <c r="X37" s="310" t="s">
        <v>377</v>
      </c>
      <c r="Y37" s="291">
        <v>0.36</v>
      </c>
      <c r="Z37" s="312" t="s">
        <v>408</v>
      </c>
      <c r="AA37" s="311">
        <f t="shared" si="1"/>
        <v>0.8</v>
      </c>
      <c r="AB37" s="313" t="s">
        <v>409</v>
      </c>
      <c r="AC37" s="328" t="s">
        <v>387</v>
      </c>
      <c r="AD37" s="341" t="s">
        <v>601</v>
      </c>
      <c r="AE37" s="324" t="s">
        <v>577</v>
      </c>
      <c r="AF37" s="322" t="s">
        <v>390</v>
      </c>
      <c r="AG37" s="338" t="s">
        <v>430</v>
      </c>
      <c r="AH37" s="324"/>
      <c r="AI37" s="324"/>
    </row>
    <row r="38" spans="1:43" ht="65.25" customHeight="1" x14ac:dyDescent="0.3">
      <c r="A38" s="678">
        <v>27</v>
      </c>
      <c r="B38" s="678" t="s">
        <v>602</v>
      </c>
      <c r="C38" s="707" t="s">
        <v>586</v>
      </c>
      <c r="D38" s="707" t="s">
        <v>603</v>
      </c>
      <c r="E38" s="707" t="s">
        <v>604</v>
      </c>
      <c r="F38" s="707" t="s">
        <v>605</v>
      </c>
      <c r="G38" s="684" t="s">
        <v>376</v>
      </c>
      <c r="H38" s="686">
        <v>600</v>
      </c>
      <c r="I38" s="715" t="s">
        <v>472</v>
      </c>
      <c r="J38" s="703">
        <f t="shared" si="3"/>
        <v>0.8</v>
      </c>
      <c r="K38" s="701" t="s">
        <v>397</v>
      </c>
      <c r="L38" s="703">
        <f>IF(K38="LEVE",20%,IF(K38="MENOR",40%,IF(K38="MODERADO",60%,IF(K38="MAYOR",80%,IF(K38="CATASTROFICO",100%,IF(I38="",""))))))</f>
        <v>0.6</v>
      </c>
      <c r="M38" s="705" t="s">
        <v>409</v>
      </c>
      <c r="N38" s="314">
        <v>1</v>
      </c>
      <c r="O38" s="321" t="s">
        <v>606</v>
      </c>
      <c r="P38" s="314" t="s">
        <v>381</v>
      </c>
      <c r="Q38" s="314" t="s">
        <v>381</v>
      </c>
      <c r="R38" s="317" t="s">
        <v>382</v>
      </c>
      <c r="S38" s="317" t="s">
        <v>383</v>
      </c>
      <c r="T38" s="337">
        <v>0.4</v>
      </c>
      <c r="U38" s="317" t="s">
        <v>384</v>
      </c>
      <c r="V38" s="317" t="s">
        <v>385</v>
      </c>
      <c r="W38" s="317" t="s">
        <v>411</v>
      </c>
      <c r="X38" s="715" t="s">
        <v>377</v>
      </c>
      <c r="Y38" s="311">
        <v>0.48</v>
      </c>
      <c r="Z38" s="701" t="s">
        <v>397</v>
      </c>
      <c r="AA38" s="703">
        <f t="shared" si="1"/>
        <v>0.6</v>
      </c>
      <c r="AB38" s="705" t="s">
        <v>397</v>
      </c>
      <c r="AC38" s="328" t="s">
        <v>387</v>
      </c>
      <c r="AD38" s="321" t="s">
        <v>607</v>
      </c>
      <c r="AE38" s="321" t="s">
        <v>608</v>
      </c>
      <c r="AF38" s="322" t="s">
        <v>390</v>
      </c>
      <c r="AG38" s="323" t="s">
        <v>391</v>
      </c>
      <c r="AH38" s="324"/>
      <c r="AI38" s="324"/>
    </row>
    <row r="39" spans="1:43" ht="81" customHeight="1" x14ac:dyDescent="0.3">
      <c r="A39" s="679"/>
      <c r="B39" s="679"/>
      <c r="C39" s="710"/>
      <c r="D39" s="710"/>
      <c r="E39" s="710"/>
      <c r="F39" s="710"/>
      <c r="G39" s="685"/>
      <c r="H39" s="687"/>
      <c r="I39" s="716"/>
      <c r="J39" s="704"/>
      <c r="K39" s="714"/>
      <c r="L39" s="704"/>
      <c r="M39" s="706"/>
      <c r="N39" s="314">
        <v>2</v>
      </c>
      <c r="O39" s="321" t="s">
        <v>609</v>
      </c>
      <c r="P39" s="314" t="s">
        <v>381</v>
      </c>
      <c r="Q39" s="314" t="s">
        <v>381</v>
      </c>
      <c r="R39" s="317" t="s">
        <v>382</v>
      </c>
      <c r="S39" s="317" t="s">
        <v>383</v>
      </c>
      <c r="T39" s="337">
        <v>0.4</v>
      </c>
      <c r="U39" s="317" t="s">
        <v>384</v>
      </c>
      <c r="V39" s="317" t="s">
        <v>385</v>
      </c>
      <c r="W39" s="317" t="s">
        <v>411</v>
      </c>
      <c r="X39" s="716"/>
      <c r="Y39" s="318">
        <v>0.28799999999999998</v>
      </c>
      <c r="Z39" s="714"/>
      <c r="AA39" s="704"/>
      <c r="AB39" s="706"/>
      <c r="AC39" s="328" t="s">
        <v>387</v>
      </c>
      <c r="AD39" s="321" t="s">
        <v>610</v>
      </c>
      <c r="AE39" s="321" t="s">
        <v>611</v>
      </c>
      <c r="AF39" s="322" t="s">
        <v>390</v>
      </c>
      <c r="AG39" s="323" t="s">
        <v>391</v>
      </c>
      <c r="AH39" s="324"/>
      <c r="AI39" s="324"/>
    </row>
    <row r="40" spans="1:43" ht="81" customHeight="1" x14ac:dyDescent="0.3">
      <c r="A40" s="360">
        <v>28</v>
      </c>
      <c r="B40" s="360" t="s">
        <v>612</v>
      </c>
      <c r="C40" s="315" t="s">
        <v>586</v>
      </c>
      <c r="D40" s="315" t="s">
        <v>613</v>
      </c>
      <c r="E40" s="315" t="s">
        <v>614</v>
      </c>
      <c r="F40" s="315" t="s">
        <v>615</v>
      </c>
      <c r="G40" s="308" t="s">
        <v>376</v>
      </c>
      <c r="H40" s="359">
        <v>12</v>
      </c>
      <c r="I40" s="310" t="s">
        <v>396</v>
      </c>
      <c r="J40" s="311">
        <f t="shared" ref="J40" si="4">IF(I40="MUY BAJA",20%,IF(I40="BAJA",40%,IF(I40="MEDIA",60%,IF(I40="ALTA",80%,IF(I40="MUY ALTA",100%,IF(I40="",""))))))</f>
        <v>0.4</v>
      </c>
      <c r="K40" s="312" t="s">
        <v>487</v>
      </c>
      <c r="L40" s="311">
        <f t="shared" ref="L40:L42" si="5">IF(K40="LEVE",20%,IF(K40="MENOR",40%,IF(K40="MODERADO",60%,IF(K40="MAYOR",80%,IF(K40="CATASTROFICO",100%,IF(I40="",""))))))</f>
        <v>0.4</v>
      </c>
      <c r="M40" s="313" t="s">
        <v>448</v>
      </c>
      <c r="N40" s="314">
        <v>3</v>
      </c>
      <c r="O40" s="346" t="s">
        <v>616</v>
      </c>
      <c r="P40" s="344" t="s">
        <v>381</v>
      </c>
      <c r="Q40" s="324" t="s">
        <v>381</v>
      </c>
      <c r="R40" s="317" t="s">
        <v>399</v>
      </c>
      <c r="S40" s="317" t="s">
        <v>383</v>
      </c>
      <c r="T40" s="337">
        <v>0.3</v>
      </c>
      <c r="U40" s="317" t="s">
        <v>384</v>
      </c>
      <c r="V40" s="317" t="s">
        <v>385</v>
      </c>
      <c r="W40" s="317" t="s">
        <v>386</v>
      </c>
      <c r="X40" s="310" t="s">
        <v>377</v>
      </c>
      <c r="Y40" s="311">
        <v>0.28000000000000003</v>
      </c>
      <c r="Z40" s="312" t="s">
        <v>487</v>
      </c>
      <c r="AA40" s="311">
        <f t="shared" ref="AA40:AA42" si="6">IF(Z40="LEVE",20%,IF(Z40="MENOR",40%,IF(Z40="MODERADO",60%,IF(Z40="MAYOR",80%,IF(Z40="CATASTROFICO",100%,IF(Z40="",""))))))</f>
        <v>0.4</v>
      </c>
      <c r="AB40" s="313" t="s">
        <v>448</v>
      </c>
      <c r="AC40" s="328" t="s">
        <v>387</v>
      </c>
      <c r="AD40" s="315" t="s">
        <v>617</v>
      </c>
      <c r="AE40" s="321" t="s">
        <v>618</v>
      </c>
      <c r="AF40" s="322" t="s">
        <v>390</v>
      </c>
      <c r="AG40" s="323" t="s">
        <v>391</v>
      </c>
      <c r="AH40" s="324"/>
      <c r="AI40" s="324"/>
    </row>
    <row r="41" spans="1:43" ht="81" customHeight="1" x14ac:dyDescent="0.3">
      <c r="A41" s="360">
        <v>29</v>
      </c>
      <c r="B41" s="360" t="s">
        <v>619</v>
      </c>
      <c r="C41" s="315" t="s">
        <v>586</v>
      </c>
      <c r="D41" s="355" t="s">
        <v>620</v>
      </c>
      <c r="E41" s="355" t="s">
        <v>621</v>
      </c>
      <c r="F41" s="355" t="s">
        <v>622</v>
      </c>
      <c r="G41" s="308" t="s">
        <v>376</v>
      </c>
      <c r="H41" s="359">
        <v>2</v>
      </c>
      <c r="I41" s="310" t="s">
        <v>377</v>
      </c>
      <c r="J41" s="311">
        <f>IF(I41="MUY BAJA",20%,IF(I41="BAJA",40%,IF(I41="MEDIA",60%,IF(I41="ALTA",80%,IF(I41="MUY ALTA",100%,IF(I41="",""))))))</f>
        <v>0.2</v>
      </c>
      <c r="K41" s="312" t="s">
        <v>487</v>
      </c>
      <c r="L41" s="311">
        <f t="shared" si="5"/>
        <v>0.4</v>
      </c>
      <c r="M41" s="313" t="s">
        <v>448</v>
      </c>
      <c r="N41" s="314">
        <v>4</v>
      </c>
      <c r="O41" s="346" t="s">
        <v>623</v>
      </c>
      <c r="P41" s="324" t="s">
        <v>381</v>
      </c>
      <c r="Q41" s="324" t="s">
        <v>381</v>
      </c>
      <c r="R41" s="317" t="s">
        <v>382</v>
      </c>
      <c r="S41" s="317" t="s">
        <v>383</v>
      </c>
      <c r="T41" s="337">
        <v>0.4</v>
      </c>
      <c r="U41" s="317" t="s">
        <v>384</v>
      </c>
      <c r="V41" s="317" t="s">
        <v>385</v>
      </c>
      <c r="W41" s="317" t="s">
        <v>411</v>
      </c>
      <c r="X41" s="310" t="s">
        <v>377</v>
      </c>
      <c r="Y41" s="311">
        <v>0.14000000000000001</v>
      </c>
      <c r="Z41" s="312" t="s">
        <v>487</v>
      </c>
      <c r="AA41" s="311">
        <f t="shared" si="6"/>
        <v>0.4</v>
      </c>
      <c r="AB41" s="313" t="s">
        <v>448</v>
      </c>
      <c r="AC41" s="328" t="s">
        <v>387</v>
      </c>
      <c r="AD41" s="315" t="s">
        <v>624</v>
      </c>
      <c r="AE41" s="321" t="s">
        <v>625</v>
      </c>
      <c r="AF41" s="322" t="s">
        <v>390</v>
      </c>
      <c r="AG41" s="323" t="s">
        <v>391</v>
      </c>
      <c r="AH41" s="324"/>
      <c r="AI41" s="324"/>
    </row>
    <row r="42" spans="1:43" ht="81" customHeight="1" x14ac:dyDescent="0.3">
      <c r="A42" s="360">
        <v>30</v>
      </c>
      <c r="B42" s="360" t="s">
        <v>626</v>
      </c>
      <c r="C42" s="315" t="s">
        <v>483</v>
      </c>
      <c r="D42" s="355" t="s">
        <v>627</v>
      </c>
      <c r="E42" s="315" t="s">
        <v>628</v>
      </c>
      <c r="F42" s="361" t="s">
        <v>629</v>
      </c>
      <c r="G42" s="308" t="s">
        <v>376</v>
      </c>
      <c r="H42" s="359">
        <f>2*12</f>
        <v>24</v>
      </c>
      <c r="I42" s="310" t="s">
        <v>396</v>
      </c>
      <c r="J42" s="311">
        <f t="shared" ref="J42:J47" si="7">IF(I42="MUY BAJA",20%,IF(I42="BAJA",40%,IF(I42="MEDIA",60%,IF(I42="ALTA",80%,IF(I42="MUY ALTA",100%,IF(I42="",""))))))</f>
        <v>0.4</v>
      </c>
      <c r="K42" s="312" t="s">
        <v>463</v>
      </c>
      <c r="L42" s="311">
        <f t="shared" si="5"/>
        <v>0.2</v>
      </c>
      <c r="M42" s="313" t="s">
        <v>448</v>
      </c>
      <c r="N42" s="314">
        <v>5</v>
      </c>
      <c r="O42" s="346" t="s">
        <v>630</v>
      </c>
      <c r="P42" s="324" t="s">
        <v>381</v>
      </c>
      <c r="Q42" s="324" t="s">
        <v>381</v>
      </c>
      <c r="R42" s="317" t="s">
        <v>399</v>
      </c>
      <c r="S42" s="317" t="s">
        <v>383</v>
      </c>
      <c r="T42" s="292">
        <v>0.3</v>
      </c>
      <c r="U42" s="317" t="s">
        <v>384</v>
      </c>
      <c r="V42" s="317" t="s">
        <v>385</v>
      </c>
      <c r="W42" s="317" t="s">
        <v>411</v>
      </c>
      <c r="X42" s="310" t="s">
        <v>377</v>
      </c>
      <c r="Y42" s="356">
        <v>0.24</v>
      </c>
      <c r="Z42" s="312" t="s">
        <v>463</v>
      </c>
      <c r="AA42" s="311">
        <f t="shared" si="6"/>
        <v>0.2</v>
      </c>
      <c r="AB42" s="313" t="s">
        <v>448</v>
      </c>
      <c r="AC42" s="328" t="s">
        <v>387</v>
      </c>
      <c r="AD42" s="315" t="s">
        <v>631</v>
      </c>
      <c r="AE42" s="321" t="s">
        <v>632</v>
      </c>
      <c r="AF42" s="322" t="s">
        <v>390</v>
      </c>
      <c r="AG42" s="323" t="s">
        <v>391</v>
      </c>
      <c r="AH42" s="324"/>
      <c r="AI42" s="324"/>
    </row>
    <row r="43" spans="1:43" ht="81" customHeight="1" x14ac:dyDescent="0.3">
      <c r="A43" s="360">
        <v>31</v>
      </c>
      <c r="B43" s="360" t="s">
        <v>633</v>
      </c>
      <c r="C43" s="315" t="s">
        <v>586</v>
      </c>
      <c r="D43" s="324" t="s">
        <v>634</v>
      </c>
      <c r="E43" s="324" t="s">
        <v>635</v>
      </c>
      <c r="F43" s="324" t="s">
        <v>636</v>
      </c>
      <c r="G43" s="308" t="s">
        <v>376</v>
      </c>
      <c r="H43" s="324">
        <v>50</v>
      </c>
      <c r="I43" s="310" t="s">
        <v>407</v>
      </c>
      <c r="J43" s="311">
        <f t="shared" si="7"/>
        <v>0.6</v>
      </c>
      <c r="K43" s="312" t="s">
        <v>463</v>
      </c>
      <c r="L43" s="311">
        <f>IF(K43="LEVE",20%,IF(K43="MENOR",40%,IF(K43="MODERADO",60%,IF(K43="MAYOR",80%,IF(K43="CATASTROFICO",100%,IF(I43="",""))))))</f>
        <v>0.2</v>
      </c>
      <c r="M43" s="313" t="s">
        <v>448</v>
      </c>
      <c r="N43" s="314">
        <v>6</v>
      </c>
      <c r="O43" s="346" t="s">
        <v>637</v>
      </c>
      <c r="P43" s="324" t="s">
        <v>381</v>
      </c>
      <c r="Q43" s="324" t="s">
        <v>381</v>
      </c>
      <c r="R43" s="317" t="s">
        <v>382</v>
      </c>
      <c r="S43" s="317" t="s">
        <v>383</v>
      </c>
      <c r="T43" s="337">
        <v>0.4</v>
      </c>
      <c r="U43" s="317" t="s">
        <v>384</v>
      </c>
      <c r="V43" s="317" t="s">
        <v>385</v>
      </c>
      <c r="W43" s="317" t="s">
        <v>411</v>
      </c>
      <c r="X43" s="310" t="s">
        <v>396</v>
      </c>
      <c r="Y43" s="356">
        <v>0.42</v>
      </c>
      <c r="Z43" s="312" t="s">
        <v>463</v>
      </c>
      <c r="AA43" s="311">
        <f>IF(Z43="LEVE",20%,IF(Z43="MENOR",40%,IF(Z43="MODERADO",60%,IF(Z43="MAYOR",80%,IF(Z43="CATASTROFICO",100%,IF(Z43="",""))))))</f>
        <v>0.2</v>
      </c>
      <c r="AB43" s="313" t="s">
        <v>448</v>
      </c>
      <c r="AC43" s="328" t="s">
        <v>387</v>
      </c>
      <c r="AD43" s="315" t="s">
        <v>638</v>
      </c>
      <c r="AE43" s="321" t="s">
        <v>632</v>
      </c>
      <c r="AF43" s="322" t="s">
        <v>639</v>
      </c>
      <c r="AG43" s="323" t="s">
        <v>391</v>
      </c>
      <c r="AH43" s="324"/>
      <c r="AI43" s="324"/>
      <c r="AJ43" s="324"/>
      <c r="AL43" s="324"/>
      <c r="AM43" s="341"/>
    </row>
    <row r="44" spans="1:43" ht="75.75" x14ac:dyDescent="0.3">
      <c r="A44" s="314">
        <v>32</v>
      </c>
      <c r="B44" s="314" t="s">
        <v>640</v>
      </c>
      <c r="C44" s="362" t="s">
        <v>641</v>
      </c>
      <c r="D44" s="363" t="s">
        <v>642</v>
      </c>
      <c r="E44" s="364" t="s">
        <v>643</v>
      </c>
      <c r="F44" s="363" t="s">
        <v>644</v>
      </c>
      <c r="G44" s="308" t="s">
        <v>376</v>
      </c>
      <c r="H44" s="309">
        <v>8</v>
      </c>
      <c r="I44" s="310" t="s">
        <v>396</v>
      </c>
      <c r="J44" s="365">
        <f t="shared" si="7"/>
        <v>0.4</v>
      </c>
      <c r="K44" s="312" t="s">
        <v>408</v>
      </c>
      <c r="L44" s="311">
        <f t="shared" ref="L44:L47" si="8">IF(K44="LEVE",20%,IF(K44="MENOR",40%,IF(K44="MODERADO",60%,IF(K44="MAYOR",80%,IF(K44="CATASTRÓFICO",100%,IF(I44="",""))))))</f>
        <v>0.8</v>
      </c>
      <c r="M44" s="313" t="s">
        <v>409</v>
      </c>
      <c r="N44" s="314">
        <v>1</v>
      </c>
      <c r="O44" s="315" t="s">
        <v>645</v>
      </c>
      <c r="P44" s="316" t="s">
        <v>381</v>
      </c>
      <c r="Q44" s="316" t="s">
        <v>381</v>
      </c>
      <c r="R44" s="317" t="s">
        <v>382</v>
      </c>
      <c r="S44" s="317" t="s">
        <v>383</v>
      </c>
      <c r="T44" s="311">
        <v>0.4</v>
      </c>
      <c r="U44" s="317" t="s">
        <v>384</v>
      </c>
      <c r="V44" s="317" t="s">
        <v>385</v>
      </c>
      <c r="W44" s="317" t="s">
        <v>386</v>
      </c>
      <c r="X44" s="310" t="s">
        <v>377</v>
      </c>
      <c r="Y44" s="311">
        <v>0.24</v>
      </c>
      <c r="Z44" s="312" t="s">
        <v>408</v>
      </c>
      <c r="AA44" s="311">
        <f t="shared" si="1"/>
        <v>0.8</v>
      </c>
      <c r="AB44" s="313" t="s">
        <v>409</v>
      </c>
      <c r="AC44" s="328" t="s">
        <v>387</v>
      </c>
      <c r="AD44" s="341" t="s">
        <v>646</v>
      </c>
      <c r="AE44" s="346" t="s">
        <v>647</v>
      </c>
      <c r="AF44" s="322" t="s">
        <v>414</v>
      </c>
      <c r="AG44" s="338" t="s">
        <v>391</v>
      </c>
      <c r="AH44" s="324"/>
      <c r="AI44" s="324"/>
    </row>
    <row r="45" spans="1:43" ht="114.75" x14ac:dyDescent="0.3">
      <c r="A45" s="314">
        <v>33</v>
      </c>
      <c r="B45" s="314" t="s">
        <v>648</v>
      </c>
      <c r="C45" s="362" t="s">
        <v>641</v>
      </c>
      <c r="D45" s="347" t="s">
        <v>649</v>
      </c>
      <c r="E45" s="347" t="s">
        <v>650</v>
      </c>
      <c r="F45" s="347" t="s">
        <v>651</v>
      </c>
      <c r="G45" s="308" t="s">
        <v>376</v>
      </c>
      <c r="H45" s="324">
        <f>5*12</f>
        <v>60</v>
      </c>
      <c r="I45" s="310" t="s">
        <v>407</v>
      </c>
      <c r="J45" s="365">
        <f t="shared" si="7"/>
        <v>0.6</v>
      </c>
      <c r="K45" s="312" t="s">
        <v>463</v>
      </c>
      <c r="L45" s="311">
        <f t="shared" si="8"/>
        <v>0.2</v>
      </c>
      <c r="M45" s="313" t="s">
        <v>448</v>
      </c>
      <c r="N45" s="314">
        <v>2</v>
      </c>
      <c r="O45" s="321" t="s">
        <v>652</v>
      </c>
      <c r="P45" s="314" t="s">
        <v>381</v>
      </c>
      <c r="Q45" s="314" t="s">
        <v>381</v>
      </c>
      <c r="R45" s="317" t="s">
        <v>554</v>
      </c>
      <c r="S45" s="317" t="s">
        <v>383</v>
      </c>
      <c r="T45" s="311">
        <v>0.4</v>
      </c>
      <c r="U45" s="317" t="s">
        <v>384</v>
      </c>
      <c r="V45" s="317" t="s">
        <v>385</v>
      </c>
      <c r="W45" s="317" t="s">
        <v>386</v>
      </c>
      <c r="X45" s="310" t="s">
        <v>377</v>
      </c>
      <c r="Y45" s="311">
        <v>0.36</v>
      </c>
      <c r="Z45" s="312" t="s">
        <v>463</v>
      </c>
      <c r="AA45" s="311">
        <f t="shared" si="1"/>
        <v>0.2</v>
      </c>
      <c r="AB45" s="313" t="s">
        <v>448</v>
      </c>
      <c r="AC45" s="328" t="s">
        <v>387</v>
      </c>
      <c r="AD45" s="341" t="s">
        <v>653</v>
      </c>
      <c r="AE45" s="324" t="s">
        <v>654</v>
      </c>
      <c r="AF45" s="322" t="s">
        <v>414</v>
      </c>
      <c r="AG45" s="338" t="s">
        <v>391</v>
      </c>
      <c r="AH45" s="324"/>
      <c r="AI45" s="324"/>
    </row>
    <row r="46" spans="1:43" ht="147.75" customHeight="1" x14ac:dyDescent="0.3">
      <c r="A46" s="306">
        <v>34</v>
      </c>
      <c r="B46" s="314" t="s">
        <v>655</v>
      </c>
      <c r="C46" s="341" t="s">
        <v>656</v>
      </c>
      <c r="D46" s="347" t="s">
        <v>657</v>
      </c>
      <c r="E46" s="347" t="s">
        <v>658</v>
      </c>
      <c r="F46" s="347" t="s">
        <v>659</v>
      </c>
      <c r="G46" s="308" t="s">
        <v>376</v>
      </c>
      <c r="H46" s="324">
        <v>32</v>
      </c>
      <c r="I46" s="310" t="s">
        <v>407</v>
      </c>
      <c r="J46" s="365">
        <f t="shared" si="7"/>
        <v>0.6</v>
      </c>
      <c r="K46" s="312" t="s">
        <v>408</v>
      </c>
      <c r="L46" s="311">
        <f t="shared" si="8"/>
        <v>0.8</v>
      </c>
      <c r="M46" s="313" t="s">
        <v>409</v>
      </c>
      <c r="N46" s="314">
        <v>3</v>
      </c>
      <c r="O46" s="321" t="s">
        <v>660</v>
      </c>
      <c r="P46" s="314" t="s">
        <v>381</v>
      </c>
      <c r="Q46" s="314" t="s">
        <v>381</v>
      </c>
      <c r="R46" s="317" t="s">
        <v>399</v>
      </c>
      <c r="S46" s="317" t="s">
        <v>383</v>
      </c>
      <c r="T46" s="366">
        <v>0.4</v>
      </c>
      <c r="U46" s="317" t="s">
        <v>384</v>
      </c>
      <c r="V46" s="317" t="s">
        <v>385</v>
      </c>
      <c r="W46" s="317" t="s">
        <v>411</v>
      </c>
      <c r="X46" s="310" t="s">
        <v>377</v>
      </c>
      <c r="Y46" s="350">
        <v>0.36</v>
      </c>
      <c r="Z46" s="312" t="s">
        <v>408</v>
      </c>
      <c r="AA46" s="311">
        <f t="shared" si="1"/>
        <v>0.8</v>
      </c>
      <c r="AB46" s="313" t="s">
        <v>409</v>
      </c>
      <c r="AC46" s="328" t="s">
        <v>387</v>
      </c>
      <c r="AD46" s="367" t="s">
        <v>661</v>
      </c>
      <c r="AE46" s="324" t="s">
        <v>662</v>
      </c>
      <c r="AF46" s="322" t="s">
        <v>414</v>
      </c>
      <c r="AG46" s="338" t="s">
        <v>391</v>
      </c>
      <c r="AH46" s="324"/>
      <c r="AI46" s="324"/>
      <c r="AQ46" s="368"/>
    </row>
    <row r="47" spans="1:43" ht="82.5" x14ac:dyDescent="0.3">
      <c r="A47" s="360">
        <v>35</v>
      </c>
      <c r="B47" s="314" t="s">
        <v>663</v>
      </c>
      <c r="C47" s="341" t="s">
        <v>656</v>
      </c>
      <c r="D47" s="315" t="s">
        <v>664</v>
      </c>
      <c r="E47" s="315" t="s">
        <v>665</v>
      </c>
      <c r="F47" s="315" t="s">
        <v>666</v>
      </c>
      <c r="G47" s="308" t="s">
        <v>426</v>
      </c>
      <c r="H47" s="324">
        <f>816</f>
        <v>816</v>
      </c>
      <c r="I47" s="310" t="s">
        <v>472</v>
      </c>
      <c r="J47" s="365">
        <f t="shared" si="7"/>
        <v>0.8</v>
      </c>
      <c r="K47" s="312" t="s">
        <v>408</v>
      </c>
      <c r="L47" s="311">
        <f t="shared" si="8"/>
        <v>0.8</v>
      </c>
      <c r="M47" s="313" t="s">
        <v>409</v>
      </c>
      <c r="N47" s="324">
        <v>4</v>
      </c>
      <c r="O47" s="346" t="s">
        <v>667</v>
      </c>
      <c r="P47" s="324" t="s">
        <v>381</v>
      </c>
      <c r="Q47" s="324" t="s">
        <v>381</v>
      </c>
      <c r="R47" s="317" t="s">
        <v>382</v>
      </c>
      <c r="S47" s="317" t="s">
        <v>668</v>
      </c>
      <c r="T47" s="291">
        <v>0.5</v>
      </c>
      <c r="U47" s="317" t="s">
        <v>384</v>
      </c>
      <c r="V47" s="317" t="s">
        <v>385</v>
      </c>
      <c r="W47" s="317" t="s">
        <v>386</v>
      </c>
      <c r="X47" s="310" t="s">
        <v>396</v>
      </c>
      <c r="Y47" s="311">
        <v>0.4</v>
      </c>
      <c r="Z47" s="312" t="s">
        <v>408</v>
      </c>
      <c r="AA47" s="311">
        <f t="shared" si="1"/>
        <v>0.8</v>
      </c>
      <c r="AB47" s="313" t="s">
        <v>409</v>
      </c>
      <c r="AC47" s="328" t="s">
        <v>387</v>
      </c>
      <c r="AD47" s="341" t="s">
        <v>669</v>
      </c>
      <c r="AE47" s="324" t="s">
        <v>670</v>
      </c>
      <c r="AF47" s="322" t="s">
        <v>414</v>
      </c>
      <c r="AG47" s="338" t="s">
        <v>430</v>
      </c>
      <c r="AH47" s="324"/>
      <c r="AI47" s="324"/>
    </row>
    <row r="48" spans="1:43" ht="91.5" customHeight="1" x14ac:dyDescent="0.3">
      <c r="A48" s="678">
        <v>36</v>
      </c>
      <c r="B48" s="678" t="s">
        <v>671</v>
      </c>
      <c r="C48" s="680" t="s">
        <v>372</v>
      </c>
      <c r="D48" s="707" t="s">
        <v>672</v>
      </c>
      <c r="E48" s="707" t="s">
        <v>673</v>
      </c>
      <c r="F48" s="707" t="s">
        <v>674</v>
      </c>
      <c r="G48" s="684" t="s">
        <v>426</v>
      </c>
      <c r="H48" s="686">
        <v>100</v>
      </c>
      <c r="I48" s="715" t="s">
        <v>407</v>
      </c>
      <c r="J48" s="703">
        <f>IF(I48="MUY BAJA",20%,IF(I48="BAJA",40%,IF(I48="MEDIA",60%,IF(I48="ALTA",80%,IF(I48="MUY ALTA",100%,IF(I48="",""))))))</f>
        <v>0.6</v>
      </c>
      <c r="K48" s="701" t="s">
        <v>378</v>
      </c>
      <c r="L48" s="703">
        <f>IF(K48="LEVE",20%,IF(K48="MENOR",40%,IF(K48="MODERADO",60%,IF(K48="MAYOR",80%,IF(K48="CATASTRÓFICO",100%,IF(I48="",""))))))</f>
        <v>1</v>
      </c>
      <c r="M48" s="705" t="s">
        <v>379</v>
      </c>
      <c r="N48" s="314">
        <v>1</v>
      </c>
      <c r="O48" s="315" t="s">
        <v>675</v>
      </c>
      <c r="P48" s="316" t="s">
        <v>381</v>
      </c>
      <c r="Q48" s="316" t="s">
        <v>381</v>
      </c>
      <c r="R48" s="317" t="s">
        <v>382</v>
      </c>
      <c r="S48" s="317" t="s">
        <v>383</v>
      </c>
      <c r="T48" s="311">
        <v>0.4</v>
      </c>
      <c r="U48" s="317" t="s">
        <v>384</v>
      </c>
      <c r="V48" s="317" t="s">
        <v>385</v>
      </c>
      <c r="W48" s="317" t="s">
        <v>386</v>
      </c>
      <c r="X48" s="715" t="s">
        <v>407</v>
      </c>
      <c r="Y48" s="318">
        <v>0.36</v>
      </c>
      <c r="Z48" s="717" t="s">
        <v>378</v>
      </c>
      <c r="AA48" s="703">
        <f>IF(Z48="LEVE",20%,IF(Z48="MENOR",40%,IF(Z48="MODERADO",60%,IF(Z48="MAYOR",80%,IF(Z48="CATASTRÓFICO",100%,IF(X48="",""))))))</f>
        <v>1</v>
      </c>
      <c r="AB48" s="705" t="s">
        <v>379</v>
      </c>
      <c r="AC48" s="719" t="s">
        <v>387</v>
      </c>
      <c r="AD48" s="341" t="s">
        <v>676</v>
      </c>
      <c r="AE48" s="369" t="s">
        <v>677</v>
      </c>
      <c r="AF48" s="322" t="s">
        <v>414</v>
      </c>
      <c r="AG48" s="721" t="s">
        <v>430</v>
      </c>
      <c r="AH48" s="324"/>
      <c r="AI48" s="324"/>
    </row>
    <row r="49" spans="1:35" ht="90.75" customHeight="1" x14ac:dyDescent="0.3">
      <c r="A49" s="679"/>
      <c r="B49" s="679"/>
      <c r="C49" s="681"/>
      <c r="D49" s="710"/>
      <c r="E49" s="710"/>
      <c r="F49" s="710"/>
      <c r="G49" s="685"/>
      <c r="H49" s="687"/>
      <c r="I49" s="716"/>
      <c r="J49" s="704"/>
      <c r="K49" s="702"/>
      <c r="L49" s="704"/>
      <c r="M49" s="706"/>
      <c r="N49" s="314">
        <v>2</v>
      </c>
      <c r="O49" s="315" t="s">
        <v>678</v>
      </c>
      <c r="P49" s="316" t="s">
        <v>381</v>
      </c>
      <c r="Q49" s="316" t="s">
        <v>381</v>
      </c>
      <c r="R49" s="317" t="s">
        <v>382</v>
      </c>
      <c r="S49" s="317" t="s">
        <v>383</v>
      </c>
      <c r="T49" s="311">
        <v>0.4</v>
      </c>
      <c r="U49" s="317" t="s">
        <v>384</v>
      </c>
      <c r="V49" s="317" t="s">
        <v>385</v>
      </c>
      <c r="W49" s="317" t="s">
        <v>386</v>
      </c>
      <c r="X49" s="716"/>
      <c r="Y49" s="318">
        <v>0.216</v>
      </c>
      <c r="Z49" s="718"/>
      <c r="AA49" s="704"/>
      <c r="AB49" s="706"/>
      <c r="AC49" s="720"/>
      <c r="AD49" s="341" t="s">
        <v>679</v>
      </c>
      <c r="AE49" s="369" t="s">
        <v>677</v>
      </c>
      <c r="AF49" s="322" t="s">
        <v>414</v>
      </c>
      <c r="AG49" s="722"/>
      <c r="AH49" s="324"/>
      <c r="AI49" s="324"/>
    </row>
    <row r="50" spans="1:35" ht="68.25" customHeight="1" x14ac:dyDescent="0.3">
      <c r="A50" s="306">
        <v>37</v>
      </c>
      <c r="B50" s="314" t="s">
        <v>680</v>
      </c>
      <c r="C50" s="315" t="s">
        <v>372</v>
      </c>
      <c r="D50" s="315" t="s">
        <v>681</v>
      </c>
      <c r="E50" s="315" t="s">
        <v>682</v>
      </c>
      <c r="F50" s="315" t="s">
        <v>683</v>
      </c>
      <c r="G50" s="308" t="s">
        <v>426</v>
      </c>
      <c r="H50" s="324">
        <v>24</v>
      </c>
      <c r="I50" s="310" t="s">
        <v>396</v>
      </c>
      <c r="J50" s="365">
        <f>IF(I50="MUY BAJA",20%,IF(I50="BAJA",40%,IF(I50="MEDIA",60%,IF(I50="ALTA",80%,IF(I50="MUY ALTA",100%,IF(I50="",""))))))</f>
        <v>0.4</v>
      </c>
      <c r="K50" s="312" t="s">
        <v>378</v>
      </c>
      <c r="L50" s="311">
        <f>IF(K50="LEVE",20%,IF(K50="MENOR",40%,IF(K50="MODERADO",60%,IF(K50="MAYOR",80%,IF(K50="CATASTRÓFICO",100%,IF(I50="",""))))))</f>
        <v>1</v>
      </c>
      <c r="M50" s="313" t="s">
        <v>379</v>
      </c>
      <c r="N50" s="314">
        <v>3</v>
      </c>
      <c r="O50" s="321" t="s">
        <v>684</v>
      </c>
      <c r="P50" s="314" t="s">
        <v>381</v>
      </c>
      <c r="Q50" s="314" t="s">
        <v>381</v>
      </c>
      <c r="R50" s="317" t="s">
        <v>554</v>
      </c>
      <c r="S50" s="317" t="s">
        <v>383</v>
      </c>
      <c r="T50" s="311">
        <v>0.4</v>
      </c>
      <c r="U50" s="317" t="s">
        <v>384</v>
      </c>
      <c r="V50" s="317" t="s">
        <v>385</v>
      </c>
      <c r="W50" s="317" t="s">
        <v>386</v>
      </c>
      <c r="X50" s="310" t="s">
        <v>396</v>
      </c>
      <c r="Y50" s="311">
        <v>0.36</v>
      </c>
      <c r="Z50" s="312" t="s">
        <v>378</v>
      </c>
      <c r="AA50" s="311">
        <f>IF(Z50="LEVE",20%,IF(Z50="MENOR",40%,IF(Z50="MODERADO",60%,IF(Z50="MAYOR",80%,IF(Z50="CATASTRÓFICO",100%,IF(X50="",""))))))</f>
        <v>1</v>
      </c>
      <c r="AB50" s="313" t="s">
        <v>379</v>
      </c>
      <c r="AC50" s="328" t="s">
        <v>387</v>
      </c>
      <c r="AD50" s="341" t="s">
        <v>685</v>
      </c>
      <c r="AE50" s="369" t="s">
        <v>686</v>
      </c>
      <c r="AF50" s="322" t="s">
        <v>414</v>
      </c>
      <c r="AG50" s="338" t="s">
        <v>430</v>
      </c>
      <c r="AH50" s="324"/>
      <c r="AI50" s="324"/>
    </row>
    <row r="51" spans="1:35" ht="99" customHeight="1" x14ac:dyDescent="0.3">
      <c r="A51" s="678">
        <v>38</v>
      </c>
      <c r="B51" s="678" t="s">
        <v>687</v>
      </c>
      <c r="C51" s="707" t="s">
        <v>372</v>
      </c>
      <c r="D51" s="707" t="s">
        <v>688</v>
      </c>
      <c r="E51" s="707" t="s">
        <v>689</v>
      </c>
      <c r="F51" s="707" t="s">
        <v>690</v>
      </c>
      <c r="G51" s="684" t="s">
        <v>504</v>
      </c>
      <c r="H51" s="686">
        <v>100</v>
      </c>
      <c r="I51" s="715" t="s">
        <v>407</v>
      </c>
      <c r="J51" s="703">
        <f>IF(I51="MUY BAJA",20%,IF(I51="BAJA",40%,IF(I51="MEDIA",60%,IF(I51="ALTA",80%,IF(I51="MUY ALTA",100%,IF(I51="",""))))))</f>
        <v>0.6</v>
      </c>
      <c r="K51" s="701" t="s">
        <v>378</v>
      </c>
      <c r="L51" s="703">
        <f>IF(K51="LEVE",20%,IF(K51="MENOR",40%,IF(K51="MODERADO",60%,IF(K51="MAYOR",80%,IF(K51="CATASTRÓFICO",100%,IF(I51="",""))))))</f>
        <v>1</v>
      </c>
      <c r="M51" s="705" t="s">
        <v>379</v>
      </c>
      <c r="N51" s="314">
        <v>4</v>
      </c>
      <c r="O51" s="321" t="s">
        <v>691</v>
      </c>
      <c r="P51" s="314" t="s">
        <v>381</v>
      </c>
      <c r="Q51" s="314" t="s">
        <v>381</v>
      </c>
      <c r="R51" s="317" t="s">
        <v>399</v>
      </c>
      <c r="S51" s="317" t="s">
        <v>383</v>
      </c>
      <c r="T51" s="311">
        <v>0.4</v>
      </c>
      <c r="U51" s="317" t="s">
        <v>384</v>
      </c>
      <c r="V51" s="317" t="s">
        <v>385</v>
      </c>
      <c r="W51" s="317" t="s">
        <v>411</v>
      </c>
      <c r="X51" s="715" t="s">
        <v>407</v>
      </c>
      <c r="Y51" s="311">
        <v>0.24</v>
      </c>
      <c r="Z51" s="717" t="s">
        <v>378</v>
      </c>
      <c r="AA51" s="728">
        <f>IF(Z51="LEVE",20%,IF(Z51="MENOR",40%,IF(Z51="MODERADO",60%,IF(Z51="MAYOR",80%,IF(Z51="CATASTRÓFICO",100%,IF(X51="",""))))))</f>
        <v>1</v>
      </c>
      <c r="AB51" s="705" t="s">
        <v>379</v>
      </c>
      <c r="AC51" s="719" t="s">
        <v>692</v>
      </c>
      <c r="AD51" s="370" t="s">
        <v>693</v>
      </c>
      <c r="AE51" s="371" t="s">
        <v>199</v>
      </c>
      <c r="AF51" s="322" t="s">
        <v>414</v>
      </c>
      <c r="AG51" s="721" t="s">
        <v>391</v>
      </c>
      <c r="AH51" s="324"/>
      <c r="AI51" s="324"/>
    </row>
    <row r="52" spans="1:35" ht="55.5" customHeight="1" x14ac:dyDescent="0.3">
      <c r="A52" s="679"/>
      <c r="B52" s="679"/>
      <c r="C52" s="710"/>
      <c r="D52" s="710"/>
      <c r="E52" s="710"/>
      <c r="F52" s="710"/>
      <c r="G52" s="685"/>
      <c r="H52" s="687"/>
      <c r="I52" s="716"/>
      <c r="J52" s="704"/>
      <c r="K52" s="702"/>
      <c r="L52" s="704"/>
      <c r="M52" s="706"/>
      <c r="N52" s="314">
        <v>5</v>
      </c>
      <c r="O52" s="321" t="s">
        <v>694</v>
      </c>
      <c r="P52" s="314" t="s">
        <v>381</v>
      </c>
      <c r="Q52" s="314" t="s">
        <v>381</v>
      </c>
      <c r="R52" s="317" t="s">
        <v>399</v>
      </c>
      <c r="S52" s="317" t="s">
        <v>383</v>
      </c>
      <c r="T52" s="311">
        <v>0.3</v>
      </c>
      <c r="U52" s="317" t="s">
        <v>384</v>
      </c>
      <c r="V52" s="317" t="s">
        <v>385</v>
      </c>
      <c r="W52" s="317" t="s">
        <v>411</v>
      </c>
      <c r="X52" s="716"/>
      <c r="Y52" s="372">
        <v>0.16799999999999998</v>
      </c>
      <c r="Z52" s="718"/>
      <c r="AA52" s="729"/>
      <c r="AB52" s="706"/>
      <c r="AC52" s="720"/>
      <c r="AD52" s="341" t="s">
        <v>695</v>
      </c>
      <c r="AE52" s="324" t="s">
        <v>199</v>
      </c>
      <c r="AF52" s="322" t="s">
        <v>414</v>
      </c>
      <c r="AG52" s="722"/>
      <c r="AH52" s="324"/>
      <c r="AI52" s="324"/>
    </row>
    <row r="53" spans="1:35" ht="82.5" x14ac:dyDescent="0.3">
      <c r="A53" s="306">
        <v>39</v>
      </c>
      <c r="B53" s="314" t="s">
        <v>696</v>
      </c>
      <c r="C53" s="341" t="s">
        <v>372</v>
      </c>
      <c r="D53" s="341" t="s">
        <v>697</v>
      </c>
      <c r="E53" s="341" t="s">
        <v>698</v>
      </c>
      <c r="F53" s="341" t="s">
        <v>699</v>
      </c>
      <c r="G53" s="308" t="s">
        <v>376</v>
      </c>
      <c r="H53" s="324">
        <v>19</v>
      </c>
      <c r="I53" s="310" t="s">
        <v>396</v>
      </c>
      <c r="J53" s="365">
        <f t="shared" ref="J53:J63" si="9">IF(I53="MUY BAJA",20%,IF(I53="BAJA",40%,IF(I53="MEDIA",60%,IF(I53="ALTA",80%,IF(I53="MUY ALTA",100%,IF(I53="",""))))))</f>
        <v>0.4</v>
      </c>
      <c r="K53" s="312" t="s">
        <v>378</v>
      </c>
      <c r="L53" s="311">
        <f t="shared" ref="L53:L56" si="10">IF(K53="LEVE",20%,IF(K53="MENOR",40%,IF(K53="MODERADO",60%,IF(K53="MAYOR",80%,IF(K53="CATASTRÓFICO",100%,IF(I53="",""))))))</f>
        <v>1</v>
      </c>
      <c r="M53" s="313" t="s">
        <v>379</v>
      </c>
      <c r="N53" s="324">
        <v>1</v>
      </c>
      <c r="O53" s="341" t="s">
        <v>700</v>
      </c>
      <c r="P53" s="324" t="s">
        <v>381</v>
      </c>
      <c r="Q53" s="324" t="s">
        <v>381</v>
      </c>
      <c r="R53" s="317" t="s">
        <v>382</v>
      </c>
      <c r="S53" s="317" t="s">
        <v>383</v>
      </c>
      <c r="T53" s="356">
        <v>0.4</v>
      </c>
      <c r="U53" s="317" t="s">
        <v>384</v>
      </c>
      <c r="V53" s="317" t="s">
        <v>385</v>
      </c>
      <c r="W53" s="317" t="s">
        <v>386</v>
      </c>
      <c r="X53" s="310" t="s">
        <v>377</v>
      </c>
      <c r="Y53" s="356">
        <v>0.24</v>
      </c>
      <c r="Z53" s="312" t="s">
        <v>378</v>
      </c>
      <c r="AA53" s="311">
        <f t="shared" ref="AA53:AA56" si="11">IF(Z53="LEVE",20%,IF(Z53="MENOR",40%,IF(Z53="MODERADO",60%,IF(Z53="MAYOR",80%,IF(Z53="CATASTRÓFICO",100%,IF(X53="",""))))))</f>
        <v>1</v>
      </c>
      <c r="AB53" s="313" t="s">
        <v>379</v>
      </c>
      <c r="AC53" s="328" t="s">
        <v>387</v>
      </c>
      <c r="AD53" s="341" t="s">
        <v>701</v>
      </c>
      <c r="AE53" s="324" t="s">
        <v>198</v>
      </c>
      <c r="AF53" s="322" t="s">
        <v>390</v>
      </c>
      <c r="AG53" s="338" t="s">
        <v>391</v>
      </c>
      <c r="AH53" s="324"/>
      <c r="AI53" s="324"/>
    </row>
    <row r="54" spans="1:35" ht="82.5" x14ac:dyDescent="0.3">
      <c r="A54" s="306">
        <v>40</v>
      </c>
      <c r="B54" s="314" t="s">
        <v>702</v>
      </c>
      <c r="C54" s="341" t="s">
        <v>372</v>
      </c>
      <c r="D54" s="341" t="s">
        <v>703</v>
      </c>
      <c r="E54" s="341" t="s">
        <v>704</v>
      </c>
      <c r="F54" s="341" t="s">
        <v>705</v>
      </c>
      <c r="G54" s="308" t="s">
        <v>376</v>
      </c>
      <c r="H54" s="324">
        <v>19</v>
      </c>
      <c r="I54" s="310" t="s">
        <v>396</v>
      </c>
      <c r="J54" s="365">
        <f t="shared" si="9"/>
        <v>0.4</v>
      </c>
      <c r="K54" s="312" t="s">
        <v>378</v>
      </c>
      <c r="L54" s="311">
        <f t="shared" si="10"/>
        <v>1</v>
      </c>
      <c r="M54" s="313" t="s">
        <v>379</v>
      </c>
      <c r="N54" s="324">
        <v>2</v>
      </c>
      <c r="O54" s="341" t="s">
        <v>706</v>
      </c>
      <c r="P54" s="324" t="s">
        <v>381</v>
      </c>
      <c r="Q54" s="324" t="s">
        <v>381</v>
      </c>
      <c r="R54" s="317" t="s">
        <v>382</v>
      </c>
      <c r="S54" s="317" t="s">
        <v>383</v>
      </c>
      <c r="T54" s="349">
        <v>0.4</v>
      </c>
      <c r="U54" s="317" t="s">
        <v>384</v>
      </c>
      <c r="V54" s="317" t="s">
        <v>385</v>
      </c>
      <c r="W54" s="317" t="s">
        <v>386</v>
      </c>
      <c r="X54" s="310" t="s">
        <v>377</v>
      </c>
      <c r="Y54" s="356">
        <v>0.24</v>
      </c>
      <c r="Z54" s="312" t="s">
        <v>378</v>
      </c>
      <c r="AA54" s="311">
        <f t="shared" si="11"/>
        <v>1</v>
      </c>
      <c r="AB54" s="313" t="s">
        <v>379</v>
      </c>
      <c r="AC54" s="328" t="s">
        <v>387</v>
      </c>
      <c r="AD54" s="324" t="s">
        <v>707</v>
      </c>
      <c r="AE54" s="324" t="s">
        <v>198</v>
      </c>
      <c r="AF54" s="322" t="s">
        <v>390</v>
      </c>
      <c r="AG54" s="338" t="s">
        <v>391</v>
      </c>
      <c r="AH54" s="324"/>
      <c r="AI54" s="324"/>
    </row>
    <row r="55" spans="1:35" ht="99" x14ac:dyDescent="0.3">
      <c r="A55" s="306">
        <v>41</v>
      </c>
      <c r="B55" s="314" t="s">
        <v>708</v>
      </c>
      <c r="C55" s="341" t="s">
        <v>372</v>
      </c>
      <c r="D55" s="341" t="s">
        <v>709</v>
      </c>
      <c r="E55" s="341" t="s">
        <v>710</v>
      </c>
      <c r="F55" s="341" t="s">
        <v>711</v>
      </c>
      <c r="G55" s="308" t="s">
        <v>376</v>
      </c>
      <c r="H55" s="324">
        <v>36</v>
      </c>
      <c r="I55" s="310" t="s">
        <v>407</v>
      </c>
      <c r="J55" s="365">
        <f t="shared" si="9"/>
        <v>0.6</v>
      </c>
      <c r="K55" s="312" t="s">
        <v>463</v>
      </c>
      <c r="L55" s="311">
        <f t="shared" si="10"/>
        <v>0.2</v>
      </c>
      <c r="M55" s="313" t="s">
        <v>448</v>
      </c>
      <c r="N55" s="324">
        <v>3</v>
      </c>
      <c r="O55" s="341" t="s">
        <v>712</v>
      </c>
      <c r="P55" s="324" t="s">
        <v>381</v>
      </c>
      <c r="Q55" s="324" t="s">
        <v>381</v>
      </c>
      <c r="R55" s="317" t="s">
        <v>382</v>
      </c>
      <c r="S55" s="317" t="s">
        <v>383</v>
      </c>
      <c r="T55" s="349">
        <v>0.4</v>
      </c>
      <c r="U55" s="317" t="s">
        <v>384</v>
      </c>
      <c r="V55" s="317" t="s">
        <v>385</v>
      </c>
      <c r="W55" s="317" t="s">
        <v>386</v>
      </c>
      <c r="X55" s="310" t="s">
        <v>407</v>
      </c>
      <c r="Y55" s="356">
        <v>0.36</v>
      </c>
      <c r="Z55" s="312" t="s">
        <v>463</v>
      </c>
      <c r="AA55" s="311">
        <f t="shared" si="11"/>
        <v>0.2</v>
      </c>
      <c r="AB55" s="313" t="s">
        <v>448</v>
      </c>
      <c r="AC55" s="328" t="s">
        <v>387</v>
      </c>
      <c r="AD55" s="324" t="s">
        <v>713</v>
      </c>
      <c r="AE55" s="324" t="s">
        <v>199</v>
      </c>
      <c r="AF55" s="322" t="s">
        <v>390</v>
      </c>
      <c r="AG55" s="338" t="s">
        <v>391</v>
      </c>
      <c r="AH55" s="324"/>
      <c r="AI55" s="324"/>
    </row>
    <row r="56" spans="1:35" ht="99" x14ac:dyDescent="0.3">
      <c r="A56" s="306">
        <v>42</v>
      </c>
      <c r="B56" s="314" t="s">
        <v>714</v>
      </c>
      <c r="C56" s="341" t="s">
        <v>372</v>
      </c>
      <c r="D56" s="341" t="s">
        <v>715</v>
      </c>
      <c r="E56" s="341" t="s">
        <v>716</v>
      </c>
      <c r="F56" s="341" t="s">
        <v>717</v>
      </c>
      <c r="G56" s="308" t="s">
        <v>504</v>
      </c>
      <c r="H56" s="324">
        <v>19</v>
      </c>
      <c r="I56" s="310" t="s">
        <v>396</v>
      </c>
      <c r="J56" s="365">
        <f t="shared" si="9"/>
        <v>0.4</v>
      </c>
      <c r="K56" s="312" t="s">
        <v>378</v>
      </c>
      <c r="L56" s="311">
        <f t="shared" si="10"/>
        <v>1</v>
      </c>
      <c r="M56" s="313" t="s">
        <v>379</v>
      </c>
      <c r="N56" s="324">
        <v>4</v>
      </c>
      <c r="O56" s="341" t="s">
        <v>718</v>
      </c>
      <c r="P56" s="324" t="s">
        <v>381</v>
      </c>
      <c r="Q56" s="324" t="s">
        <v>381</v>
      </c>
      <c r="R56" s="317" t="s">
        <v>382</v>
      </c>
      <c r="S56" s="317" t="s">
        <v>383</v>
      </c>
      <c r="T56" s="349">
        <v>0.4</v>
      </c>
      <c r="U56" s="317" t="s">
        <v>384</v>
      </c>
      <c r="V56" s="317" t="s">
        <v>385</v>
      </c>
      <c r="W56" s="317" t="s">
        <v>386</v>
      </c>
      <c r="X56" s="310" t="s">
        <v>377</v>
      </c>
      <c r="Y56" s="356">
        <v>0.24</v>
      </c>
      <c r="Z56" s="312" t="s">
        <v>378</v>
      </c>
      <c r="AA56" s="311">
        <f t="shared" si="11"/>
        <v>1</v>
      </c>
      <c r="AB56" s="313" t="s">
        <v>379</v>
      </c>
      <c r="AC56" s="328" t="s">
        <v>387</v>
      </c>
      <c r="AD56" s="341" t="s">
        <v>695</v>
      </c>
      <c r="AE56" s="324" t="s">
        <v>199</v>
      </c>
      <c r="AF56" s="322" t="s">
        <v>390</v>
      </c>
      <c r="AG56" s="338" t="s">
        <v>391</v>
      </c>
      <c r="AH56" s="324"/>
      <c r="AI56" s="324"/>
    </row>
    <row r="57" spans="1:35" ht="102" customHeight="1" x14ac:dyDescent="0.3">
      <c r="A57" s="678">
        <v>43</v>
      </c>
      <c r="B57" s="678" t="s">
        <v>719</v>
      </c>
      <c r="C57" s="707" t="s">
        <v>372</v>
      </c>
      <c r="D57" s="707" t="s">
        <v>720</v>
      </c>
      <c r="E57" s="707" t="s">
        <v>721</v>
      </c>
      <c r="F57" s="707" t="s">
        <v>722</v>
      </c>
      <c r="G57" s="684" t="s">
        <v>376</v>
      </c>
      <c r="H57" s="686">
        <v>12</v>
      </c>
      <c r="I57" s="715" t="s">
        <v>396</v>
      </c>
      <c r="J57" s="703">
        <f t="shared" si="9"/>
        <v>0.4</v>
      </c>
      <c r="K57" s="701" t="s">
        <v>408</v>
      </c>
      <c r="L57" s="699">
        <v>0.8</v>
      </c>
      <c r="M57" s="705" t="s">
        <v>409</v>
      </c>
      <c r="N57" s="314">
        <v>1</v>
      </c>
      <c r="O57" s="315" t="s">
        <v>723</v>
      </c>
      <c r="P57" s="316" t="s">
        <v>381</v>
      </c>
      <c r="Q57" s="316" t="s">
        <v>381</v>
      </c>
      <c r="R57" s="317" t="s">
        <v>382</v>
      </c>
      <c r="S57" s="317" t="s">
        <v>383</v>
      </c>
      <c r="T57" s="311">
        <v>0.4</v>
      </c>
      <c r="U57" s="317" t="s">
        <v>384</v>
      </c>
      <c r="V57" s="317" t="s">
        <v>385</v>
      </c>
      <c r="W57" s="317" t="s">
        <v>386</v>
      </c>
      <c r="X57" s="373" t="s">
        <v>377</v>
      </c>
      <c r="Y57" s="357">
        <v>0.24</v>
      </c>
      <c r="Z57" s="312" t="s">
        <v>408</v>
      </c>
      <c r="AA57" s="374">
        <v>0.8</v>
      </c>
      <c r="AB57" s="705" t="s">
        <v>409</v>
      </c>
      <c r="AC57" s="328" t="s">
        <v>387</v>
      </c>
      <c r="AD57" s="321" t="s">
        <v>724</v>
      </c>
      <c r="AE57" s="321" t="s">
        <v>725</v>
      </c>
      <c r="AF57" s="322" t="s">
        <v>414</v>
      </c>
      <c r="AG57" s="726" t="s">
        <v>391</v>
      </c>
      <c r="AH57" s="324"/>
      <c r="AI57" s="324"/>
    </row>
    <row r="58" spans="1:35" ht="81" customHeight="1" x14ac:dyDescent="0.3">
      <c r="A58" s="679"/>
      <c r="B58" s="679"/>
      <c r="C58" s="710"/>
      <c r="D58" s="710"/>
      <c r="E58" s="710"/>
      <c r="F58" s="710"/>
      <c r="G58" s="685"/>
      <c r="H58" s="687"/>
      <c r="I58" s="716"/>
      <c r="J58" s="704"/>
      <c r="K58" s="702"/>
      <c r="L58" s="700"/>
      <c r="M58" s="706"/>
      <c r="N58" s="314">
        <v>2</v>
      </c>
      <c r="O58" s="315" t="s">
        <v>726</v>
      </c>
      <c r="P58" s="316" t="s">
        <v>381</v>
      </c>
      <c r="Q58" s="316" t="s">
        <v>381</v>
      </c>
      <c r="R58" s="317" t="s">
        <v>382</v>
      </c>
      <c r="S58" s="317" t="s">
        <v>383</v>
      </c>
      <c r="T58" s="311">
        <v>0.4</v>
      </c>
      <c r="U58" s="317" t="s">
        <v>384</v>
      </c>
      <c r="V58" s="317" t="s">
        <v>385</v>
      </c>
      <c r="W58" s="317" t="s">
        <v>386</v>
      </c>
      <c r="X58" s="375" t="s">
        <v>377</v>
      </c>
      <c r="Y58" s="357">
        <v>0.14399999999999999</v>
      </c>
      <c r="Z58" s="312" t="s">
        <v>408</v>
      </c>
      <c r="AA58" s="374">
        <v>0.8</v>
      </c>
      <c r="AB58" s="706"/>
      <c r="AC58" s="328" t="s">
        <v>387</v>
      </c>
      <c r="AD58" s="321" t="s">
        <v>727</v>
      </c>
      <c r="AE58" s="321" t="s">
        <v>728</v>
      </c>
      <c r="AF58" s="322" t="s">
        <v>414</v>
      </c>
      <c r="AG58" s="727"/>
      <c r="AH58" s="324"/>
      <c r="AI58" s="324"/>
    </row>
    <row r="59" spans="1:35" ht="100.5" customHeight="1" x14ac:dyDescent="0.3">
      <c r="A59" s="306">
        <v>44</v>
      </c>
      <c r="B59" s="314" t="s">
        <v>729</v>
      </c>
      <c r="C59" s="315" t="s">
        <v>549</v>
      </c>
      <c r="D59" s="315" t="s">
        <v>730</v>
      </c>
      <c r="E59" s="315" t="s">
        <v>731</v>
      </c>
      <c r="F59" s="315" t="s">
        <v>732</v>
      </c>
      <c r="G59" s="308" t="s">
        <v>376</v>
      </c>
      <c r="H59" s="324">
        <v>12</v>
      </c>
      <c r="I59" s="310" t="s">
        <v>396</v>
      </c>
      <c r="J59" s="365">
        <f t="shared" si="9"/>
        <v>0.4</v>
      </c>
      <c r="K59" s="312" t="s">
        <v>463</v>
      </c>
      <c r="L59" s="349">
        <v>0.2</v>
      </c>
      <c r="M59" s="313" t="s">
        <v>448</v>
      </c>
      <c r="N59" s="314">
        <v>3</v>
      </c>
      <c r="O59" s="321" t="s">
        <v>733</v>
      </c>
      <c r="P59" s="314" t="s">
        <v>381</v>
      </c>
      <c r="Q59" s="314" t="s">
        <v>381</v>
      </c>
      <c r="R59" s="317" t="s">
        <v>554</v>
      </c>
      <c r="S59" s="317" t="s">
        <v>383</v>
      </c>
      <c r="T59" s="311">
        <v>0.4</v>
      </c>
      <c r="U59" s="317" t="s">
        <v>384</v>
      </c>
      <c r="V59" s="317" t="s">
        <v>385</v>
      </c>
      <c r="W59" s="317" t="s">
        <v>386</v>
      </c>
      <c r="X59" s="310" t="s">
        <v>377</v>
      </c>
      <c r="Y59" s="358">
        <v>0.32</v>
      </c>
      <c r="Z59" s="312" t="s">
        <v>463</v>
      </c>
      <c r="AA59" s="376">
        <v>0.2</v>
      </c>
      <c r="AB59" s="313" t="s">
        <v>448</v>
      </c>
      <c r="AC59" s="328" t="s">
        <v>387</v>
      </c>
      <c r="AD59" s="315" t="s">
        <v>734</v>
      </c>
      <c r="AE59" s="321" t="s">
        <v>725</v>
      </c>
      <c r="AF59" s="322" t="s">
        <v>414</v>
      </c>
      <c r="AG59" s="338" t="s">
        <v>391</v>
      </c>
      <c r="AH59" s="324"/>
      <c r="AI59" s="324"/>
    </row>
    <row r="60" spans="1:35" ht="127.5" customHeight="1" x14ac:dyDescent="0.3">
      <c r="A60" s="306">
        <v>45</v>
      </c>
      <c r="B60" s="314" t="s">
        <v>735</v>
      </c>
      <c r="C60" s="315" t="s">
        <v>736</v>
      </c>
      <c r="D60" s="315" t="s">
        <v>737</v>
      </c>
      <c r="E60" s="315" t="s">
        <v>738</v>
      </c>
      <c r="F60" s="315" t="s">
        <v>739</v>
      </c>
      <c r="G60" s="308" t="s">
        <v>376</v>
      </c>
      <c r="H60" s="324">
        <f>16*4</f>
        <v>64</v>
      </c>
      <c r="I60" s="310" t="s">
        <v>407</v>
      </c>
      <c r="J60" s="365">
        <f t="shared" si="9"/>
        <v>0.6</v>
      </c>
      <c r="K60" s="312" t="s">
        <v>408</v>
      </c>
      <c r="L60" s="349">
        <v>0.8</v>
      </c>
      <c r="M60" s="313" t="s">
        <v>409</v>
      </c>
      <c r="N60" s="314">
        <v>4</v>
      </c>
      <c r="O60" s="321" t="s">
        <v>740</v>
      </c>
      <c r="P60" s="314" t="s">
        <v>381</v>
      </c>
      <c r="Q60" s="314" t="s">
        <v>381</v>
      </c>
      <c r="R60" s="317" t="s">
        <v>399</v>
      </c>
      <c r="S60" s="317" t="s">
        <v>383</v>
      </c>
      <c r="T60" s="311">
        <v>0.4</v>
      </c>
      <c r="U60" s="317" t="s">
        <v>384</v>
      </c>
      <c r="V60" s="317" t="s">
        <v>385</v>
      </c>
      <c r="W60" s="317" t="s">
        <v>411</v>
      </c>
      <c r="X60" s="310" t="s">
        <v>377</v>
      </c>
      <c r="Y60" s="377">
        <v>0.36</v>
      </c>
      <c r="Z60" s="312" t="s">
        <v>408</v>
      </c>
      <c r="AA60" s="377">
        <v>0.8</v>
      </c>
      <c r="AB60" s="313" t="s">
        <v>409</v>
      </c>
      <c r="AC60" s="328" t="s">
        <v>387</v>
      </c>
      <c r="AD60" s="315" t="s">
        <v>741</v>
      </c>
      <c r="AE60" s="321" t="s">
        <v>742</v>
      </c>
      <c r="AF60" s="322" t="s">
        <v>414</v>
      </c>
      <c r="AG60" s="338" t="s">
        <v>391</v>
      </c>
      <c r="AH60" s="324"/>
      <c r="AI60" s="324"/>
    </row>
    <row r="61" spans="1:35" ht="76.5" x14ac:dyDescent="0.3">
      <c r="A61" s="306">
        <v>46</v>
      </c>
      <c r="B61" s="314" t="s">
        <v>743</v>
      </c>
      <c r="C61" s="315" t="s">
        <v>744</v>
      </c>
      <c r="D61" s="321" t="s">
        <v>745</v>
      </c>
      <c r="E61" s="315" t="s">
        <v>746</v>
      </c>
      <c r="F61" s="315" t="s">
        <v>747</v>
      </c>
      <c r="G61" s="308" t="s">
        <v>426</v>
      </c>
      <c r="H61" s="324">
        <f>16+5+1+55</f>
        <v>77</v>
      </c>
      <c r="I61" s="310" t="s">
        <v>407</v>
      </c>
      <c r="J61" s="311">
        <f t="shared" si="9"/>
        <v>0.6</v>
      </c>
      <c r="K61" s="312" t="s">
        <v>408</v>
      </c>
      <c r="L61" s="311">
        <f>IF(K61="LEVE",20%,IF(K61="MENOR",40%,IF(K61="MODERADO",60%,IF(K61="MAYOR",80%,IF(K61="CATASTROFICO",100%,IF(I61="",""))))))</f>
        <v>0.8</v>
      </c>
      <c r="M61" s="313" t="s">
        <v>409</v>
      </c>
      <c r="N61" s="314">
        <v>1</v>
      </c>
      <c r="O61" s="315" t="s">
        <v>748</v>
      </c>
      <c r="P61" s="322" t="s">
        <v>381</v>
      </c>
      <c r="Q61" s="314" t="s">
        <v>381</v>
      </c>
      <c r="R61" s="317" t="s">
        <v>382</v>
      </c>
      <c r="S61" s="317" t="s">
        <v>383</v>
      </c>
      <c r="T61" s="337">
        <v>0.36</v>
      </c>
      <c r="U61" s="317" t="s">
        <v>384</v>
      </c>
      <c r="V61" s="317" t="s">
        <v>385</v>
      </c>
      <c r="W61" s="317" t="s">
        <v>386</v>
      </c>
      <c r="X61" s="310" t="s">
        <v>377</v>
      </c>
      <c r="Y61" s="311">
        <f t="shared" ref="Y61:Y63" si="12">IF(X61="MUY BAJA",20%,IF(X61="BAJA",40%,IF(X61="MEDIA",60%,IF(X61="ALTA",80%,IF(X61="MUY ALTA",100%,IF(X61="",""))))))</f>
        <v>0.2</v>
      </c>
      <c r="Z61" s="312" t="s">
        <v>408</v>
      </c>
      <c r="AA61" s="311">
        <f>IF(Z61="LEVE",20%,IF(Z61="MENOR",40%,IF(Z61="MODERADO",60%,IF(Z61="MAYOR",80%,IF(Z61="CATASTROFICO",100%,IF(Z61="",""))))))</f>
        <v>0.8</v>
      </c>
      <c r="AB61" s="313" t="s">
        <v>409</v>
      </c>
      <c r="AC61" s="320" t="s">
        <v>387</v>
      </c>
      <c r="AD61" s="315" t="s">
        <v>749</v>
      </c>
      <c r="AE61" s="324" t="s">
        <v>154</v>
      </c>
      <c r="AF61" s="322" t="s">
        <v>390</v>
      </c>
      <c r="AG61" s="338" t="s">
        <v>430</v>
      </c>
      <c r="AH61" s="324"/>
      <c r="AI61" s="324"/>
    </row>
    <row r="62" spans="1:35" ht="86.25" x14ac:dyDescent="0.3">
      <c r="A62" s="306">
        <v>47</v>
      </c>
      <c r="B62" s="314" t="s">
        <v>750</v>
      </c>
      <c r="C62" s="315" t="s">
        <v>751</v>
      </c>
      <c r="D62" s="315" t="s">
        <v>752</v>
      </c>
      <c r="E62" s="315" t="s">
        <v>753</v>
      </c>
      <c r="F62" s="315" t="s">
        <v>754</v>
      </c>
      <c r="G62" s="308" t="s">
        <v>376</v>
      </c>
      <c r="H62" s="324">
        <f>3*11+15*2</f>
        <v>63</v>
      </c>
      <c r="I62" s="310" t="s">
        <v>407</v>
      </c>
      <c r="J62" s="311">
        <f t="shared" si="9"/>
        <v>0.6</v>
      </c>
      <c r="K62" s="312" t="s">
        <v>487</v>
      </c>
      <c r="L62" s="311">
        <f t="shared" ref="L62:L63" si="13">IF(K62="LEVE",20%,IF(K62="MENOR",40%,IF(K62="MODERADO",60%,IF(K62="MAYOR",80%,IF(K62="CATASTROFICO",100%,IF(I62="",""))))))</f>
        <v>0.4</v>
      </c>
      <c r="M62" s="313" t="s">
        <v>397</v>
      </c>
      <c r="N62" s="314">
        <v>2</v>
      </c>
      <c r="O62" s="321" t="s">
        <v>755</v>
      </c>
      <c r="P62" s="314" t="s">
        <v>381</v>
      </c>
      <c r="Q62" s="314" t="s">
        <v>381</v>
      </c>
      <c r="R62" s="317" t="s">
        <v>382</v>
      </c>
      <c r="S62" s="317" t="s">
        <v>383</v>
      </c>
      <c r="T62" s="337">
        <v>0.36</v>
      </c>
      <c r="U62" s="317" t="s">
        <v>384</v>
      </c>
      <c r="V62" s="317" t="s">
        <v>385</v>
      </c>
      <c r="W62" s="317" t="s">
        <v>411</v>
      </c>
      <c r="X62" s="310" t="s">
        <v>377</v>
      </c>
      <c r="Y62" s="311">
        <f t="shared" si="12"/>
        <v>0.2</v>
      </c>
      <c r="Z62" s="312" t="s">
        <v>487</v>
      </c>
      <c r="AA62" s="311">
        <f t="shared" ref="AA62:AA63" si="14">IF(Z62="LEVE",20%,IF(Z62="MENOR",40%,IF(Z62="MODERADO",60%,IF(Z62="MAYOR",80%,IF(Z62="CATASTROFICO",100%,IF(Z62="",""))))))</f>
        <v>0.4</v>
      </c>
      <c r="AB62" s="313" t="s">
        <v>448</v>
      </c>
      <c r="AC62" s="320" t="s">
        <v>387</v>
      </c>
      <c r="AD62" s="315" t="s">
        <v>756</v>
      </c>
      <c r="AE62" s="324" t="s">
        <v>154</v>
      </c>
      <c r="AF62" s="322" t="s">
        <v>390</v>
      </c>
      <c r="AG62" s="338" t="s">
        <v>391</v>
      </c>
      <c r="AH62" s="324"/>
      <c r="AI62" s="324"/>
    </row>
    <row r="63" spans="1:35" ht="86.25" x14ac:dyDescent="0.3">
      <c r="A63" s="306">
        <v>48</v>
      </c>
      <c r="B63" s="314" t="s">
        <v>757</v>
      </c>
      <c r="C63" s="315" t="s">
        <v>758</v>
      </c>
      <c r="D63" s="315" t="s">
        <v>759</v>
      </c>
      <c r="E63" s="315" t="s">
        <v>760</v>
      </c>
      <c r="F63" s="315" t="s">
        <v>761</v>
      </c>
      <c r="G63" s="308" t="s">
        <v>376</v>
      </c>
      <c r="H63" s="324">
        <f>3*11+15*2</f>
        <v>63</v>
      </c>
      <c r="I63" s="310" t="s">
        <v>407</v>
      </c>
      <c r="J63" s="311">
        <f t="shared" si="9"/>
        <v>0.6</v>
      </c>
      <c r="K63" s="312" t="s">
        <v>487</v>
      </c>
      <c r="L63" s="311">
        <f t="shared" si="13"/>
        <v>0.4</v>
      </c>
      <c r="M63" s="313" t="s">
        <v>397</v>
      </c>
      <c r="N63" s="314">
        <v>3</v>
      </c>
      <c r="O63" s="321" t="s">
        <v>762</v>
      </c>
      <c r="P63" s="314" t="s">
        <v>381</v>
      </c>
      <c r="Q63" s="314" t="s">
        <v>381</v>
      </c>
      <c r="R63" s="317" t="s">
        <v>382</v>
      </c>
      <c r="S63" s="317" t="s">
        <v>383</v>
      </c>
      <c r="T63" s="337">
        <v>0.36</v>
      </c>
      <c r="U63" s="317" t="s">
        <v>384</v>
      </c>
      <c r="V63" s="317" t="s">
        <v>385</v>
      </c>
      <c r="W63" s="317" t="s">
        <v>411</v>
      </c>
      <c r="X63" s="310" t="s">
        <v>377</v>
      </c>
      <c r="Y63" s="311">
        <f t="shared" si="12"/>
        <v>0.2</v>
      </c>
      <c r="Z63" s="312" t="s">
        <v>487</v>
      </c>
      <c r="AA63" s="311">
        <f t="shared" si="14"/>
        <v>0.4</v>
      </c>
      <c r="AB63" s="313" t="s">
        <v>448</v>
      </c>
      <c r="AC63" s="320" t="s">
        <v>387</v>
      </c>
      <c r="AD63" s="341" t="s">
        <v>763</v>
      </c>
      <c r="AE63" s="324" t="s">
        <v>764</v>
      </c>
      <c r="AF63" s="322" t="s">
        <v>390</v>
      </c>
      <c r="AG63" s="338" t="s">
        <v>391</v>
      </c>
      <c r="AH63" s="324"/>
      <c r="AI63" s="324"/>
    </row>
    <row r="64" spans="1:35" ht="39.75" customHeight="1" x14ac:dyDescent="0.3">
      <c r="B64" s="314"/>
      <c r="C64" s="378"/>
      <c r="D64" s="379"/>
      <c r="E64" s="378"/>
      <c r="F64" s="378"/>
      <c r="G64" s="378"/>
      <c r="H64" s="378"/>
      <c r="I64" s="378"/>
      <c r="J64" s="378"/>
      <c r="K64" s="378"/>
      <c r="L64" s="378"/>
      <c r="M64" s="380"/>
      <c r="N64" s="324"/>
      <c r="O64" s="324"/>
      <c r="P64" s="324"/>
      <c r="Q64" s="324"/>
      <c r="R64" s="324"/>
      <c r="S64" s="324"/>
      <c r="T64" s="324"/>
      <c r="U64" s="324"/>
      <c r="V64" s="324"/>
      <c r="W64" s="324"/>
      <c r="X64" s="310"/>
      <c r="Y64" s="324"/>
      <c r="Z64" s="359"/>
      <c r="AA64" s="324"/>
      <c r="AB64" s="324"/>
      <c r="AC64" s="328"/>
      <c r="AD64" s="324"/>
      <c r="AE64" s="324"/>
      <c r="AF64" s="324"/>
      <c r="AG64" s="338"/>
      <c r="AH64" s="324"/>
      <c r="AI64" s="324"/>
    </row>
    <row r="65" spans="1:35" x14ac:dyDescent="0.3">
      <c r="A65" s="314"/>
      <c r="B65" s="314"/>
      <c r="C65" s="324"/>
      <c r="D65" s="324"/>
      <c r="E65" s="324"/>
      <c r="F65" s="324"/>
      <c r="G65" s="322"/>
      <c r="H65" s="324"/>
      <c r="I65" s="324"/>
      <c r="J65" s="324" t="str">
        <f t="shared" ref="J65" si="15">IF(I65="MUY BAJA",20%,IF(I65="BAJA",40%,IF(I65="MEDIA",60%,IF(I65="ALTA",80%,IF(I65="MUY ALTA",100%,IF(I65="",""))))))</f>
        <v/>
      </c>
      <c r="K65" s="324"/>
      <c r="L65" s="324"/>
      <c r="M65" s="324"/>
      <c r="N65" s="324"/>
      <c r="O65" s="324"/>
      <c r="P65" s="324"/>
      <c r="Q65" s="324"/>
      <c r="R65" s="324"/>
      <c r="S65" s="324"/>
      <c r="T65" s="324"/>
      <c r="U65" s="324"/>
      <c r="V65" s="324"/>
      <c r="W65" s="324"/>
      <c r="X65" s="310"/>
      <c r="Y65" s="324"/>
      <c r="Z65" s="359"/>
      <c r="AA65" s="324"/>
      <c r="AB65" s="324"/>
      <c r="AC65" s="328"/>
      <c r="AD65" s="324"/>
      <c r="AE65" s="324"/>
      <c r="AF65" s="324"/>
      <c r="AG65" s="338"/>
      <c r="AH65" s="324"/>
      <c r="AI65" s="324"/>
    </row>
    <row r="66" spans="1:35" x14ac:dyDescent="0.3">
      <c r="A66" s="314"/>
      <c r="I66" s="310"/>
    </row>
    <row r="67" spans="1:35" x14ac:dyDescent="0.3">
      <c r="A67" s="381"/>
      <c r="B67" s="382"/>
      <c r="C67" s="382"/>
      <c r="D67" s="382"/>
    </row>
    <row r="68" spans="1:35" ht="36" customHeight="1" x14ac:dyDescent="0.3">
      <c r="I68" s="723" t="s">
        <v>765</v>
      </c>
      <c r="J68" s="723"/>
      <c r="K68" s="724" t="s">
        <v>766</v>
      </c>
      <c r="L68" s="724"/>
      <c r="M68" s="383" t="s">
        <v>767</v>
      </c>
      <c r="AD68" s="384" t="s">
        <v>768</v>
      </c>
    </row>
    <row r="69" spans="1:35" x14ac:dyDescent="0.3">
      <c r="I69" s="385" t="s">
        <v>377</v>
      </c>
      <c r="J69" s="386">
        <v>0.2</v>
      </c>
      <c r="K69" s="387" t="s">
        <v>463</v>
      </c>
      <c r="L69" s="386">
        <v>0.2</v>
      </c>
      <c r="M69" s="388" t="s">
        <v>448</v>
      </c>
      <c r="AD69" s="151" t="s">
        <v>387</v>
      </c>
    </row>
    <row r="70" spans="1:35" x14ac:dyDescent="0.3">
      <c r="I70" s="389" t="s">
        <v>396</v>
      </c>
      <c r="J70" s="386">
        <v>0.4</v>
      </c>
      <c r="K70" s="390" t="s">
        <v>487</v>
      </c>
      <c r="L70" s="386">
        <v>0.4</v>
      </c>
      <c r="M70" s="391" t="s">
        <v>397</v>
      </c>
      <c r="AD70" s="392" t="s">
        <v>769</v>
      </c>
    </row>
    <row r="71" spans="1:35" x14ac:dyDescent="0.3">
      <c r="I71" s="393" t="s">
        <v>407</v>
      </c>
      <c r="J71" s="386">
        <v>0.6</v>
      </c>
      <c r="K71" s="394" t="s">
        <v>397</v>
      </c>
      <c r="L71" s="386">
        <v>0.6</v>
      </c>
      <c r="M71" s="395" t="s">
        <v>409</v>
      </c>
      <c r="AD71" s="151" t="s">
        <v>692</v>
      </c>
    </row>
    <row r="72" spans="1:35" x14ac:dyDescent="0.3">
      <c r="I72" s="396" t="s">
        <v>472</v>
      </c>
      <c r="J72" s="386">
        <v>0.8</v>
      </c>
      <c r="K72" s="397" t="s">
        <v>408</v>
      </c>
      <c r="L72" s="386">
        <v>0.8</v>
      </c>
      <c r="M72" s="398" t="s">
        <v>379</v>
      </c>
      <c r="AD72" s="151" t="s">
        <v>770</v>
      </c>
    </row>
    <row r="73" spans="1:35" x14ac:dyDescent="0.3">
      <c r="I73" s="399" t="s">
        <v>771</v>
      </c>
      <c r="J73" s="386">
        <v>1</v>
      </c>
      <c r="K73" s="400" t="s">
        <v>378</v>
      </c>
      <c r="L73" s="386">
        <v>1</v>
      </c>
      <c r="M73" s="151"/>
      <c r="AD73" s="151" t="s">
        <v>772</v>
      </c>
    </row>
  </sheetData>
  <autoFilter ref="A8:AI63" xr:uid="{00000000-0001-0000-0400-000000000000}">
    <filterColumn colId="15" showButton="0"/>
    <filterColumn colId="17" showButton="0"/>
    <filterColumn colId="18" showButton="0"/>
    <filterColumn colId="19" showButton="0"/>
    <filterColumn colId="20" showButton="0"/>
    <filterColumn colId="21" showButton="0"/>
  </autoFilter>
  <mergeCells count="137">
    <mergeCell ref="I68:J68"/>
    <mergeCell ref="K68:L68"/>
    <mergeCell ref="A1:AI3"/>
    <mergeCell ref="J57:J58"/>
    <mergeCell ref="K57:K58"/>
    <mergeCell ref="L57:L58"/>
    <mergeCell ref="M57:M58"/>
    <mergeCell ref="AB57:AB58"/>
    <mergeCell ref="AG57:AG58"/>
    <mergeCell ref="AG51:AG52"/>
    <mergeCell ref="A57:A58"/>
    <mergeCell ref="B57:B58"/>
    <mergeCell ref="C57:C58"/>
    <mergeCell ref="D57:D58"/>
    <mergeCell ref="E57:E58"/>
    <mergeCell ref="F57:F58"/>
    <mergeCell ref="G57:G58"/>
    <mergeCell ref="H57:H58"/>
    <mergeCell ref="I57:I58"/>
    <mergeCell ref="M51:M52"/>
    <mergeCell ref="X51:X52"/>
    <mergeCell ref="Z51:Z52"/>
    <mergeCell ref="AA51:AA52"/>
    <mergeCell ref="AB51:AB52"/>
    <mergeCell ref="G51:G52"/>
    <mergeCell ref="H51:H52"/>
    <mergeCell ref="I51:I52"/>
    <mergeCell ref="J51:J52"/>
    <mergeCell ref="K51:K52"/>
    <mergeCell ref="L51:L52"/>
    <mergeCell ref="A51:A52"/>
    <mergeCell ref="B51:B52"/>
    <mergeCell ref="C51:C52"/>
    <mergeCell ref="D51:D52"/>
    <mergeCell ref="E51:E52"/>
    <mergeCell ref="F51:F52"/>
    <mergeCell ref="AC48:AC49"/>
    <mergeCell ref="AG48:AG49"/>
    <mergeCell ref="H48:H49"/>
    <mergeCell ref="I48:I49"/>
    <mergeCell ref="J48:J49"/>
    <mergeCell ref="K48:K49"/>
    <mergeCell ref="L48:L49"/>
    <mergeCell ref="M48:M49"/>
    <mergeCell ref="AC51:AC52"/>
    <mergeCell ref="Z38:Z39"/>
    <mergeCell ref="AA38:AA39"/>
    <mergeCell ref="AB38:AB39"/>
    <mergeCell ref="A48:A49"/>
    <mergeCell ref="B48:B49"/>
    <mergeCell ref="C48:C49"/>
    <mergeCell ref="D48:D49"/>
    <mergeCell ref="E48:E49"/>
    <mergeCell ref="F48:F49"/>
    <mergeCell ref="G48:G49"/>
    <mergeCell ref="I38:I39"/>
    <mergeCell ref="J38:J39"/>
    <mergeCell ref="K38:K39"/>
    <mergeCell ref="L38:L39"/>
    <mergeCell ref="M38:M39"/>
    <mergeCell ref="X38:X39"/>
    <mergeCell ref="X48:X49"/>
    <mergeCell ref="Z48:Z49"/>
    <mergeCell ref="AA48:AA49"/>
    <mergeCell ref="AB48:AB49"/>
    <mergeCell ref="A17:A18"/>
    <mergeCell ref="B17:B18"/>
    <mergeCell ref="C17:C18"/>
    <mergeCell ref="D17:D18"/>
    <mergeCell ref="E17:E18"/>
    <mergeCell ref="L17:L18"/>
    <mergeCell ref="M17:M18"/>
    <mergeCell ref="A38:A39"/>
    <mergeCell ref="B38:B39"/>
    <mergeCell ref="C38:C39"/>
    <mergeCell ref="D38:D39"/>
    <mergeCell ref="E38:E39"/>
    <mergeCell ref="F38:F39"/>
    <mergeCell ref="G38:G39"/>
    <mergeCell ref="H38:H39"/>
    <mergeCell ref="F17:F18"/>
    <mergeCell ref="G17:G18"/>
    <mergeCell ref="H17:H18"/>
    <mergeCell ref="I17:I18"/>
    <mergeCell ref="J17:J18"/>
    <mergeCell ref="K17:K18"/>
    <mergeCell ref="A15:A16"/>
    <mergeCell ref="B15:B16"/>
    <mergeCell ref="C15:C16"/>
    <mergeCell ref="D15:D16"/>
    <mergeCell ref="E15:E16"/>
    <mergeCell ref="F15:F16"/>
    <mergeCell ref="G15:G16"/>
    <mergeCell ref="H15:H16"/>
    <mergeCell ref="AB8:AB9"/>
    <mergeCell ref="P8:Q8"/>
    <mergeCell ref="R8:W8"/>
    <mergeCell ref="X8:X9"/>
    <mergeCell ref="Y8:Y9"/>
    <mergeCell ref="Z8:Z9"/>
    <mergeCell ref="AA8:AA9"/>
    <mergeCell ref="J8:J9"/>
    <mergeCell ref="K8:K9"/>
    <mergeCell ref="I15:I16"/>
    <mergeCell ref="J15:J16"/>
    <mergeCell ref="K15:K16"/>
    <mergeCell ref="L15:L16"/>
    <mergeCell ref="M15:M16"/>
    <mergeCell ref="X7:AC7"/>
    <mergeCell ref="AD7:AI7"/>
    <mergeCell ref="A8:A9"/>
    <mergeCell ref="C8:C9"/>
    <mergeCell ref="D8:D9"/>
    <mergeCell ref="E8:E9"/>
    <mergeCell ref="F8:F9"/>
    <mergeCell ref="G8:G9"/>
    <mergeCell ref="H8:H9"/>
    <mergeCell ref="I8:I9"/>
    <mergeCell ref="AH8:AH9"/>
    <mergeCell ref="AI8:AI9"/>
    <mergeCell ref="AC8:AC9"/>
    <mergeCell ref="AD8:AD9"/>
    <mergeCell ref="AE8:AE9"/>
    <mergeCell ref="AF8:AF9"/>
    <mergeCell ref="AG8:AG9"/>
    <mergeCell ref="A4:C4"/>
    <mergeCell ref="A5:C5"/>
    <mergeCell ref="D5:N5"/>
    <mergeCell ref="A6:C6"/>
    <mergeCell ref="D6:N6"/>
    <mergeCell ref="A7:H7"/>
    <mergeCell ref="I7:M7"/>
    <mergeCell ref="N7:W7"/>
    <mergeCell ref="L8:L9"/>
    <mergeCell ref="M8:M9"/>
    <mergeCell ref="N8:N9"/>
    <mergeCell ref="O8:O9"/>
  </mergeCells>
  <conditionalFormatting sqref="J15">
    <cfRule type="cellIs" dxfId="1222" priority="1126" operator="equal">
      <formula>$H$10</formula>
    </cfRule>
  </conditionalFormatting>
  <conditionalFormatting sqref="J17">
    <cfRule type="cellIs" dxfId="1221" priority="1125" operator="equal">
      <formula>$H$10</formula>
    </cfRule>
  </conditionalFormatting>
  <dataValidations count="6">
    <dataValidation type="list" allowBlank="1" showInputMessage="1" showErrorMessage="1" sqref="AC61:AC63" xr:uid="{9072BFD8-B2B8-40EE-BA72-96BA47641A69}">
      <formula1>#REF!</formula1>
    </dataValidation>
    <dataValidation type="list" allowBlank="1" showInputMessage="1" showErrorMessage="1" sqref="AC57:AC60" xr:uid="{2BA5571C-99D9-4031-822B-96F71F186C94}">
      <formula1>$AD$25:$AD$30</formula1>
    </dataValidation>
    <dataValidation type="list" allowBlank="1" showInputMessage="1" showErrorMessage="1" sqref="AC50:AC51 AC64:AC65 AC53:AC56 AC10:AC48" xr:uid="{6517B2CA-AE84-4D1C-96A8-40CF64893B21}">
      <formula1>$AD$69:$AD$73</formula1>
    </dataValidation>
    <dataValidation type="list" allowBlank="1" showInputMessage="1" showErrorMessage="1" sqref="M10:M15 M40:M48 M17 M19:M38 AB50:AB51 M50:M51 AB53:AB57 M53:M57 AB40:AB48 AB59:AB63 AB10:AB13 AB15:AB38 M59:M63 M65" xr:uid="{6C6EC53A-39E3-4042-861B-FBAF9717C8F6}">
      <formula1>$M$69:$M$72</formula1>
    </dataValidation>
    <dataValidation type="list" allowBlank="1" showInputMessage="1" showErrorMessage="1" sqref="K10:K15 K40:K48 K19:K38 Z10:Z38 Z40:Z48 K50:K51 K53:K57 K17 K59:K63 K65 Z50:Z51 Z53:Z63" xr:uid="{E7EB8686-FBEA-466A-9921-754BA202A6B7}">
      <formula1>$K$69:$K$73</formula1>
    </dataValidation>
    <dataValidation type="list" allowBlank="1" showInputMessage="1" showErrorMessage="1" sqref="AI10:AI12" xr:uid="{5F2F528A-211A-4A8A-8B00-04272BEE2AC7}">
      <formula1>#REF!</formula1>
    </dataValidation>
  </dataValidations>
  <hyperlinks>
    <hyperlink ref="AD46" location="'MAPA RIESGOS SEGURIDAD'!A1" display="'MAPA RIESGOS SEGURIDAD'!A1" xr:uid="{09D8CAB4-8165-4EBE-B986-8C0C9DFE65A5}"/>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89" operator="containsText" id="{EBBBCABE-06F7-4A5D-A2BD-CD0FDF789EA7}">
            <xm:f>NOT(ISERROR(SEARCH($K$73,K10)))</xm:f>
            <xm:f>$K$73</xm:f>
            <x14:dxf>
              <fill>
                <patternFill>
                  <bgColor rgb="FFFF0000"/>
                </patternFill>
              </fill>
            </x14:dxf>
          </x14:cfRule>
          <x14:cfRule type="containsText" priority="1190" operator="containsText" id="{FF2BCE17-1B05-4FE1-B8C2-4AD75D023719}">
            <xm:f>NOT(ISERROR(SEARCH($K$72,K10)))</xm:f>
            <xm:f>$K$72</xm:f>
            <x14:dxf>
              <fill>
                <patternFill>
                  <bgColor rgb="FFFFC000"/>
                </patternFill>
              </fill>
            </x14:dxf>
          </x14:cfRule>
          <x14:cfRule type="containsText" priority="1191" operator="containsText" id="{CE88F4E7-338F-4598-A183-C69CF270A4D5}">
            <xm:f>NOT(ISERROR(SEARCH($K$71,K10)))</xm:f>
            <xm:f>$K$71</xm:f>
            <x14:dxf>
              <fill>
                <patternFill>
                  <bgColor rgb="FFFFFF00"/>
                </patternFill>
              </fill>
            </x14:dxf>
          </x14:cfRule>
          <x14:cfRule type="containsText" priority="1192" operator="containsText" id="{D5A5E0A7-5F56-4DAE-B914-3B454F4E432D}">
            <xm:f>NOT(ISERROR(SEARCH($K$70,K10)))</xm:f>
            <xm:f>$K$70</xm:f>
            <x14:dxf>
              <fill>
                <patternFill>
                  <bgColor rgb="FF00B050"/>
                </patternFill>
              </fill>
            </x14:dxf>
          </x14:cfRule>
          <x14:cfRule type="containsText" priority="1193" operator="containsText" id="{819A9BA3-D767-4590-9323-74F499043F9E}">
            <xm:f>NOT(ISERROR(SEARCH($K$69,K10)))</xm:f>
            <xm:f>$K$69</xm:f>
            <x14:dxf>
              <fill>
                <patternFill>
                  <bgColor rgb="FF92D050"/>
                </patternFill>
              </fill>
            </x14:dxf>
          </x14:cfRule>
          <xm:sqref>K10</xm:sqref>
        </x14:conditionalFormatting>
        <x14:conditionalFormatting xmlns:xm="http://schemas.microsoft.com/office/excel/2006/main">
          <x14:cfRule type="containsText" priority="1184" operator="containsText" id="{084378A7-6F3E-4B77-A77A-120A47BBF26C}">
            <xm:f>NOT(ISERROR(SEARCH($K$73,K11)))</xm:f>
            <xm:f>$K$73</xm:f>
            <x14:dxf>
              <fill>
                <patternFill>
                  <bgColor rgb="FFFF0000"/>
                </patternFill>
              </fill>
            </x14:dxf>
          </x14:cfRule>
          <x14:cfRule type="containsText" priority="1185" operator="containsText" id="{40AD0CF0-4238-4822-A11A-C1AC3D7C0333}">
            <xm:f>NOT(ISERROR(SEARCH($K$72,K11)))</xm:f>
            <xm:f>$K$72</xm:f>
            <x14:dxf>
              <fill>
                <patternFill>
                  <bgColor rgb="FFFFC000"/>
                </patternFill>
              </fill>
            </x14:dxf>
          </x14:cfRule>
          <x14:cfRule type="containsText" priority="1186" operator="containsText" id="{0E428C2B-F49A-406B-938F-18730C5FD495}">
            <xm:f>NOT(ISERROR(SEARCH($K$71,K11)))</xm:f>
            <xm:f>$K$71</xm:f>
            <x14:dxf>
              <fill>
                <patternFill>
                  <bgColor rgb="FFFFFF00"/>
                </patternFill>
              </fill>
            </x14:dxf>
          </x14:cfRule>
          <x14:cfRule type="containsText" priority="1187" operator="containsText" id="{F015145C-21F0-4F30-87C1-F290468CE623}">
            <xm:f>NOT(ISERROR(SEARCH($K$70,K11)))</xm:f>
            <xm:f>$K$70</xm:f>
            <x14:dxf>
              <fill>
                <patternFill>
                  <bgColor rgb="FF00B050"/>
                </patternFill>
              </fill>
            </x14:dxf>
          </x14:cfRule>
          <x14:cfRule type="containsText" priority="1188" operator="containsText" id="{91EC05CE-8C5C-4EEF-A610-05B1B50455B6}">
            <xm:f>NOT(ISERROR(SEARCH($K$69,K11)))</xm:f>
            <xm:f>$K$69</xm:f>
            <x14:dxf>
              <fill>
                <patternFill>
                  <bgColor rgb="FF92D050"/>
                </patternFill>
              </fill>
            </x14:dxf>
          </x14:cfRule>
          <xm:sqref>K11</xm:sqref>
        </x14:conditionalFormatting>
        <x14:conditionalFormatting xmlns:xm="http://schemas.microsoft.com/office/excel/2006/main">
          <x14:cfRule type="containsText" priority="1176" operator="containsText" id="{EDEE1AEE-8D06-4747-90DD-61BFA75B93BE}">
            <xm:f>NOT(ISERROR(SEARCH($I$69,I10)))</xm:f>
            <xm:f>$I$69</xm:f>
            <x14:dxf>
              <fill>
                <patternFill>
                  <fgColor rgb="FF92D050"/>
                  <bgColor rgb="FF92D050"/>
                </patternFill>
              </fill>
            </x14:dxf>
          </x14:cfRule>
          <x14:cfRule type="containsText" priority="1177" operator="containsText" id="{921A216B-9A18-4DE2-BD0D-35DDA4DF1C0C}">
            <xm:f>NOT(ISERROR(SEARCH($I$70,I10)))</xm:f>
            <xm:f>$I$70</xm:f>
            <x14:dxf>
              <fill>
                <patternFill>
                  <bgColor rgb="FF00B050"/>
                </patternFill>
              </fill>
            </x14:dxf>
          </x14:cfRule>
          <x14:cfRule type="containsText" priority="1178" operator="containsText" id="{68E953EF-E9C4-4800-846A-B11939783DFA}">
            <xm:f>NOT(ISERROR(SEARCH($I$73,I10)))</xm:f>
            <xm:f>$I$73</xm:f>
            <x14:dxf>
              <fill>
                <patternFill>
                  <bgColor rgb="FFFF0000"/>
                </patternFill>
              </fill>
            </x14:dxf>
          </x14:cfRule>
          <x14:cfRule type="containsText" priority="1179" operator="containsText" id="{7DB4422D-2633-4D16-95BA-BF8FB761FE7F}">
            <xm:f>NOT(ISERROR(SEARCH($I$72,I10)))</xm:f>
            <xm:f>$I$72</xm:f>
            <x14:dxf>
              <fill>
                <patternFill>
                  <fgColor rgb="FFFFC000"/>
                  <bgColor rgb="FFFFC000"/>
                </patternFill>
              </fill>
            </x14:dxf>
          </x14:cfRule>
          <x14:cfRule type="containsText" priority="1180" operator="containsText" id="{1270DE19-EF5D-487E-BE33-3C90802AEAB3}">
            <xm:f>NOT(ISERROR(SEARCH($I$71,I10)))</xm:f>
            <xm:f>$I$71</xm:f>
            <x14:dxf>
              <fill>
                <patternFill>
                  <fgColor rgb="FFFFFF00"/>
                  <bgColor rgb="FFFFFF00"/>
                </patternFill>
              </fill>
            </x14:dxf>
          </x14:cfRule>
          <x14:cfRule type="containsText" priority="1181" operator="containsText" id="{6C53AF16-62CF-49D5-B8CB-F71236C3DC54}">
            <xm:f>NOT(ISERROR(SEARCH($I$70,I10)))</xm:f>
            <xm:f>$I$70</xm:f>
            <x14:dxf>
              <fill>
                <patternFill>
                  <bgColor theme="0" tint="-0.14996795556505021"/>
                </patternFill>
              </fill>
            </x14:dxf>
          </x14:cfRule>
          <x14:cfRule type="cellIs" priority="1182" operator="equal" id="{35558164-4A89-4ABB-8A41-ACE72D1386B3}">
            <xm:f>'C:\GESTION 2023\1. Pensamiento y Direccionamiento Estrategico\Planes integrados\Definitivos\[MAPA RIESGOS UAEOS 2023.xlsx]Tabla probabiidad'!#REF!</xm:f>
            <x14:dxf>
              <fill>
                <patternFill>
                  <fgColor theme="6"/>
                </patternFill>
              </fill>
            </x14:dxf>
          </x14:cfRule>
          <x14:cfRule type="cellIs" priority="1183" operator="equal" id="{D9A54ADD-2D2C-44E3-AB85-2F83210EB52B}">
            <xm:f>'C:\GESTION 2023\1. Pensamiento y Direccionamiento Estrategico\Planes integrados\Definitivos\[MAPA RIESGOS UAEOS 2023.xlsx]Tabla probabiidad'!#REF!</xm:f>
            <x14:dxf>
              <fill>
                <patternFill>
                  <fgColor rgb="FF92D050"/>
                  <bgColor theme="6" tint="0.59996337778862885"/>
                </patternFill>
              </fill>
            </x14:dxf>
          </x14:cfRule>
          <xm:sqref>I10 X64:X65</xm:sqref>
        </x14:conditionalFormatting>
        <x14:conditionalFormatting xmlns:xm="http://schemas.microsoft.com/office/excel/2006/main">
          <x14:cfRule type="containsText" priority="1168" operator="containsText" id="{2EF42040-7224-4081-BB25-4300D9D779B3}">
            <xm:f>NOT(ISERROR(SEARCH($I$69,I11)))</xm:f>
            <xm:f>$I$69</xm:f>
            <x14:dxf>
              <fill>
                <patternFill>
                  <fgColor rgb="FF92D050"/>
                  <bgColor rgb="FF92D050"/>
                </patternFill>
              </fill>
            </x14:dxf>
          </x14:cfRule>
          <x14:cfRule type="containsText" priority="1169" operator="containsText" id="{95EEF6D5-BA1B-4433-A65C-3CFAD5E9C1E8}">
            <xm:f>NOT(ISERROR(SEARCH($I$70,I11)))</xm:f>
            <xm:f>$I$70</xm:f>
            <x14:dxf>
              <fill>
                <patternFill>
                  <bgColor rgb="FF00B050"/>
                </patternFill>
              </fill>
            </x14:dxf>
          </x14:cfRule>
          <x14:cfRule type="containsText" priority="1170" operator="containsText" id="{B7870E50-893E-42F0-BF26-75661C7F74BF}">
            <xm:f>NOT(ISERROR(SEARCH($I$73,I11)))</xm:f>
            <xm:f>$I$73</xm:f>
            <x14:dxf>
              <fill>
                <patternFill>
                  <bgColor rgb="FFFF0000"/>
                </patternFill>
              </fill>
            </x14:dxf>
          </x14:cfRule>
          <x14:cfRule type="containsText" priority="1171" operator="containsText" id="{A20BB261-6803-486B-87F7-B32CCF1E4AAB}">
            <xm:f>NOT(ISERROR(SEARCH($I$72,I11)))</xm:f>
            <xm:f>$I$72</xm:f>
            <x14:dxf>
              <fill>
                <patternFill>
                  <fgColor rgb="FFFFC000"/>
                  <bgColor rgb="FFFFC000"/>
                </patternFill>
              </fill>
            </x14:dxf>
          </x14:cfRule>
          <x14:cfRule type="containsText" priority="1172" operator="containsText" id="{680A9E0F-F800-4468-8D29-B70FE5387975}">
            <xm:f>NOT(ISERROR(SEARCH($I$71,I11)))</xm:f>
            <xm:f>$I$71</xm:f>
            <x14:dxf>
              <fill>
                <patternFill>
                  <fgColor rgb="FFFFFF00"/>
                  <bgColor rgb="FFFFFF00"/>
                </patternFill>
              </fill>
            </x14:dxf>
          </x14:cfRule>
          <x14:cfRule type="containsText" priority="1173" operator="containsText" id="{20D494EC-3947-417C-806D-4CF51799C7EC}">
            <xm:f>NOT(ISERROR(SEARCH($I$70,I11)))</xm:f>
            <xm:f>$I$70</xm:f>
            <x14:dxf>
              <fill>
                <patternFill>
                  <bgColor theme="0" tint="-0.14996795556505021"/>
                </patternFill>
              </fill>
            </x14:dxf>
          </x14:cfRule>
          <x14:cfRule type="cellIs" priority="1174" operator="equal" id="{9796DC6B-9B96-406E-83CB-987332CF5B4D}">
            <xm:f>'C:\GESTION 2023\1. Pensamiento y Direccionamiento Estrategico\Planes integrados\Definitivos\[MAPA RIESGOS UAEOS 2023.xlsx]Tabla probabiidad'!#REF!</xm:f>
            <x14:dxf>
              <fill>
                <patternFill>
                  <fgColor theme="6"/>
                </patternFill>
              </fill>
            </x14:dxf>
          </x14:cfRule>
          <x14:cfRule type="cellIs" priority="1175" operator="equal" id="{2AB03607-5F30-41E6-B2B1-635E5E16C02B}">
            <xm:f>'C:\GESTION 2023\1. Pensamiento y Direccionamiento Estrategico\Planes integrados\Definitivos\[MAPA RIESGOS UAEOS 2023.xlsx]Tabla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60" operator="containsText" id="{DBC4CDF2-5276-4482-AC0B-AF4FBDBFEEA7}">
            <xm:f>NOT(ISERROR(SEARCH($I$69,X10)))</xm:f>
            <xm:f>$I$69</xm:f>
            <x14:dxf>
              <fill>
                <patternFill>
                  <fgColor rgb="FF92D050"/>
                  <bgColor rgb="FF92D050"/>
                </patternFill>
              </fill>
            </x14:dxf>
          </x14:cfRule>
          <x14:cfRule type="containsText" priority="1161" operator="containsText" id="{6CB33BAB-C9B1-44AE-8EA5-19F88B95140A}">
            <xm:f>NOT(ISERROR(SEARCH($I$70,X10)))</xm:f>
            <xm:f>$I$70</xm:f>
            <x14:dxf>
              <fill>
                <patternFill>
                  <bgColor rgb="FF00B050"/>
                </patternFill>
              </fill>
            </x14:dxf>
          </x14:cfRule>
          <x14:cfRule type="containsText" priority="1162" operator="containsText" id="{DA18BC05-5D68-4327-AB8B-E8562179A77D}">
            <xm:f>NOT(ISERROR(SEARCH($I$73,X10)))</xm:f>
            <xm:f>$I$73</xm:f>
            <x14:dxf>
              <fill>
                <patternFill>
                  <bgColor rgb="FFFF0000"/>
                </patternFill>
              </fill>
            </x14:dxf>
          </x14:cfRule>
          <x14:cfRule type="containsText" priority="1163" operator="containsText" id="{6B4316D3-4BA9-4D34-B999-C13DCABB02C9}">
            <xm:f>NOT(ISERROR(SEARCH($I$72,X10)))</xm:f>
            <xm:f>$I$72</xm:f>
            <x14:dxf>
              <fill>
                <patternFill>
                  <fgColor rgb="FFFFC000"/>
                  <bgColor rgb="FFFFC000"/>
                </patternFill>
              </fill>
            </x14:dxf>
          </x14:cfRule>
          <x14:cfRule type="containsText" priority="1164" operator="containsText" id="{C8A825D7-B65A-40E8-866A-3BB6E17388C2}">
            <xm:f>NOT(ISERROR(SEARCH($I$71,X10)))</xm:f>
            <xm:f>$I$71</xm:f>
            <x14:dxf>
              <fill>
                <patternFill>
                  <fgColor rgb="FFFFFF00"/>
                  <bgColor rgb="FFFFFF00"/>
                </patternFill>
              </fill>
            </x14:dxf>
          </x14:cfRule>
          <x14:cfRule type="containsText" priority="1165" operator="containsText" id="{89F1F7D4-1552-4884-B389-AB5D99279F89}">
            <xm:f>NOT(ISERROR(SEARCH($I$70,X10)))</xm:f>
            <xm:f>$I$70</xm:f>
            <x14:dxf>
              <fill>
                <patternFill>
                  <bgColor theme="0" tint="-0.14996795556505021"/>
                </patternFill>
              </fill>
            </x14:dxf>
          </x14:cfRule>
          <x14:cfRule type="cellIs" priority="1166" operator="equal" id="{283B1491-AC97-46EB-8128-8A1A61DB2882}">
            <xm:f>'C:\GESTION 2023\1. Pensamiento y Direccionamiento Estrategico\Planes integrados\Definitivos\[MAPA RIESGOS UAEOS 2023.xlsx]Tabla probabiidad'!#REF!</xm:f>
            <x14:dxf>
              <fill>
                <patternFill>
                  <fgColor theme="6"/>
                </patternFill>
              </fill>
            </x14:dxf>
          </x14:cfRule>
          <x14:cfRule type="cellIs" priority="1167" operator="equal" id="{EF374A3E-D95F-46BC-8FE6-B3582904314C}">
            <xm:f>'C:\GESTION 2023\1. Pensamiento y Direccionamiento Estrategico\Planes integrados\Definitivos\[MAPA RIESGOS UAEOS 2023.xlsx]Tabla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52" operator="containsText" id="{0CB7FF0C-1470-41AC-B956-E57AB05829A1}">
            <xm:f>NOT(ISERROR(SEARCH($I$69,X11)))</xm:f>
            <xm:f>$I$69</xm:f>
            <x14:dxf>
              <fill>
                <patternFill>
                  <fgColor rgb="FF92D050"/>
                  <bgColor rgb="FF92D050"/>
                </patternFill>
              </fill>
            </x14:dxf>
          </x14:cfRule>
          <x14:cfRule type="containsText" priority="1153" operator="containsText" id="{39421DDD-6E5E-4B77-BB6F-D5D78078FE50}">
            <xm:f>NOT(ISERROR(SEARCH($I$70,X11)))</xm:f>
            <xm:f>$I$70</xm:f>
            <x14:dxf>
              <fill>
                <patternFill>
                  <bgColor rgb="FF00B050"/>
                </patternFill>
              </fill>
            </x14:dxf>
          </x14:cfRule>
          <x14:cfRule type="containsText" priority="1154" operator="containsText" id="{CEF6E418-17EE-4878-BB47-68D8FC359BDE}">
            <xm:f>NOT(ISERROR(SEARCH($I$73,X11)))</xm:f>
            <xm:f>$I$73</xm:f>
            <x14:dxf>
              <fill>
                <patternFill>
                  <bgColor rgb="FFFF0000"/>
                </patternFill>
              </fill>
            </x14:dxf>
          </x14:cfRule>
          <x14:cfRule type="containsText" priority="1155" operator="containsText" id="{14DB353C-D1D8-4419-B384-7DDDE9B85E57}">
            <xm:f>NOT(ISERROR(SEARCH($I$72,X11)))</xm:f>
            <xm:f>$I$72</xm:f>
            <x14:dxf>
              <fill>
                <patternFill>
                  <fgColor rgb="FFFFC000"/>
                  <bgColor rgb="FFFFC000"/>
                </patternFill>
              </fill>
            </x14:dxf>
          </x14:cfRule>
          <x14:cfRule type="containsText" priority="1156" operator="containsText" id="{EF8FB1E5-51A8-47D2-9441-EEC7A53DE553}">
            <xm:f>NOT(ISERROR(SEARCH($I$71,X11)))</xm:f>
            <xm:f>$I$71</xm:f>
            <x14:dxf>
              <fill>
                <patternFill>
                  <fgColor rgb="FFFFFF00"/>
                  <bgColor rgb="FFFFFF00"/>
                </patternFill>
              </fill>
            </x14:dxf>
          </x14:cfRule>
          <x14:cfRule type="containsText" priority="1157" operator="containsText" id="{9484ACBD-668D-46D5-86CB-826CFBBCF3EB}">
            <xm:f>NOT(ISERROR(SEARCH($I$70,X11)))</xm:f>
            <xm:f>$I$70</xm:f>
            <x14:dxf>
              <fill>
                <patternFill>
                  <bgColor theme="0" tint="-0.14996795556505021"/>
                </patternFill>
              </fill>
            </x14:dxf>
          </x14:cfRule>
          <x14:cfRule type="cellIs" priority="1158" operator="equal" id="{C5A58D1B-B4B9-45E8-94C1-4411BB16BCCE}">
            <xm:f>'C:\GESTION 2023\1. Pensamiento y Direccionamiento Estrategico\Planes integrados\Definitivos\[MAPA RIESGOS UAEOS 2023.xlsx]Tabla probabiidad'!#REF!</xm:f>
            <x14:dxf>
              <fill>
                <patternFill>
                  <fgColor theme="6"/>
                </patternFill>
              </fill>
            </x14:dxf>
          </x14:cfRule>
          <x14:cfRule type="cellIs" priority="1159" operator="equal" id="{5151DA13-16D4-4BDC-97B6-E720D9779FE1}">
            <xm:f>'C:\GESTION 2023\1. Pensamiento y Direccionamiento Estrategico\Planes integrados\Definitivos\[MAPA RIESGOS UAEOS 2023.xlsx]Tabla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47" operator="containsText" id="{86051120-B0A0-43BC-B4B8-95FF88043EC3}">
            <xm:f>NOT(ISERROR(SEARCH($K$73,Z11)))</xm:f>
            <xm:f>$K$73</xm:f>
            <x14:dxf>
              <fill>
                <patternFill>
                  <bgColor rgb="FFFF0000"/>
                </patternFill>
              </fill>
            </x14:dxf>
          </x14:cfRule>
          <x14:cfRule type="containsText" priority="1148" operator="containsText" id="{4ABD25CE-B60A-4E16-9A75-1FB53AF650A0}">
            <xm:f>NOT(ISERROR(SEARCH($K$72,Z11)))</xm:f>
            <xm:f>$K$72</xm:f>
            <x14:dxf>
              <fill>
                <patternFill>
                  <bgColor rgb="FFFFC000"/>
                </patternFill>
              </fill>
            </x14:dxf>
          </x14:cfRule>
          <x14:cfRule type="containsText" priority="1149" operator="containsText" id="{CA98F7E4-E2B2-40E0-970A-36B1276AB196}">
            <xm:f>NOT(ISERROR(SEARCH($K$71,Z11)))</xm:f>
            <xm:f>$K$71</xm:f>
            <x14:dxf>
              <fill>
                <patternFill>
                  <bgColor rgb="FFFFFF00"/>
                </patternFill>
              </fill>
            </x14:dxf>
          </x14:cfRule>
          <x14:cfRule type="containsText" priority="1150" operator="containsText" id="{B8F2E267-053C-4FFE-924D-9AF3A6F012CB}">
            <xm:f>NOT(ISERROR(SEARCH($K$70,Z11)))</xm:f>
            <xm:f>$K$70</xm:f>
            <x14:dxf>
              <fill>
                <patternFill>
                  <bgColor rgb="FF00B050"/>
                </patternFill>
              </fill>
            </x14:dxf>
          </x14:cfRule>
          <x14:cfRule type="containsText" priority="1151" operator="containsText" id="{83DFFC5A-3CD9-44A5-8C80-CAE8A73BEEC5}">
            <xm:f>NOT(ISERROR(SEARCH($K$69,Z11)))</xm:f>
            <xm:f>$K$69</xm:f>
            <x14:dxf>
              <fill>
                <patternFill>
                  <bgColor rgb="FF92D050"/>
                </patternFill>
              </fill>
            </x14:dxf>
          </x14:cfRule>
          <xm:sqref>Z11</xm:sqref>
        </x14:conditionalFormatting>
        <x14:conditionalFormatting xmlns:xm="http://schemas.microsoft.com/office/excel/2006/main">
          <x14:cfRule type="containsText" priority="1142" operator="containsText" id="{A540FF2E-8BE4-4CEC-A688-544396FB6F90}">
            <xm:f>NOT(ISERROR(SEARCH($K$73,Z10)))</xm:f>
            <xm:f>$K$73</xm:f>
            <x14:dxf>
              <fill>
                <patternFill>
                  <bgColor rgb="FFFF0000"/>
                </patternFill>
              </fill>
            </x14:dxf>
          </x14:cfRule>
          <x14:cfRule type="containsText" priority="1143" operator="containsText" id="{F14FA6A8-8D5F-4021-BB0B-F5490836910B}">
            <xm:f>NOT(ISERROR(SEARCH($K$72,Z10)))</xm:f>
            <xm:f>$K$72</xm:f>
            <x14:dxf>
              <fill>
                <patternFill>
                  <bgColor rgb="FFFFC000"/>
                </patternFill>
              </fill>
            </x14:dxf>
          </x14:cfRule>
          <x14:cfRule type="containsText" priority="1144" operator="containsText" id="{0959E2E2-5F2A-4893-9346-5BCED5565060}">
            <xm:f>NOT(ISERROR(SEARCH($K$71,Z10)))</xm:f>
            <xm:f>$K$71</xm:f>
            <x14:dxf>
              <fill>
                <patternFill>
                  <bgColor rgb="FFFFFF00"/>
                </patternFill>
              </fill>
            </x14:dxf>
          </x14:cfRule>
          <x14:cfRule type="containsText" priority="1145" operator="containsText" id="{91F7BB90-CFF2-403B-ADE0-1FB44DB79718}">
            <xm:f>NOT(ISERROR(SEARCH($K$70,Z10)))</xm:f>
            <xm:f>$K$70</xm:f>
            <x14:dxf>
              <fill>
                <patternFill>
                  <bgColor rgb="FF00B050"/>
                </patternFill>
              </fill>
            </x14:dxf>
          </x14:cfRule>
          <x14:cfRule type="containsText" priority="1146" operator="containsText" id="{EA1F7096-FF94-4B56-AB7A-B73C38D40841}">
            <xm:f>NOT(ISERROR(SEARCH($K$69,Z10)))</xm:f>
            <xm:f>$K$69</xm:f>
            <x14:dxf>
              <fill>
                <patternFill>
                  <bgColor rgb="FF92D050"/>
                </patternFill>
              </fill>
            </x14:dxf>
          </x14:cfRule>
          <xm:sqref>Z10</xm:sqref>
        </x14:conditionalFormatting>
        <x14:conditionalFormatting xmlns:xm="http://schemas.microsoft.com/office/excel/2006/main">
          <x14:cfRule type="containsText" priority="1138" operator="containsText" id="{F41998D3-66C4-48A2-ACC8-0F2449ED2C25}">
            <xm:f>NOT(ISERROR(SEARCH($M$72,M10)))</xm:f>
            <xm:f>$M$72</xm:f>
            <x14:dxf>
              <fill>
                <patternFill>
                  <bgColor rgb="FFFF0000"/>
                </patternFill>
              </fill>
            </x14:dxf>
          </x14:cfRule>
          <x14:cfRule type="containsText" priority="1139" operator="containsText" id="{335EA9F7-6E60-4934-BC73-38D2F2E77E0B}">
            <xm:f>NOT(ISERROR(SEARCH($M$71,M10)))</xm:f>
            <xm:f>$M$71</xm:f>
            <x14:dxf>
              <fill>
                <patternFill>
                  <bgColor rgb="FFFFC000"/>
                </patternFill>
              </fill>
            </x14:dxf>
          </x14:cfRule>
          <x14:cfRule type="containsText" priority="1140" operator="containsText" id="{67A8079A-ABFD-45D5-BB14-19732C939BC0}">
            <xm:f>NOT(ISERROR(SEARCH($M$70,M10)))</xm:f>
            <xm:f>$M$70</xm:f>
            <x14:dxf>
              <fill>
                <patternFill>
                  <bgColor rgb="FFFFFF00"/>
                </patternFill>
              </fill>
            </x14:dxf>
          </x14:cfRule>
          <x14:cfRule type="containsText" priority="1141" operator="containsText" id="{4EA2DA5A-853C-4F9B-BDFD-E16714BA1E6A}">
            <xm:f>NOT(ISERROR(SEARCH($M$69,M10)))</xm:f>
            <xm:f>$M$69</xm:f>
            <x14:dxf>
              <fill>
                <patternFill>
                  <bgColor rgb="FF92D050"/>
                </patternFill>
              </fill>
            </x14:dxf>
          </x14:cfRule>
          <xm:sqref>M10</xm:sqref>
        </x14:conditionalFormatting>
        <x14:conditionalFormatting xmlns:xm="http://schemas.microsoft.com/office/excel/2006/main">
          <x14:cfRule type="containsText" priority="1134" operator="containsText" id="{F3082E9C-D73B-4F46-88BB-E14A17AA3EFD}">
            <xm:f>NOT(ISERROR(SEARCH($M$72,M11)))</xm:f>
            <xm:f>$M$72</xm:f>
            <x14:dxf>
              <fill>
                <patternFill>
                  <bgColor rgb="FFFF0000"/>
                </patternFill>
              </fill>
            </x14:dxf>
          </x14:cfRule>
          <x14:cfRule type="containsText" priority="1135" operator="containsText" id="{344C0039-0CA9-46B2-B034-BAE7874FCA29}">
            <xm:f>NOT(ISERROR(SEARCH($M$71,M11)))</xm:f>
            <xm:f>$M$71</xm:f>
            <x14:dxf>
              <fill>
                <patternFill>
                  <bgColor rgb="FFFFC000"/>
                </patternFill>
              </fill>
            </x14:dxf>
          </x14:cfRule>
          <x14:cfRule type="containsText" priority="1136" operator="containsText" id="{A081DF76-1A2F-4379-87F3-695A35FD4C13}">
            <xm:f>NOT(ISERROR(SEARCH($M$70,M11)))</xm:f>
            <xm:f>$M$70</xm:f>
            <x14:dxf>
              <fill>
                <patternFill>
                  <bgColor rgb="FFFFFF00"/>
                </patternFill>
              </fill>
            </x14:dxf>
          </x14:cfRule>
          <x14:cfRule type="containsText" priority="1137" operator="containsText" id="{F6B293B7-C605-4A03-82D8-5E01D4D0B3B8}">
            <xm:f>NOT(ISERROR(SEARCH($M$69,M11)))</xm:f>
            <xm:f>$M$69</xm:f>
            <x14:dxf>
              <fill>
                <patternFill>
                  <bgColor rgb="FF92D050"/>
                </patternFill>
              </fill>
            </x14:dxf>
          </x14:cfRule>
          <xm:sqref>M11</xm:sqref>
        </x14:conditionalFormatting>
        <x14:conditionalFormatting xmlns:xm="http://schemas.microsoft.com/office/excel/2006/main">
          <x14:cfRule type="containsText" priority="1127" operator="containsText" id="{65717D0D-D9DC-4895-B128-E2DD8E6790DE}">
            <xm:f>NOT(ISERROR(SEARCH($H$70,I15)))</xm:f>
            <xm:f>$H$70</xm:f>
            <x14:dxf>
              <fill>
                <patternFill>
                  <fgColor rgb="FF92D050"/>
                  <bgColor rgb="FF92D050"/>
                </patternFill>
              </fill>
            </x14:dxf>
          </x14:cfRule>
          <x14:cfRule type="containsText" priority="1128" operator="containsText" id="{0CFDEEE8-28C4-44CC-9B43-6872FCE2DFFC}">
            <xm:f>NOT(ISERROR(SEARCH($H$74,I15)))</xm:f>
            <xm:f>$H$74</xm:f>
            <x14:dxf>
              <fill>
                <patternFill>
                  <bgColor rgb="FFFF0000"/>
                </patternFill>
              </fill>
            </x14:dxf>
          </x14:cfRule>
          <x14:cfRule type="containsText" priority="1129" operator="containsText" id="{284F1700-E7EA-4082-9785-01666430134F}">
            <xm:f>NOT(ISERROR(SEARCH($H$73,I15)))</xm:f>
            <xm:f>$H$73</xm:f>
            <x14:dxf>
              <fill>
                <patternFill>
                  <fgColor rgb="FFFFFF00"/>
                  <bgColor rgb="FFFFFF00"/>
                </patternFill>
              </fill>
            </x14:dxf>
          </x14:cfRule>
          <x14:cfRule type="containsText" priority="1130" operator="containsText" id="{A7A71D17-03EE-42C9-AF7E-A6D31C7137B1}">
            <xm:f>NOT(ISERROR(SEARCH($H$72,I15)))</xm:f>
            <xm:f>$H$72</xm:f>
            <x14:dxf>
              <fill>
                <patternFill>
                  <fgColor rgb="FFFFC000"/>
                  <bgColor rgb="FFFFC000"/>
                </patternFill>
              </fill>
            </x14:dxf>
          </x14:cfRule>
          <x14:cfRule type="containsText" priority="1131" operator="containsText" id="{63EF23C1-724A-4D8C-91AA-32A3447622AC}">
            <xm:f>NOT(ISERROR(SEARCH($H$71,I15)))</xm:f>
            <xm:f>$H$71</xm:f>
            <x14:dxf>
              <fill>
                <patternFill>
                  <bgColor rgb="FF00B050"/>
                </patternFill>
              </fill>
            </x14:dxf>
          </x14:cfRule>
          <x14:cfRule type="cellIs" priority="1132" operator="equal" id="{B68977EE-3CBF-4854-AE9D-E4D4B7948C67}">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33" operator="equal" id="{1B20CA01-6155-46B7-BB2A-81A3B19B4F0A}">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17" operator="containsText" id="{F2FBFC27-ED87-471D-9EB0-157E9806131E}">
            <xm:f>NOT(ISERROR(SEARCH($I$69,I17)))</xm:f>
            <xm:f>$I$69</xm:f>
            <x14:dxf>
              <fill>
                <patternFill>
                  <fgColor rgb="FF92D050"/>
                  <bgColor rgb="FF92D050"/>
                </patternFill>
              </fill>
            </x14:dxf>
          </x14:cfRule>
          <x14:cfRule type="containsText" priority="1118" operator="containsText" id="{038E5495-A361-4C81-90A7-52B49CC3C893}">
            <xm:f>NOT(ISERROR(SEARCH($I$70,I17)))</xm:f>
            <xm:f>$I$70</xm:f>
            <x14:dxf>
              <fill>
                <patternFill>
                  <bgColor rgb="FF00B050"/>
                </patternFill>
              </fill>
            </x14:dxf>
          </x14:cfRule>
          <x14:cfRule type="containsText" priority="1119" operator="containsText" id="{64FEF762-AD61-4337-8067-90C8C4CAB5BC}">
            <xm:f>NOT(ISERROR(SEARCH($I$73,I17)))</xm:f>
            <xm:f>$I$73</xm:f>
            <x14:dxf>
              <fill>
                <patternFill>
                  <bgColor rgb="FFFF0000"/>
                </patternFill>
              </fill>
            </x14:dxf>
          </x14:cfRule>
          <x14:cfRule type="containsText" priority="1120" operator="containsText" id="{51A6E027-630F-4D5A-B429-7512C2374FCA}">
            <xm:f>NOT(ISERROR(SEARCH($I$72,I17)))</xm:f>
            <xm:f>$I$72</xm:f>
            <x14:dxf>
              <fill>
                <patternFill>
                  <fgColor rgb="FFFFC000"/>
                  <bgColor rgb="FFFFC000"/>
                </patternFill>
              </fill>
            </x14:dxf>
          </x14:cfRule>
          <x14:cfRule type="containsText" priority="1121" operator="containsText" id="{7CEDC674-C966-472D-82C3-89D518AA3988}">
            <xm:f>NOT(ISERROR(SEARCH($I$71,I17)))</xm:f>
            <xm:f>$I$71</xm:f>
            <x14:dxf>
              <fill>
                <patternFill>
                  <fgColor rgb="FFFFFF00"/>
                  <bgColor rgb="FFFFFF00"/>
                </patternFill>
              </fill>
            </x14:dxf>
          </x14:cfRule>
          <x14:cfRule type="containsText" priority="1122" operator="containsText" id="{F0CDE8C7-30EE-4588-89F9-DB44A8C9E5B7}">
            <xm:f>NOT(ISERROR(SEARCH($I$70,I17)))</xm:f>
            <xm:f>$I$70</xm:f>
            <x14:dxf>
              <fill>
                <patternFill>
                  <bgColor theme="0" tint="-0.14996795556505021"/>
                </patternFill>
              </fill>
            </x14:dxf>
          </x14:cfRule>
          <x14:cfRule type="cellIs" priority="1123" operator="equal" id="{3818FB35-B7F0-467C-A24E-6258CB48E439}">
            <xm:f>'C:\GESTION 2023\1. Pensamiento y Direccionamiento Estrategico\Planes integrados\Definitivos\[MAPA RIESGOS UAEOS 2023.xlsx]Tabla probabiidad'!#REF!</xm:f>
            <x14:dxf>
              <fill>
                <patternFill>
                  <fgColor theme="6"/>
                </patternFill>
              </fill>
            </x14:dxf>
          </x14:cfRule>
          <x14:cfRule type="cellIs" priority="1124" operator="equal" id="{A83BD7AA-FFD9-4A4C-BDB5-DB6FEDBFBC39}">
            <xm:f>'C:\GESTION 2023\1. Pensamiento y Direccionamiento Estrategico\Planes integrados\Definitivos\[MAPA RIESGOS UAEOS 2023.xlsx]Tabla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09" operator="containsText" id="{D6E7BFC5-3A47-4799-8C0C-6ECB6E77D788}">
            <xm:f>NOT(ISERROR(SEARCH($I$69,I19)))</xm:f>
            <xm:f>$I$69</xm:f>
            <x14:dxf>
              <fill>
                <patternFill>
                  <fgColor rgb="FF92D050"/>
                  <bgColor rgb="FF92D050"/>
                </patternFill>
              </fill>
            </x14:dxf>
          </x14:cfRule>
          <x14:cfRule type="containsText" priority="1110" operator="containsText" id="{A8730CA0-88F4-4064-8247-2DF3F1AD05B6}">
            <xm:f>NOT(ISERROR(SEARCH($I$70,I19)))</xm:f>
            <xm:f>$I$70</xm:f>
            <x14:dxf>
              <fill>
                <patternFill>
                  <bgColor rgb="FF00B050"/>
                </patternFill>
              </fill>
            </x14:dxf>
          </x14:cfRule>
          <x14:cfRule type="containsText" priority="1111" operator="containsText" id="{BA3B51CE-D8FA-413C-81C4-8FD5F61BE815}">
            <xm:f>NOT(ISERROR(SEARCH($I$73,I19)))</xm:f>
            <xm:f>$I$73</xm:f>
            <x14:dxf>
              <fill>
                <patternFill>
                  <bgColor rgb="FFFF0000"/>
                </patternFill>
              </fill>
            </x14:dxf>
          </x14:cfRule>
          <x14:cfRule type="containsText" priority="1112" operator="containsText" id="{7E4AD87A-ED3C-499B-BC88-A6D70A1DA8FE}">
            <xm:f>NOT(ISERROR(SEARCH($I$72,I19)))</xm:f>
            <xm:f>$I$72</xm:f>
            <x14:dxf>
              <fill>
                <patternFill>
                  <fgColor rgb="FFFFC000"/>
                  <bgColor rgb="FFFFC000"/>
                </patternFill>
              </fill>
            </x14:dxf>
          </x14:cfRule>
          <x14:cfRule type="containsText" priority="1113" operator="containsText" id="{1D02F351-39D4-4DBF-B06F-ABD2C12BA68B}">
            <xm:f>NOT(ISERROR(SEARCH($I$71,I19)))</xm:f>
            <xm:f>$I$71</xm:f>
            <x14:dxf>
              <fill>
                <patternFill>
                  <fgColor rgb="FFFFFF00"/>
                  <bgColor rgb="FFFFFF00"/>
                </patternFill>
              </fill>
            </x14:dxf>
          </x14:cfRule>
          <x14:cfRule type="containsText" priority="1114" operator="containsText" id="{AF338D32-C721-403D-8491-282F523FBFCF}">
            <xm:f>NOT(ISERROR(SEARCH($I$70,I19)))</xm:f>
            <xm:f>$I$70</xm:f>
            <x14:dxf>
              <fill>
                <patternFill>
                  <bgColor theme="0" tint="-0.14996795556505021"/>
                </patternFill>
              </fill>
            </x14:dxf>
          </x14:cfRule>
          <x14:cfRule type="cellIs" priority="1115" operator="equal" id="{C459C93D-1C95-4CCD-8558-49E2E872A475}">
            <xm:f>'C:\GESTION 2023\1. Pensamiento y Direccionamiento Estrategico\Planes integrados\Definitivos\[MAPA RIESGOS UAEOS 2023.xlsx]Tabla probabiidad'!#REF!</xm:f>
            <x14:dxf>
              <fill>
                <patternFill>
                  <fgColor theme="6"/>
                </patternFill>
              </fill>
            </x14:dxf>
          </x14:cfRule>
          <x14:cfRule type="cellIs" priority="1116" operator="equal" id="{1002D672-F4BC-4796-9A1B-75CAC3310DAA}">
            <xm:f>'C:\GESTION 2023\1. Pensamiento y Direccionamiento Estrategico\Planes integrados\Definitivos\[MAPA RIESGOS UAEOS 2023.xlsx]Tabla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04" operator="containsText" id="{84C22EBC-D61A-4F83-8E66-8FD8AD7F41F6}">
            <xm:f>NOT(ISERROR(SEARCH($K$73,K19)))</xm:f>
            <xm:f>$K$73</xm:f>
            <x14:dxf>
              <fill>
                <patternFill>
                  <bgColor rgb="FFFF0000"/>
                </patternFill>
              </fill>
            </x14:dxf>
          </x14:cfRule>
          <x14:cfRule type="containsText" priority="1105" operator="containsText" id="{65DEB148-FD7C-4E8E-A7BD-3D4046698AEB}">
            <xm:f>NOT(ISERROR(SEARCH($K$72,K19)))</xm:f>
            <xm:f>$K$72</xm:f>
            <x14:dxf>
              <fill>
                <patternFill>
                  <bgColor rgb="FFFFC000"/>
                </patternFill>
              </fill>
            </x14:dxf>
          </x14:cfRule>
          <x14:cfRule type="containsText" priority="1106" operator="containsText" id="{4437F7D6-0320-44D0-8CF2-A5FB651C44B2}">
            <xm:f>NOT(ISERROR(SEARCH($K$71,K19)))</xm:f>
            <xm:f>$K$71</xm:f>
            <x14:dxf>
              <fill>
                <patternFill>
                  <bgColor rgb="FFFFFF00"/>
                </patternFill>
              </fill>
            </x14:dxf>
          </x14:cfRule>
          <x14:cfRule type="containsText" priority="1107" operator="containsText" id="{C76C3789-9CF4-4665-B720-B8C87F613DD9}">
            <xm:f>NOT(ISERROR(SEARCH($K$70,K19)))</xm:f>
            <xm:f>$K$70</xm:f>
            <x14:dxf>
              <fill>
                <patternFill>
                  <bgColor rgb="FF00B050"/>
                </patternFill>
              </fill>
            </x14:dxf>
          </x14:cfRule>
          <x14:cfRule type="containsText" priority="1108" operator="containsText" id="{1EE22650-8901-40FB-82F9-E3A8F9528FB7}">
            <xm:f>NOT(ISERROR(SEARCH($K$69,K19)))</xm:f>
            <xm:f>$K$69</xm:f>
            <x14:dxf>
              <fill>
                <patternFill>
                  <bgColor rgb="FF92D050"/>
                </patternFill>
              </fill>
            </x14:dxf>
          </x14:cfRule>
          <xm:sqref>K19</xm:sqref>
        </x14:conditionalFormatting>
        <x14:conditionalFormatting xmlns:xm="http://schemas.microsoft.com/office/excel/2006/main">
          <x14:cfRule type="containsText" priority="1096" operator="containsText" id="{E6816204-40E7-4C3D-89AE-D7839669072F}">
            <xm:f>NOT(ISERROR(SEARCH($I$69,I25)))</xm:f>
            <xm:f>$I$69</xm:f>
            <x14:dxf>
              <fill>
                <patternFill>
                  <fgColor rgb="FF92D050"/>
                  <bgColor rgb="FF92D050"/>
                </patternFill>
              </fill>
            </x14:dxf>
          </x14:cfRule>
          <x14:cfRule type="containsText" priority="1097" operator="containsText" id="{A00567FD-7E2F-44F9-BD3B-9434A47A41C3}">
            <xm:f>NOT(ISERROR(SEARCH($I$70,I25)))</xm:f>
            <xm:f>$I$70</xm:f>
            <x14:dxf>
              <fill>
                <patternFill>
                  <bgColor rgb="FF00B050"/>
                </patternFill>
              </fill>
            </x14:dxf>
          </x14:cfRule>
          <x14:cfRule type="containsText" priority="1098" operator="containsText" id="{4354FA87-59C1-476B-B775-A485A2BB15BC}">
            <xm:f>NOT(ISERROR(SEARCH($I$73,I25)))</xm:f>
            <xm:f>$I$73</xm:f>
            <x14:dxf>
              <fill>
                <patternFill>
                  <bgColor rgb="FFFF0000"/>
                </patternFill>
              </fill>
            </x14:dxf>
          </x14:cfRule>
          <x14:cfRule type="containsText" priority="1099" operator="containsText" id="{C1162347-6571-4844-A9FC-C371D605E22F}">
            <xm:f>NOT(ISERROR(SEARCH($I$72,I25)))</xm:f>
            <xm:f>$I$72</xm:f>
            <x14:dxf>
              <fill>
                <patternFill>
                  <fgColor rgb="FFFFC000"/>
                  <bgColor rgb="FFFFC000"/>
                </patternFill>
              </fill>
            </x14:dxf>
          </x14:cfRule>
          <x14:cfRule type="containsText" priority="1100" operator="containsText" id="{A82DF59D-DCC2-4BA8-BADE-6A2151F5A69A}">
            <xm:f>NOT(ISERROR(SEARCH($I$71,I25)))</xm:f>
            <xm:f>$I$71</xm:f>
            <x14:dxf>
              <fill>
                <patternFill>
                  <fgColor rgb="FFFFFF00"/>
                  <bgColor rgb="FFFFFF00"/>
                </patternFill>
              </fill>
            </x14:dxf>
          </x14:cfRule>
          <x14:cfRule type="containsText" priority="1101" operator="containsText" id="{F537E9E2-FA12-43DE-9FEC-A2D05EDBA7B9}">
            <xm:f>NOT(ISERROR(SEARCH($I$70,I25)))</xm:f>
            <xm:f>$I$70</xm:f>
            <x14:dxf>
              <fill>
                <patternFill>
                  <bgColor theme="0" tint="-0.14996795556505021"/>
                </patternFill>
              </fill>
            </x14:dxf>
          </x14:cfRule>
          <x14:cfRule type="cellIs" priority="1102" operator="equal" id="{3C4267A9-A808-49FA-98D0-EFE5D5F86C15}">
            <xm:f>'C:\GESTION 2023\1. Pensamiento y Direccionamiento Estrategico\Planes integrados\Definitivos\[MAPA RIESGOS UAEOS 2023.xlsx]Tabla probabiidad'!#REF!</xm:f>
            <x14:dxf>
              <fill>
                <patternFill>
                  <fgColor theme="6"/>
                </patternFill>
              </fill>
            </x14:dxf>
          </x14:cfRule>
          <x14:cfRule type="cellIs" priority="1103" operator="equal" id="{B07AD050-4B24-42CB-91F4-251F3F0E33CA}">
            <xm:f>'C:\GESTION 2023\1. Pensamiento y Direccionamiento Estrategico\Planes integrados\Definitivos\[MAPA RIESGOS UAEOS 2023.xlsx]Tabla probabiidad'!#REF!</xm:f>
            <x14:dxf>
              <fill>
                <patternFill>
                  <fgColor rgb="FF92D050"/>
                  <bgColor theme="6" tint="0.59996337778862885"/>
                </patternFill>
              </fill>
            </x14:dxf>
          </x14:cfRule>
          <xm:sqref>I25</xm:sqref>
        </x14:conditionalFormatting>
        <x14:conditionalFormatting xmlns:xm="http://schemas.microsoft.com/office/excel/2006/main">
          <x14:cfRule type="containsText" priority="1088" operator="containsText" id="{9383AC81-CBE1-419E-A5BD-0DE29BC7C5A1}">
            <xm:f>NOT(ISERROR(SEARCH($I$69,I29)))</xm:f>
            <xm:f>$I$69</xm:f>
            <x14:dxf>
              <fill>
                <patternFill>
                  <fgColor rgb="FF92D050"/>
                  <bgColor rgb="FF92D050"/>
                </patternFill>
              </fill>
            </x14:dxf>
          </x14:cfRule>
          <x14:cfRule type="containsText" priority="1089" operator="containsText" id="{AA0C9493-3822-4170-84FA-7EC9E11D181C}">
            <xm:f>NOT(ISERROR(SEARCH($I$70,I29)))</xm:f>
            <xm:f>$I$70</xm:f>
            <x14:dxf>
              <fill>
                <patternFill>
                  <bgColor rgb="FF00B050"/>
                </patternFill>
              </fill>
            </x14:dxf>
          </x14:cfRule>
          <x14:cfRule type="containsText" priority="1090" operator="containsText" id="{63DB99D3-38A0-4647-A8E6-4C9D5A032A30}">
            <xm:f>NOT(ISERROR(SEARCH($I$73,I29)))</xm:f>
            <xm:f>$I$73</xm:f>
            <x14:dxf>
              <fill>
                <patternFill>
                  <bgColor rgb="FFFF0000"/>
                </patternFill>
              </fill>
            </x14:dxf>
          </x14:cfRule>
          <x14:cfRule type="containsText" priority="1091" operator="containsText" id="{5FAE2F39-F53C-4CFC-B45F-4B2A5D0B2CB9}">
            <xm:f>NOT(ISERROR(SEARCH($I$72,I29)))</xm:f>
            <xm:f>$I$72</xm:f>
            <x14:dxf>
              <fill>
                <patternFill>
                  <fgColor rgb="FFFFC000"/>
                  <bgColor rgb="FFFFC000"/>
                </patternFill>
              </fill>
            </x14:dxf>
          </x14:cfRule>
          <x14:cfRule type="containsText" priority="1092" operator="containsText" id="{E28C2152-3CBD-403E-85EC-E3103574B8A1}">
            <xm:f>NOT(ISERROR(SEARCH($I$71,I29)))</xm:f>
            <xm:f>$I$71</xm:f>
            <x14:dxf>
              <fill>
                <patternFill>
                  <fgColor rgb="FFFFFF00"/>
                  <bgColor rgb="FFFFFF00"/>
                </patternFill>
              </fill>
            </x14:dxf>
          </x14:cfRule>
          <x14:cfRule type="containsText" priority="1093" operator="containsText" id="{59A1998A-6516-4E19-A8AC-2BDD971CF66D}">
            <xm:f>NOT(ISERROR(SEARCH($I$70,I29)))</xm:f>
            <xm:f>$I$70</xm:f>
            <x14:dxf>
              <fill>
                <patternFill>
                  <bgColor theme="0" tint="-0.14996795556505021"/>
                </patternFill>
              </fill>
            </x14:dxf>
          </x14:cfRule>
          <x14:cfRule type="cellIs" priority="1094" operator="equal" id="{B915F79A-1DA9-4469-BF2E-122DA0BFBB1D}">
            <xm:f>'C:\GESTION 2023\1. Pensamiento y Direccionamiento Estrategico\Planes integrados\Definitivos\[MAPA RIESGOS UAEOS 2023.xlsx]Tabla probabiidad'!#REF!</xm:f>
            <x14:dxf>
              <fill>
                <patternFill>
                  <fgColor theme="6"/>
                </patternFill>
              </fill>
            </x14:dxf>
          </x14:cfRule>
          <x14:cfRule type="cellIs" priority="1095" operator="equal" id="{8F4166C7-4365-4260-85B5-B9AA05484DDC}">
            <xm:f>'C:\GESTION 2023\1. Pensamiento y Direccionamiento Estrategico\Planes integrados\Definitivos\[MAPA RIESGOS UAEOS 2023.xlsx]Tabla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80" operator="containsText" id="{58E81B15-F89A-4977-8AE8-0BEEFEE8A855}">
            <xm:f>NOT(ISERROR(SEARCH($I$69,I26)))</xm:f>
            <xm:f>$I$69</xm:f>
            <x14:dxf>
              <fill>
                <patternFill>
                  <fgColor rgb="FF92D050"/>
                  <bgColor rgb="FF92D050"/>
                </patternFill>
              </fill>
            </x14:dxf>
          </x14:cfRule>
          <x14:cfRule type="containsText" priority="1081" operator="containsText" id="{5CFED822-18EB-4EC2-905F-D78095966A40}">
            <xm:f>NOT(ISERROR(SEARCH($I$70,I26)))</xm:f>
            <xm:f>$I$70</xm:f>
            <x14:dxf>
              <fill>
                <patternFill>
                  <bgColor rgb="FF00B050"/>
                </patternFill>
              </fill>
            </x14:dxf>
          </x14:cfRule>
          <x14:cfRule type="containsText" priority="1082" operator="containsText" id="{B5BB065B-D853-4C1D-9DF9-03907A2895DE}">
            <xm:f>NOT(ISERROR(SEARCH($I$73,I26)))</xm:f>
            <xm:f>$I$73</xm:f>
            <x14:dxf>
              <fill>
                <patternFill>
                  <bgColor rgb="FFFF0000"/>
                </patternFill>
              </fill>
            </x14:dxf>
          </x14:cfRule>
          <x14:cfRule type="containsText" priority="1083" operator="containsText" id="{7EFA1CE5-3742-40F6-8153-CCC6A5E24586}">
            <xm:f>NOT(ISERROR(SEARCH($I$72,I26)))</xm:f>
            <xm:f>$I$72</xm:f>
            <x14:dxf>
              <fill>
                <patternFill>
                  <fgColor rgb="FFFFC000"/>
                  <bgColor rgb="FFFFC000"/>
                </patternFill>
              </fill>
            </x14:dxf>
          </x14:cfRule>
          <x14:cfRule type="containsText" priority="1084" operator="containsText" id="{40791B76-0B55-4DB2-A16C-A7A103B452A2}">
            <xm:f>NOT(ISERROR(SEARCH($I$71,I26)))</xm:f>
            <xm:f>$I$71</xm:f>
            <x14:dxf>
              <fill>
                <patternFill>
                  <fgColor rgb="FFFFFF00"/>
                  <bgColor rgb="FFFFFF00"/>
                </patternFill>
              </fill>
            </x14:dxf>
          </x14:cfRule>
          <x14:cfRule type="containsText" priority="1085" operator="containsText" id="{B78EBB21-CA34-4E30-A49E-4BDD90D93EA0}">
            <xm:f>NOT(ISERROR(SEARCH($I$70,I26)))</xm:f>
            <xm:f>$I$70</xm:f>
            <x14:dxf>
              <fill>
                <patternFill>
                  <bgColor theme="0" tint="-0.14996795556505021"/>
                </patternFill>
              </fill>
            </x14:dxf>
          </x14:cfRule>
          <x14:cfRule type="cellIs" priority="1086" operator="equal" id="{6A890C06-5B92-49C1-850D-00B9626990B5}">
            <xm:f>'C:\GESTION 2023\1. Pensamiento y Direccionamiento Estrategico\Planes integrados\Definitivos\[MAPA RIESGOS UAEOS 2023.xlsx]Tabla probabiidad'!#REF!</xm:f>
            <x14:dxf>
              <fill>
                <patternFill>
                  <fgColor theme="6"/>
                </patternFill>
              </fill>
            </x14:dxf>
          </x14:cfRule>
          <x14:cfRule type="cellIs" priority="1087" operator="equal" id="{7C8E60AF-818B-40CB-8A1E-3B33E20275CD}">
            <xm:f>'C:\GESTION 2023\1. Pensamiento y Direccionamiento Estrategico\Planes integrados\Definitivos\[MAPA RIESGOS UAEOS 2023.xlsx]Tabla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72" operator="containsText" id="{23D6508A-3FB9-40FD-A0CD-ABC32258ED5C}">
            <xm:f>NOT(ISERROR(SEARCH($I$69,I28)))</xm:f>
            <xm:f>$I$69</xm:f>
            <x14:dxf>
              <fill>
                <patternFill>
                  <fgColor rgb="FF92D050"/>
                  <bgColor rgb="FF92D050"/>
                </patternFill>
              </fill>
            </x14:dxf>
          </x14:cfRule>
          <x14:cfRule type="containsText" priority="1073" operator="containsText" id="{D7AB557E-E62F-4EEB-955D-770386A10C2D}">
            <xm:f>NOT(ISERROR(SEARCH($I$70,I28)))</xm:f>
            <xm:f>$I$70</xm:f>
            <x14:dxf>
              <fill>
                <patternFill>
                  <bgColor rgb="FF00B050"/>
                </patternFill>
              </fill>
            </x14:dxf>
          </x14:cfRule>
          <x14:cfRule type="containsText" priority="1074" operator="containsText" id="{0D82955E-1DFF-41A2-8D19-19F5AA416C8E}">
            <xm:f>NOT(ISERROR(SEARCH($I$73,I28)))</xm:f>
            <xm:f>$I$73</xm:f>
            <x14:dxf>
              <fill>
                <patternFill>
                  <bgColor rgb="FFFF0000"/>
                </patternFill>
              </fill>
            </x14:dxf>
          </x14:cfRule>
          <x14:cfRule type="containsText" priority="1075" operator="containsText" id="{50D24041-53D2-4691-811A-DE0FF5F97514}">
            <xm:f>NOT(ISERROR(SEARCH($I$72,I28)))</xm:f>
            <xm:f>$I$72</xm:f>
            <x14:dxf>
              <fill>
                <patternFill>
                  <fgColor rgb="FFFFC000"/>
                  <bgColor rgb="FFFFC000"/>
                </patternFill>
              </fill>
            </x14:dxf>
          </x14:cfRule>
          <x14:cfRule type="containsText" priority="1076" operator="containsText" id="{0DA911A1-0594-4D3D-8974-E461BB712E20}">
            <xm:f>NOT(ISERROR(SEARCH($I$71,I28)))</xm:f>
            <xm:f>$I$71</xm:f>
            <x14:dxf>
              <fill>
                <patternFill>
                  <fgColor rgb="FFFFFF00"/>
                  <bgColor rgb="FFFFFF00"/>
                </patternFill>
              </fill>
            </x14:dxf>
          </x14:cfRule>
          <x14:cfRule type="containsText" priority="1077" operator="containsText" id="{C8D3C9C4-FE9B-4D7E-B5A3-04C15EEB393A}">
            <xm:f>NOT(ISERROR(SEARCH($I$70,I28)))</xm:f>
            <xm:f>$I$70</xm:f>
            <x14:dxf>
              <fill>
                <patternFill>
                  <bgColor theme="0" tint="-0.14996795556505021"/>
                </patternFill>
              </fill>
            </x14:dxf>
          </x14:cfRule>
          <x14:cfRule type="cellIs" priority="1078" operator="equal" id="{8BC53F88-A8C0-4F71-A941-D7A4839328A6}">
            <xm:f>'C:\GESTION 2023\1. Pensamiento y Direccionamiento Estrategico\Planes integrados\Definitivos\[MAPA RIESGOS UAEOS 2023.xlsx]Tabla probabiidad'!#REF!</xm:f>
            <x14:dxf>
              <fill>
                <patternFill>
                  <fgColor theme="6"/>
                </patternFill>
              </fill>
            </x14:dxf>
          </x14:cfRule>
          <x14:cfRule type="cellIs" priority="1079" operator="equal" id="{98488AAB-8F71-4012-979A-9C4B7132D4CA}">
            <xm:f>'C:\GESTION 2023\1. Pensamiento y Direccionamiento Estrategico\Planes integrados\Definitivos\[MAPA RIESGOS UAEOS 2023.xlsx]Tabla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64" operator="containsText" id="{C6402D3C-6C7B-4F79-89B6-B36DBE65D817}">
            <xm:f>NOT(ISERROR(SEARCH($I$69,I27)))</xm:f>
            <xm:f>$I$69</xm:f>
            <x14:dxf>
              <fill>
                <patternFill>
                  <fgColor rgb="FF92D050"/>
                  <bgColor rgb="FF92D050"/>
                </patternFill>
              </fill>
            </x14:dxf>
          </x14:cfRule>
          <x14:cfRule type="containsText" priority="1065" operator="containsText" id="{2F6369E1-68E0-4DAE-9FCF-5DA83714F3F0}">
            <xm:f>NOT(ISERROR(SEARCH($I$70,I27)))</xm:f>
            <xm:f>$I$70</xm:f>
            <x14:dxf>
              <fill>
                <patternFill>
                  <bgColor rgb="FF00B050"/>
                </patternFill>
              </fill>
            </x14:dxf>
          </x14:cfRule>
          <x14:cfRule type="containsText" priority="1066" operator="containsText" id="{26C9A8FC-44AC-4AFE-905F-AF60D228C1CA}">
            <xm:f>NOT(ISERROR(SEARCH($I$73,I27)))</xm:f>
            <xm:f>$I$73</xm:f>
            <x14:dxf>
              <fill>
                <patternFill>
                  <bgColor rgb="FFFF0000"/>
                </patternFill>
              </fill>
            </x14:dxf>
          </x14:cfRule>
          <x14:cfRule type="containsText" priority="1067" operator="containsText" id="{6C936997-F68A-40CD-9732-DE4AC15669EA}">
            <xm:f>NOT(ISERROR(SEARCH($I$72,I27)))</xm:f>
            <xm:f>$I$72</xm:f>
            <x14:dxf>
              <fill>
                <patternFill>
                  <fgColor rgb="FFFFC000"/>
                  <bgColor rgb="FFFFC000"/>
                </patternFill>
              </fill>
            </x14:dxf>
          </x14:cfRule>
          <x14:cfRule type="containsText" priority="1068" operator="containsText" id="{9BF17A35-1A91-4560-9B00-2EF1F432016A}">
            <xm:f>NOT(ISERROR(SEARCH($I$71,I27)))</xm:f>
            <xm:f>$I$71</xm:f>
            <x14:dxf>
              <fill>
                <patternFill>
                  <fgColor rgb="FFFFFF00"/>
                  <bgColor rgb="FFFFFF00"/>
                </patternFill>
              </fill>
            </x14:dxf>
          </x14:cfRule>
          <x14:cfRule type="containsText" priority="1069" operator="containsText" id="{2E6AB333-159A-4E1A-A13E-340B02EECC66}">
            <xm:f>NOT(ISERROR(SEARCH($I$70,I27)))</xm:f>
            <xm:f>$I$70</xm:f>
            <x14:dxf>
              <fill>
                <patternFill>
                  <bgColor theme="0" tint="-0.14996795556505021"/>
                </patternFill>
              </fill>
            </x14:dxf>
          </x14:cfRule>
          <x14:cfRule type="cellIs" priority="1070" operator="equal" id="{31BB7725-387F-4E77-BEE0-E443B96E59E5}">
            <xm:f>'C:\GESTION 2023\1. Pensamiento y Direccionamiento Estrategico\Planes integrados\Definitivos\[MAPA RIESGOS UAEOS 2023.xlsx]Tabla probabiidad'!#REF!</xm:f>
            <x14:dxf>
              <fill>
                <patternFill>
                  <fgColor theme="6"/>
                </patternFill>
              </fill>
            </x14:dxf>
          </x14:cfRule>
          <x14:cfRule type="cellIs" priority="1071" operator="equal" id="{7DF8B291-A7AB-42DF-B880-4901C1B77FE8}">
            <xm:f>'C:\GESTION 2023\1. Pensamiento y Direccionamiento Estrategico\Planes integrados\Definitivos\[MAPA RIESGOS UAEOS 2023.xlsx]Tabla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56" operator="containsText" id="{B6E37C9D-1C5F-4CC2-BF6A-EC98E83C1AE2}">
            <xm:f>NOT(ISERROR(SEARCH($I$69,I30)))</xm:f>
            <xm:f>$I$69</xm:f>
            <x14:dxf>
              <fill>
                <patternFill>
                  <fgColor rgb="FF92D050"/>
                  <bgColor rgb="FF92D050"/>
                </patternFill>
              </fill>
            </x14:dxf>
          </x14:cfRule>
          <x14:cfRule type="containsText" priority="1057" operator="containsText" id="{10CF1A0C-1938-4B1D-9E63-C6DF6F29EFB3}">
            <xm:f>NOT(ISERROR(SEARCH($I$70,I30)))</xm:f>
            <xm:f>$I$70</xm:f>
            <x14:dxf>
              <fill>
                <patternFill>
                  <bgColor rgb="FF00B050"/>
                </patternFill>
              </fill>
            </x14:dxf>
          </x14:cfRule>
          <x14:cfRule type="containsText" priority="1058" operator="containsText" id="{737EB62C-2397-4EAD-BA93-24F4F8C6E268}">
            <xm:f>NOT(ISERROR(SEARCH($I$73,I30)))</xm:f>
            <xm:f>$I$73</xm:f>
            <x14:dxf>
              <fill>
                <patternFill>
                  <bgColor rgb="FFFF0000"/>
                </patternFill>
              </fill>
            </x14:dxf>
          </x14:cfRule>
          <x14:cfRule type="containsText" priority="1059" operator="containsText" id="{4F529E74-484E-4618-8E35-F4CDA25E3FB4}">
            <xm:f>NOT(ISERROR(SEARCH($I$72,I30)))</xm:f>
            <xm:f>$I$72</xm:f>
            <x14:dxf>
              <fill>
                <patternFill>
                  <fgColor rgb="FFFFC000"/>
                  <bgColor rgb="FFFFC000"/>
                </patternFill>
              </fill>
            </x14:dxf>
          </x14:cfRule>
          <x14:cfRule type="containsText" priority="1060" operator="containsText" id="{FCC5807A-F7CE-4148-98FA-6ED6963BE8FF}">
            <xm:f>NOT(ISERROR(SEARCH($I$71,I30)))</xm:f>
            <xm:f>$I$71</xm:f>
            <x14:dxf>
              <fill>
                <patternFill>
                  <fgColor rgb="FFFFFF00"/>
                  <bgColor rgb="FFFFFF00"/>
                </patternFill>
              </fill>
            </x14:dxf>
          </x14:cfRule>
          <x14:cfRule type="containsText" priority="1061" operator="containsText" id="{487752D4-8012-4057-8EB0-EF82EFAF07C1}">
            <xm:f>NOT(ISERROR(SEARCH($I$70,I30)))</xm:f>
            <xm:f>$I$70</xm:f>
            <x14:dxf>
              <fill>
                <patternFill>
                  <bgColor theme="0" tint="-0.14996795556505021"/>
                </patternFill>
              </fill>
            </x14:dxf>
          </x14:cfRule>
          <x14:cfRule type="cellIs" priority="1062" operator="equal" id="{0569077F-ED4B-4C4E-BF06-53E7A6CD0F5F}">
            <xm:f>'C:\GESTION 2023\1. Pensamiento y Direccionamiento Estrategico\Planes integrados\Definitivos\[MAPA RIESGOS UAEOS 2023.xlsx]Tabla probabiidad'!#REF!</xm:f>
            <x14:dxf>
              <fill>
                <patternFill>
                  <fgColor theme="6"/>
                </patternFill>
              </fill>
            </x14:dxf>
          </x14:cfRule>
          <x14:cfRule type="cellIs" priority="1063" operator="equal" id="{6B342C80-DEDB-4DFC-9646-25FC577A021F}">
            <xm:f>'C:\GESTION 2023\1. Pensamiento y Direccionamiento Estrategico\Planes integrados\Definitivos\[MAPA RIESGOS UAEOS 2023.xlsx]Tabla probabiidad'!#REF!</xm:f>
            <x14:dxf>
              <fill>
                <patternFill>
                  <fgColor rgb="FF92D050"/>
                  <bgColor theme="6" tint="0.59996337778862885"/>
                </patternFill>
              </fill>
            </x14:dxf>
          </x14:cfRule>
          <xm:sqref>I30:I31</xm:sqref>
        </x14:conditionalFormatting>
        <x14:conditionalFormatting xmlns:xm="http://schemas.microsoft.com/office/excel/2006/main">
          <x14:cfRule type="containsText" priority="1049" operator="containsText" id="{A684C74B-113E-4677-A353-3BD6A7FCC0CC}">
            <xm:f>NOT(ISERROR(SEARCH($H$70,I14)))</xm:f>
            <xm:f>$H$70</xm:f>
            <x14:dxf>
              <fill>
                <patternFill>
                  <fgColor rgb="FF92D050"/>
                  <bgColor rgb="FF92D050"/>
                </patternFill>
              </fill>
            </x14:dxf>
          </x14:cfRule>
          <x14:cfRule type="containsText" priority="1050" operator="containsText" id="{D04B7606-231B-46AC-A791-E6D0F42BA581}">
            <xm:f>NOT(ISERROR(SEARCH($H$74,I14)))</xm:f>
            <xm:f>$H$74</xm:f>
            <x14:dxf>
              <fill>
                <patternFill>
                  <bgColor rgb="FFFF0000"/>
                </patternFill>
              </fill>
            </x14:dxf>
          </x14:cfRule>
          <x14:cfRule type="containsText" priority="1051" operator="containsText" id="{C808DDBA-31BE-49B9-AADD-86FE1C741BAF}">
            <xm:f>NOT(ISERROR(SEARCH($H$73,I14)))</xm:f>
            <xm:f>$H$73</xm:f>
            <x14:dxf>
              <fill>
                <patternFill>
                  <fgColor rgb="FFFFFF00"/>
                  <bgColor rgb="FFFFFF00"/>
                </patternFill>
              </fill>
            </x14:dxf>
          </x14:cfRule>
          <x14:cfRule type="containsText" priority="1052" operator="containsText" id="{11A04AAE-7901-470E-BC44-AEA2B39D3A2E}">
            <xm:f>NOT(ISERROR(SEARCH($H$72,I14)))</xm:f>
            <xm:f>$H$72</xm:f>
            <x14:dxf>
              <fill>
                <patternFill>
                  <fgColor rgb="FFFFC000"/>
                  <bgColor rgb="FFFFC000"/>
                </patternFill>
              </fill>
            </x14:dxf>
          </x14:cfRule>
          <x14:cfRule type="containsText" priority="1053" operator="containsText" id="{2AE25F0F-6617-4E40-AB15-01FD9597E8EF}">
            <xm:f>NOT(ISERROR(SEARCH($H$71,I14)))</xm:f>
            <xm:f>$H$71</xm:f>
            <x14:dxf>
              <fill>
                <patternFill>
                  <bgColor rgb="FF00B050"/>
                </patternFill>
              </fill>
            </x14:dxf>
          </x14:cfRule>
          <x14:cfRule type="cellIs" priority="1054" operator="equal" id="{71F9B861-A3D0-4F03-BED6-E3762FA51650}">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55" operator="equal" id="{9C7D2027-634C-43F0-AF36-F3E1BD8706F7}">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41" operator="containsText" id="{10548908-49BF-4428-88C7-D2003B1A16F4}">
            <xm:f>NOT(ISERROR(SEARCH($I$69,I12)))</xm:f>
            <xm:f>$I$69</xm:f>
            <x14:dxf>
              <fill>
                <patternFill>
                  <fgColor rgb="FF92D050"/>
                  <bgColor rgb="FF92D050"/>
                </patternFill>
              </fill>
            </x14:dxf>
          </x14:cfRule>
          <x14:cfRule type="containsText" priority="1042" operator="containsText" id="{B77D1DE6-FB29-4FB2-9B29-1F47462222B4}">
            <xm:f>NOT(ISERROR(SEARCH($I$70,I12)))</xm:f>
            <xm:f>$I$70</xm:f>
            <x14:dxf>
              <fill>
                <patternFill>
                  <bgColor rgb="FF00B050"/>
                </patternFill>
              </fill>
            </x14:dxf>
          </x14:cfRule>
          <x14:cfRule type="containsText" priority="1043" operator="containsText" id="{7A1A66E0-3D7D-4A7A-AC16-7F591392285A}">
            <xm:f>NOT(ISERROR(SEARCH($I$73,I12)))</xm:f>
            <xm:f>$I$73</xm:f>
            <x14:dxf>
              <fill>
                <patternFill>
                  <bgColor rgb="FFFF0000"/>
                </patternFill>
              </fill>
            </x14:dxf>
          </x14:cfRule>
          <x14:cfRule type="containsText" priority="1044" operator="containsText" id="{70D55F1C-EEF9-49D8-95C2-11787944C1E8}">
            <xm:f>NOT(ISERROR(SEARCH($I$72,I12)))</xm:f>
            <xm:f>$I$72</xm:f>
            <x14:dxf>
              <fill>
                <patternFill>
                  <fgColor rgb="FFFFC000"/>
                  <bgColor rgb="FFFFC000"/>
                </patternFill>
              </fill>
            </x14:dxf>
          </x14:cfRule>
          <x14:cfRule type="containsText" priority="1045" operator="containsText" id="{EB5AEF93-076D-48C8-99F1-D37DD96D098E}">
            <xm:f>NOT(ISERROR(SEARCH($I$71,I12)))</xm:f>
            <xm:f>$I$71</xm:f>
            <x14:dxf>
              <fill>
                <patternFill>
                  <fgColor rgb="FFFFFF00"/>
                  <bgColor rgb="FFFFFF00"/>
                </patternFill>
              </fill>
            </x14:dxf>
          </x14:cfRule>
          <x14:cfRule type="containsText" priority="1046" operator="containsText" id="{198E14A0-C418-42FC-9C03-1C1E3CA37384}">
            <xm:f>NOT(ISERROR(SEARCH($I$70,I12)))</xm:f>
            <xm:f>$I$70</xm:f>
            <x14:dxf>
              <fill>
                <patternFill>
                  <bgColor theme="0" tint="-0.14996795556505021"/>
                </patternFill>
              </fill>
            </x14:dxf>
          </x14:cfRule>
          <x14:cfRule type="cellIs" priority="1047" operator="equal" id="{BE8E4945-A55F-4A7E-95FF-C0E6D96D830F}">
            <xm:f>'C:\GESTION 2023\1. Pensamiento y Direccionamiento Estrategico\Planes integrados\Definitivos\[MAPA RIESGOS UAEOS 2023.xlsx]Tabla probabiidad'!#REF!</xm:f>
            <x14:dxf>
              <fill>
                <patternFill>
                  <fgColor theme="6"/>
                </patternFill>
              </fill>
            </x14:dxf>
          </x14:cfRule>
          <x14:cfRule type="cellIs" priority="1048" operator="equal" id="{1A60E174-FC69-431F-AD05-45C2131A3B1F}">
            <xm:f>'C:\GESTION 2023\1. Pensamiento y Direccionamiento Estrategico\Planes integrados\Definitivos\[MAPA RIESGOS UAEOS 2023.xlsx]Tabla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36" operator="containsText" id="{26CE62CB-6C98-4CB4-A08D-8502DF8672AD}">
            <xm:f>NOT(ISERROR(SEARCH($K$73,K12)))</xm:f>
            <xm:f>$K$73</xm:f>
            <x14:dxf>
              <fill>
                <patternFill>
                  <bgColor rgb="FFFF0000"/>
                </patternFill>
              </fill>
            </x14:dxf>
          </x14:cfRule>
          <x14:cfRule type="containsText" priority="1037" operator="containsText" id="{B93919DF-12D6-4C97-ABFF-A58FA8C76D5E}">
            <xm:f>NOT(ISERROR(SEARCH($K$72,K12)))</xm:f>
            <xm:f>$K$72</xm:f>
            <x14:dxf>
              <fill>
                <patternFill>
                  <bgColor rgb="FFFFC000"/>
                </patternFill>
              </fill>
            </x14:dxf>
          </x14:cfRule>
          <x14:cfRule type="containsText" priority="1038" operator="containsText" id="{E76DE8E6-459C-41E9-972E-5B98B065274E}">
            <xm:f>NOT(ISERROR(SEARCH($K$71,K12)))</xm:f>
            <xm:f>$K$71</xm:f>
            <x14:dxf>
              <fill>
                <patternFill>
                  <bgColor rgb="FFFFFF00"/>
                </patternFill>
              </fill>
            </x14:dxf>
          </x14:cfRule>
          <x14:cfRule type="containsText" priority="1039" operator="containsText" id="{74344F40-0A90-443F-B6D4-FBE346D2EE3D}">
            <xm:f>NOT(ISERROR(SEARCH($K$70,K12)))</xm:f>
            <xm:f>$K$70</xm:f>
            <x14:dxf>
              <fill>
                <patternFill>
                  <bgColor rgb="FF00B050"/>
                </patternFill>
              </fill>
            </x14:dxf>
          </x14:cfRule>
          <x14:cfRule type="containsText" priority="1040" operator="containsText" id="{41E3BD4E-CF25-40C7-9D2B-2DACED8E11C4}">
            <xm:f>NOT(ISERROR(SEARCH($K$69,K12)))</xm:f>
            <xm:f>$K$69</xm:f>
            <x14:dxf>
              <fill>
                <patternFill>
                  <bgColor rgb="FF92D050"/>
                </patternFill>
              </fill>
            </x14:dxf>
          </x14:cfRule>
          <xm:sqref>K12:K13</xm:sqref>
        </x14:conditionalFormatting>
        <x14:conditionalFormatting xmlns:xm="http://schemas.microsoft.com/office/excel/2006/main">
          <x14:cfRule type="containsText" priority="1031" operator="containsText" id="{DD47237E-9542-4257-8A78-F8072D5391F4}">
            <xm:f>NOT(ISERROR(SEARCH($K$73,K14)))</xm:f>
            <xm:f>$K$73</xm:f>
            <x14:dxf>
              <fill>
                <patternFill>
                  <bgColor rgb="FFFF0000"/>
                </patternFill>
              </fill>
            </x14:dxf>
          </x14:cfRule>
          <x14:cfRule type="containsText" priority="1032" operator="containsText" id="{71F7B5CE-4948-4763-AFF5-B162B0B87E9F}">
            <xm:f>NOT(ISERROR(SEARCH($K$72,K14)))</xm:f>
            <xm:f>$K$72</xm:f>
            <x14:dxf>
              <fill>
                <patternFill>
                  <bgColor rgb="FFFFC000"/>
                </patternFill>
              </fill>
            </x14:dxf>
          </x14:cfRule>
          <x14:cfRule type="containsText" priority="1033" operator="containsText" id="{0D94EF99-E15A-4AAF-BE11-E6F50C945F5F}">
            <xm:f>NOT(ISERROR(SEARCH($K$71,K14)))</xm:f>
            <xm:f>$K$71</xm:f>
            <x14:dxf>
              <fill>
                <patternFill>
                  <bgColor rgb="FFFFFF00"/>
                </patternFill>
              </fill>
            </x14:dxf>
          </x14:cfRule>
          <x14:cfRule type="containsText" priority="1034" operator="containsText" id="{BBA17511-5246-4E0B-A1D8-AEA7B87FE6AD}">
            <xm:f>NOT(ISERROR(SEARCH($K$70,K14)))</xm:f>
            <xm:f>$K$70</xm:f>
            <x14:dxf>
              <fill>
                <patternFill>
                  <bgColor rgb="FF00B050"/>
                </patternFill>
              </fill>
            </x14:dxf>
          </x14:cfRule>
          <x14:cfRule type="containsText" priority="1035" operator="containsText" id="{2942D9DE-1E3A-46D9-A336-D0E82FF04214}">
            <xm:f>NOT(ISERROR(SEARCH($K$69,K14)))</xm:f>
            <xm:f>$K$69</xm:f>
            <x14:dxf>
              <fill>
                <patternFill>
                  <bgColor rgb="FF92D050"/>
                </patternFill>
              </fill>
            </x14:dxf>
          </x14:cfRule>
          <xm:sqref>K14</xm:sqref>
        </x14:conditionalFormatting>
        <x14:conditionalFormatting xmlns:xm="http://schemas.microsoft.com/office/excel/2006/main">
          <x14:cfRule type="containsText" priority="1027" operator="containsText" id="{2079D9EF-38F0-4F22-9C45-0275BCBD6207}">
            <xm:f>NOT(ISERROR(SEARCH($M$72,M12)))</xm:f>
            <xm:f>$M$72</xm:f>
            <x14:dxf>
              <fill>
                <patternFill>
                  <bgColor rgb="FFFF0000"/>
                </patternFill>
              </fill>
            </x14:dxf>
          </x14:cfRule>
          <x14:cfRule type="containsText" priority="1028" operator="containsText" id="{EF5E04D1-AE30-4D85-8C58-E2A23D111E1E}">
            <xm:f>NOT(ISERROR(SEARCH($M$71,M12)))</xm:f>
            <xm:f>$M$71</xm:f>
            <x14:dxf>
              <fill>
                <patternFill>
                  <bgColor rgb="FFFFC000"/>
                </patternFill>
              </fill>
            </x14:dxf>
          </x14:cfRule>
          <x14:cfRule type="containsText" priority="1029" operator="containsText" id="{0202DE0E-FAA8-4D82-B6AB-D4E153D24AB3}">
            <xm:f>NOT(ISERROR(SEARCH($M$70,M12)))</xm:f>
            <xm:f>$M$70</xm:f>
            <x14:dxf>
              <fill>
                <patternFill>
                  <bgColor rgb="FFFFFF00"/>
                </patternFill>
              </fill>
            </x14:dxf>
          </x14:cfRule>
          <x14:cfRule type="containsText" priority="1030" operator="containsText" id="{049A2123-9C55-4AEB-B034-465FEBA072F2}">
            <xm:f>NOT(ISERROR(SEARCH($M$69,M12)))</xm:f>
            <xm:f>$M$69</xm:f>
            <x14:dxf>
              <fill>
                <patternFill>
                  <bgColor rgb="FF92D050"/>
                </patternFill>
              </fill>
            </x14:dxf>
          </x14:cfRule>
          <xm:sqref>M12</xm:sqref>
        </x14:conditionalFormatting>
        <x14:conditionalFormatting xmlns:xm="http://schemas.microsoft.com/office/excel/2006/main">
          <x14:cfRule type="containsText" priority="1023" operator="containsText" id="{63202123-984A-4523-8C81-3F1A7DE48A9D}">
            <xm:f>NOT(ISERROR(SEARCH($M$72,M13)))</xm:f>
            <xm:f>$M$72</xm:f>
            <x14:dxf>
              <fill>
                <patternFill>
                  <bgColor rgb="FFFF0000"/>
                </patternFill>
              </fill>
            </x14:dxf>
          </x14:cfRule>
          <x14:cfRule type="containsText" priority="1024" operator="containsText" id="{3D03E9B6-6636-45F0-979B-641B3DED70C7}">
            <xm:f>NOT(ISERROR(SEARCH($M$71,M13)))</xm:f>
            <xm:f>$M$71</xm:f>
            <x14:dxf>
              <fill>
                <patternFill>
                  <bgColor rgb="FFFFC000"/>
                </patternFill>
              </fill>
            </x14:dxf>
          </x14:cfRule>
          <x14:cfRule type="containsText" priority="1025" operator="containsText" id="{9FB8606A-F2B6-44AC-BCC2-FEF302A4B6C3}">
            <xm:f>NOT(ISERROR(SEARCH($M$70,M13)))</xm:f>
            <xm:f>$M$70</xm:f>
            <x14:dxf>
              <fill>
                <patternFill>
                  <bgColor rgb="FFFFFF00"/>
                </patternFill>
              </fill>
            </x14:dxf>
          </x14:cfRule>
          <x14:cfRule type="containsText" priority="1026" operator="containsText" id="{2913EA25-4006-4113-85CA-3EBB6223B681}">
            <xm:f>NOT(ISERROR(SEARCH($M$69,M13)))</xm:f>
            <xm:f>$M$69</xm:f>
            <x14:dxf>
              <fill>
                <patternFill>
                  <bgColor rgb="FF92D050"/>
                </patternFill>
              </fill>
            </x14:dxf>
          </x14:cfRule>
          <xm:sqref>M13</xm:sqref>
        </x14:conditionalFormatting>
        <x14:conditionalFormatting xmlns:xm="http://schemas.microsoft.com/office/excel/2006/main">
          <x14:cfRule type="containsText" priority="1019" operator="containsText" id="{E181DC0D-57D7-41FC-942D-0B4C68CA3CA7}">
            <xm:f>NOT(ISERROR(SEARCH($M$72,M14)))</xm:f>
            <xm:f>$M$72</xm:f>
            <x14:dxf>
              <fill>
                <patternFill>
                  <bgColor rgb="FFFF0000"/>
                </patternFill>
              </fill>
            </x14:dxf>
          </x14:cfRule>
          <x14:cfRule type="containsText" priority="1020" operator="containsText" id="{0D8D609B-BA20-4C94-B16D-E4FDBA006475}">
            <xm:f>NOT(ISERROR(SEARCH($M$71,M14)))</xm:f>
            <xm:f>$M$71</xm:f>
            <x14:dxf>
              <fill>
                <patternFill>
                  <bgColor rgb="FFFFC000"/>
                </patternFill>
              </fill>
            </x14:dxf>
          </x14:cfRule>
          <x14:cfRule type="containsText" priority="1021" operator="containsText" id="{AE49B85E-393A-4805-98F9-CF1407E55940}">
            <xm:f>NOT(ISERROR(SEARCH($M$70,M14)))</xm:f>
            <xm:f>$M$70</xm:f>
            <x14:dxf>
              <fill>
                <patternFill>
                  <bgColor rgb="FFFFFF00"/>
                </patternFill>
              </fill>
            </x14:dxf>
          </x14:cfRule>
          <x14:cfRule type="containsText" priority="1022" operator="containsText" id="{DC951C6B-E313-40F3-964D-57019F69ABDB}">
            <xm:f>NOT(ISERROR(SEARCH($M$69,M14)))</xm:f>
            <xm:f>$M$69</xm:f>
            <x14:dxf>
              <fill>
                <patternFill>
                  <bgColor rgb="FF92D050"/>
                </patternFill>
              </fill>
            </x14:dxf>
          </x14:cfRule>
          <xm:sqref>M14</xm:sqref>
        </x14:conditionalFormatting>
        <x14:conditionalFormatting xmlns:xm="http://schemas.microsoft.com/office/excel/2006/main">
          <x14:cfRule type="containsText" priority="1011" operator="containsText" id="{02E9B0C1-4A4B-4FBE-A5B3-8736B527CF3D}">
            <xm:f>NOT(ISERROR(SEARCH($I$69,I20)))</xm:f>
            <xm:f>$I$69</xm:f>
            <x14:dxf>
              <fill>
                <patternFill>
                  <fgColor rgb="FF92D050"/>
                  <bgColor rgb="FF92D050"/>
                </patternFill>
              </fill>
            </x14:dxf>
          </x14:cfRule>
          <x14:cfRule type="containsText" priority="1012" operator="containsText" id="{283E3C71-A279-484C-ACBB-9D27AC75DEDE}">
            <xm:f>NOT(ISERROR(SEARCH($I$70,I20)))</xm:f>
            <xm:f>$I$70</xm:f>
            <x14:dxf>
              <fill>
                <patternFill>
                  <bgColor rgb="FF00B050"/>
                </patternFill>
              </fill>
            </x14:dxf>
          </x14:cfRule>
          <x14:cfRule type="containsText" priority="1013" operator="containsText" id="{E849B3DC-1583-4DED-8C0C-B5C4A74D6A1A}">
            <xm:f>NOT(ISERROR(SEARCH($I$73,I20)))</xm:f>
            <xm:f>$I$73</xm:f>
            <x14:dxf>
              <fill>
                <patternFill>
                  <bgColor rgb="FFFF0000"/>
                </patternFill>
              </fill>
            </x14:dxf>
          </x14:cfRule>
          <x14:cfRule type="containsText" priority="1014" operator="containsText" id="{57D2AA43-B2C9-47D8-B6C7-BA45B0F0EAD5}">
            <xm:f>NOT(ISERROR(SEARCH($I$72,I20)))</xm:f>
            <xm:f>$I$72</xm:f>
            <x14:dxf>
              <fill>
                <patternFill>
                  <fgColor rgb="FFFFC000"/>
                  <bgColor rgb="FFFFC000"/>
                </patternFill>
              </fill>
            </x14:dxf>
          </x14:cfRule>
          <x14:cfRule type="containsText" priority="1015" operator="containsText" id="{71287D58-C609-4DDC-B4E5-A0DC5E85779C}">
            <xm:f>NOT(ISERROR(SEARCH($I$71,I20)))</xm:f>
            <xm:f>$I$71</xm:f>
            <x14:dxf>
              <fill>
                <patternFill>
                  <fgColor rgb="FFFFFF00"/>
                  <bgColor rgb="FFFFFF00"/>
                </patternFill>
              </fill>
            </x14:dxf>
          </x14:cfRule>
          <x14:cfRule type="containsText" priority="1016" operator="containsText" id="{0E1AA919-D8D5-4310-B60C-57B9A3773995}">
            <xm:f>NOT(ISERROR(SEARCH($I$70,I20)))</xm:f>
            <xm:f>$I$70</xm:f>
            <x14:dxf>
              <fill>
                <patternFill>
                  <bgColor theme="0" tint="-0.14996795556505021"/>
                </patternFill>
              </fill>
            </x14:dxf>
          </x14:cfRule>
          <x14:cfRule type="cellIs" priority="1017" operator="equal" id="{D8C0DE56-2065-492B-8E36-989EC7AA7BB0}">
            <xm:f>'C:\GESTION 2023\1. Pensamiento y Direccionamiento Estrategico\Planes integrados\Definitivos\[MAPA RIESGOS UAEOS 2023.xlsx]Tabla probabiidad'!#REF!</xm:f>
            <x14:dxf>
              <fill>
                <patternFill>
                  <fgColor theme="6"/>
                </patternFill>
              </fill>
            </x14:dxf>
          </x14:cfRule>
          <x14:cfRule type="cellIs" priority="1018" operator="equal" id="{5AEF6AA5-2816-43F5-9BD8-E13EF5451F48}">
            <xm:f>'C:\GESTION 2023\1. Pensamiento y Direccionamiento Estrategico\Planes integrados\Definitivos\[MAPA RIESGOS UAEOS 2023.xlsx]Tabla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003" operator="containsText" id="{9FE753A5-2668-4869-BE90-B30F514D8036}">
            <xm:f>NOT(ISERROR(SEARCH($I$69,I21)))</xm:f>
            <xm:f>$I$69</xm:f>
            <x14:dxf>
              <fill>
                <patternFill>
                  <fgColor rgb="FF92D050"/>
                  <bgColor rgb="FF92D050"/>
                </patternFill>
              </fill>
            </x14:dxf>
          </x14:cfRule>
          <x14:cfRule type="containsText" priority="1004" operator="containsText" id="{78C180CA-6358-4680-98EB-2752F4A07F4A}">
            <xm:f>NOT(ISERROR(SEARCH($I$70,I21)))</xm:f>
            <xm:f>$I$70</xm:f>
            <x14:dxf>
              <fill>
                <patternFill>
                  <bgColor rgb="FF00B050"/>
                </patternFill>
              </fill>
            </x14:dxf>
          </x14:cfRule>
          <x14:cfRule type="containsText" priority="1005" operator="containsText" id="{AF08C368-F070-4E4B-85AB-F98272A032E0}">
            <xm:f>NOT(ISERROR(SEARCH($I$73,I21)))</xm:f>
            <xm:f>$I$73</xm:f>
            <x14:dxf>
              <fill>
                <patternFill>
                  <bgColor rgb="FFFF0000"/>
                </patternFill>
              </fill>
            </x14:dxf>
          </x14:cfRule>
          <x14:cfRule type="containsText" priority="1006" operator="containsText" id="{33970BE6-F3FF-4B43-96C7-C6C6E6C5402A}">
            <xm:f>NOT(ISERROR(SEARCH($I$72,I21)))</xm:f>
            <xm:f>$I$72</xm:f>
            <x14:dxf>
              <fill>
                <patternFill>
                  <fgColor rgb="FFFFC000"/>
                  <bgColor rgb="FFFFC000"/>
                </patternFill>
              </fill>
            </x14:dxf>
          </x14:cfRule>
          <x14:cfRule type="containsText" priority="1007" operator="containsText" id="{BD3A234A-C100-4916-B946-F4F14BC6E143}">
            <xm:f>NOT(ISERROR(SEARCH($I$71,I21)))</xm:f>
            <xm:f>$I$71</xm:f>
            <x14:dxf>
              <fill>
                <patternFill>
                  <fgColor rgb="FFFFFF00"/>
                  <bgColor rgb="FFFFFF00"/>
                </patternFill>
              </fill>
            </x14:dxf>
          </x14:cfRule>
          <x14:cfRule type="containsText" priority="1008" operator="containsText" id="{FFBD2B82-2ED9-44E2-9D76-613F9C9F0495}">
            <xm:f>NOT(ISERROR(SEARCH($I$70,I21)))</xm:f>
            <xm:f>$I$70</xm:f>
            <x14:dxf>
              <fill>
                <patternFill>
                  <bgColor theme="0" tint="-0.14996795556505021"/>
                </patternFill>
              </fill>
            </x14:dxf>
          </x14:cfRule>
          <x14:cfRule type="cellIs" priority="1009" operator="equal" id="{61EF2CE7-2A0C-4F26-9F5B-30D68767C307}">
            <xm:f>'C:\GESTION 2023\1. Pensamiento y Direccionamiento Estrategico\Planes integrados\Definitivos\[MAPA RIESGOS UAEOS 2023.xlsx]Tabla probabiidad'!#REF!</xm:f>
            <x14:dxf>
              <fill>
                <patternFill>
                  <fgColor theme="6"/>
                </patternFill>
              </fill>
            </x14:dxf>
          </x14:cfRule>
          <x14:cfRule type="cellIs" priority="1010" operator="equal" id="{5397DA9C-1139-4923-9EC5-A6A403C088D1}">
            <xm:f>'C:\GESTION 2023\1. Pensamiento y Direccionamiento Estrategico\Planes integrados\Definitivos\[MAPA RIESGOS UAEOS 2023.xlsx]Tabla probabiidad'!#REF!</xm:f>
            <x14:dxf>
              <fill>
                <patternFill>
                  <fgColor rgb="FF92D050"/>
                  <bgColor theme="6" tint="0.59996337778862885"/>
                </patternFill>
              </fill>
            </x14:dxf>
          </x14:cfRule>
          <xm:sqref>I21:I23</xm:sqref>
        </x14:conditionalFormatting>
        <x14:conditionalFormatting xmlns:xm="http://schemas.microsoft.com/office/excel/2006/main">
          <x14:cfRule type="containsText" priority="995" operator="containsText" id="{13C9D472-FB11-4913-9362-47EE60B68C7D}">
            <xm:f>NOT(ISERROR(SEARCH($I$69,I24)))</xm:f>
            <xm:f>$I$69</xm:f>
            <x14:dxf>
              <fill>
                <patternFill>
                  <fgColor rgb="FF92D050"/>
                  <bgColor rgb="FF92D050"/>
                </patternFill>
              </fill>
            </x14:dxf>
          </x14:cfRule>
          <x14:cfRule type="containsText" priority="996" operator="containsText" id="{4D3B32F7-B8D3-4B7F-9FDF-D7F290AD70F7}">
            <xm:f>NOT(ISERROR(SEARCH($I$70,I24)))</xm:f>
            <xm:f>$I$70</xm:f>
            <x14:dxf>
              <fill>
                <patternFill>
                  <bgColor rgb="FF00B050"/>
                </patternFill>
              </fill>
            </x14:dxf>
          </x14:cfRule>
          <x14:cfRule type="containsText" priority="997" operator="containsText" id="{1AE59F40-C43A-40EE-BA37-661553E0D3BD}">
            <xm:f>NOT(ISERROR(SEARCH($I$73,I24)))</xm:f>
            <xm:f>$I$73</xm:f>
            <x14:dxf>
              <fill>
                <patternFill>
                  <bgColor rgb="FFFF0000"/>
                </patternFill>
              </fill>
            </x14:dxf>
          </x14:cfRule>
          <x14:cfRule type="containsText" priority="998" operator="containsText" id="{FDE74EB5-F404-451F-93E9-2568724073A2}">
            <xm:f>NOT(ISERROR(SEARCH($I$72,I24)))</xm:f>
            <xm:f>$I$72</xm:f>
            <x14:dxf>
              <fill>
                <patternFill>
                  <fgColor rgb="FFFFC000"/>
                  <bgColor rgb="FFFFC000"/>
                </patternFill>
              </fill>
            </x14:dxf>
          </x14:cfRule>
          <x14:cfRule type="containsText" priority="999" operator="containsText" id="{3167C1CA-B464-4944-AB2B-DE41922D175A}">
            <xm:f>NOT(ISERROR(SEARCH($I$71,I24)))</xm:f>
            <xm:f>$I$71</xm:f>
            <x14:dxf>
              <fill>
                <patternFill>
                  <fgColor rgb="FFFFFF00"/>
                  <bgColor rgb="FFFFFF00"/>
                </patternFill>
              </fill>
            </x14:dxf>
          </x14:cfRule>
          <x14:cfRule type="containsText" priority="1000" operator="containsText" id="{8A96F56B-C828-40FE-A7B5-4899CE1576CF}">
            <xm:f>NOT(ISERROR(SEARCH($I$70,I24)))</xm:f>
            <xm:f>$I$70</xm:f>
            <x14:dxf>
              <fill>
                <patternFill>
                  <bgColor theme="0" tint="-0.14996795556505021"/>
                </patternFill>
              </fill>
            </x14:dxf>
          </x14:cfRule>
          <x14:cfRule type="cellIs" priority="1001" operator="equal" id="{A87F0B0D-AF59-47C4-8732-DD5ABB339339}">
            <xm:f>'C:\GESTION 2023\1. Pensamiento y Direccionamiento Estrategico\Planes integrados\Definitivos\[MAPA RIESGOS UAEOS 2023.xlsx]Tabla probabiidad'!#REF!</xm:f>
            <x14:dxf>
              <fill>
                <patternFill>
                  <fgColor theme="6"/>
                </patternFill>
              </fill>
            </x14:dxf>
          </x14:cfRule>
          <x14:cfRule type="cellIs" priority="1002" operator="equal" id="{2CA71E6C-59B9-4222-883C-F4BAF6E9B856}">
            <xm:f>'C:\GESTION 2023\1. Pensamiento y Direccionamiento Estrategico\Planes integrados\Definitivos\[MAPA RIESGOS UAEOS 2023.xlsx]Tabla probabiidad'!#REF!</xm:f>
            <x14:dxf>
              <fill>
                <patternFill>
                  <fgColor rgb="FF92D050"/>
                  <bgColor theme="6" tint="0.59996337778862885"/>
                </patternFill>
              </fill>
            </x14:dxf>
          </x14:cfRule>
          <xm:sqref>I24</xm:sqref>
        </x14:conditionalFormatting>
        <x14:conditionalFormatting xmlns:xm="http://schemas.microsoft.com/office/excel/2006/main">
          <x14:cfRule type="containsText" priority="990" operator="containsText" id="{4F964969-6359-408B-B9F9-287647441692}">
            <xm:f>NOT(ISERROR(SEARCH($K$73,K20)))</xm:f>
            <xm:f>$K$73</xm:f>
            <x14:dxf>
              <fill>
                <patternFill>
                  <bgColor rgb="FFFF0000"/>
                </patternFill>
              </fill>
            </x14:dxf>
          </x14:cfRule>
          <x14:cfRule type="containsText" priority="991" operator="containsText" id="{F8273581-D749-4811-AD78-613B1371265D}">
            <xm:f>NOT(ISERROR(SEARCH($K$72,K20)))</xm:f>
            <xm:f>$K$72</xm:f>
            <x14:dxf>
              <fill>
                <patternFill>
                  <bgColor rgb="FFFFC000"/>
                </patternFill>
              </fill>
            </x14:dxf>
          </x14:cfRule>
          <x14:cfRule type="containsText" priority="992" operator="containsText" id="{6EE12B88-A22E-4BBA-A6FD-DB3CB20E4F59}">
            <xm:f>NOT(ISERROR(SEARCH($K$71,K20)))</xm:f>
            <xm:f>$K$71</xm:f>
            <x14:dxf>
              <fill>
                <patternFill>
                  <bgColor rgb="FFFFFF00"/>
                </patternFill>
              </fill>
            </x14:dxf>
          </x14:cfRule>
          <x14:cfRule type="containsText" priority="993" operator="containsText" id="{7062A0B6-EC48-4D81-BE51-C81CE3B96EB2}">
            <xm:f>NOT(ISERROR(SEARCH($K$70,K20)))</xm:f>
            <xm:f>$K$70</xm:f>
            <x14:dxf>
              <fill>
                <patternFill>
                  <bgColor rgb="FF00B050"/>
                </patternFill>
              </fill>
            </x14:dxf>
          </x14:cfRule>
          <x14:cfRule type="containsText" priority="994" operator="containsText" id="{FA9776A2-59E7-4847-9EBB-A27955245B6A}">
            <xm:f>NOT(ISERROR(SEARCH($K$69,K20)))</xm:f>
            <xm:f>$K$69</xm:f>
            <x14:dxf>
              <fill>
                <patternFill>
                  <bgColor rgb="FF92D050"/>
                </patternFill>
              </fill>
            </x14:dxf>
          </x14:cfRule>
          <xm:sqref>K20</xm:sqref>
        </x14:conditionalFormatting>
        <x14:conditionalFormatting xmlns:xm="http://schemas.microsoft.com/office/excel/2006/main">
          <x14:cfRule type="containsText" priority="986" operator="containsText" id="{478CF33A-C209-48E2-BAD6-22A7C14D15AA}">
            <xm:f>NOT(ISERROR(SEARCH($M$72,M15)))</xm:f>
            <xm:f>$M$72</xm:f>
            <x14:dxf>
              <fill>
                <patternFill>
                  <bgColor rgb="FFFF0000"/>
                </patternFill>
              </fill>
            </x14:dxf>
          </x14:cfRule>
          <x14:cfRule type="containsText" priority="987" operator="containsText" id="{72457D5D-7CA7-4FC1-9968-CF9078673BB7}">
            <xm:f>NOT(ISERROR(SEARCH($M$71,M15)))</xm:f>
            <xm:f>$M$71</xm:f>
            <x14:dxf>
              <fill>
                <patternFill>
                  <bgColor rgb="FFFFC000"/>
                </patternFill>
              </fill>
            </x14:dxf>
          </x14:cfRule>
          <x14:cfRule type="containsText" priority="988" operator="containsText" id="{CC2CE170-F5A1-4A52-ADEB-B6E155183548}">
            <xm:f>NOT(ISERROR(SEARCH($M$70,M15)))</xm:f>
            <xm:f>$M$70</xm:f>
            <x14:dxf>
              <fill>
                <patternFill>
                  <bgColor rgb="FFFFFF00"/>
                </patternFill>
              </fill>
            </x14:dxf>
          </x14:cfRule>
          <x14:cfRule type="containsText" priority="989" operator="containsText" id="{1B22B0BE-8B39-4AD6-8358-7C9D3C93294A}">
            <xm:f>NOT(ISERROR(SEARCH($M$69,M15)))</xm:f>
            <xm:f>$M$69</xm:f>
            <x14:dxf>
              <fill>
                <patternFill>
                  <bgColor rgb="FF92D050"/>
                </patternFill>
              </fill>
            </x14:dxf>
          </x14:cfRule>
          <xm:sqref>M15</xm:sqref>
        </x14:conditionalFormatting>
        <x14:conditionalFormatting xmlns:xm="http://schemas.microsoft.com/office/excel/2006/main">
          <x14:cfRule type="containsText" priority="982" operator="containsText" id="{7A311B27-0501-4EE0-987A-277EB7DF2AFA}">
            <xm:f>NOT(ISERROR(SEARCH($M$72,M17)))</xm:f>
            <xm:f>$M$72</xm:f>
            <x14:dxf>
              <fill>
                <patternFill>
                  <bgColor rgb="FFFF0000"/>
                </patternFill>
              </fill>
            </x14:dxf>
          </x14:cfRule>
          <x14:cfRule type="containsText" priority="983" operator="containsText" id="{1A582C96-9C7C-4F02-8D6D-E4D7E6A69CA4}">
            <xm:f>NOT(ISERROR(SEARCH($M$71,M17)))</xm:f>
            <xm:f>$M$71</xm:f>
            <x14:dxf>
              <fill>
                <patternFill>
                  <bgColor rgb="FFFFC000"/>
                </patternFill>
              </fill>
            </x14:dxf>
          </x14:cfRule>
          <x14:cfRule type="containsText" priority="984" operator="containsText" id="{9A29A522-F3A2-41E4-A15D-A01388A11C6B}">
            <xm:f>NOT(ISERROR(SEARCH($M$70,M17)))</xm:f>
            <xm:f>$M$70</xm:f>
            <x14:dxf>
              <fill>
                <patternFill>
                  <bgColor rgb="FFFFFF00"/>
                </patternFill>
              </fill>
            </x14:dxf>
          </x14:cfRule>
          <x14:cfRule type="containsText" priority="985" operator="containsText" id="{7567CA19-97DD-4939-8E1D-7E997E2D1EB3}">
            <xm:f>NOT(ISERROR(SEARCH($M$69,M17)))</xm:f>
            <xm:f>$M$69</xm:f>
            <x14:dxf>
              <fill>
                <patternFill>
                  <bgColor rgb="FF92D050"/>
                </patternFill>
              </fill>
            </x14:dxf>
          </x14:cfRule>
          <xm:sqref>M17</xm:sqref>
        </x14:conditionalFormatting>
        <x14:conditionalFormatting xmlns:xm="http://schemas.microsoft.com/office/excel/2006/main">
          <x14:cfRule type="containsText" priority="978" operator="containsText" id="{788EF6C1-AEC4-492A-900E-8F9882C752F7}">
            <xm:f>NOT(ISERROR(SEARCH($M$72,M19)))</xm:f>
            <xm:f>$M$72</xm:f>
            <x14:dxf>
              <fill>
                <patternFill>
                  <bgColor rgb="FFFF0000"/>
                </patternFill>
              </fill>
            </x14:dxf>
          </x14:cfRule>
          <x14:cfRule type="containsText" priority="979" operator="containsText" id="{FAA50777-240F-4870-A80E-BCB0429C3202}">
            <xm:f>NOT(ISERROR(SEARCH($M$71,M19)))</xm:f>
            <xm:f>$M$71</xm:f>
            <x14:dxf>
              <fill>
                <patternFill>
                  <bgColor rgb="FFFFC000"/>
                </patternFill>
              </fill>
            </x14:dxf>
          </x14:cfRule>
          <x14:cfRule type="containsText" priority="980" operator="containsText" id="{FFD97DEF-2289-42EE-AB52-1D65C3EB8203}">
            <xm:f>NOT(ISERROR(SEARCH($M$70,M19)))</xm:f>
            <xm:f>$M$70</xm:f>
            <x14:dxf>
              <fill>
                <patternFill>
                  <bgColor rgb="FFFFFF00"/>
                </patternFill>
              </fill>
            </x14:dxf>
          </x14:cfRule>
          <x14:cfRule type="containsText" priority="981" operator="containsText" id="{6B6387EC-3884-470D-9D90-BBBBD2E2D0D2}">
            <xm:f>NOT(ISERROR(SEARCH($M$69,M19)))</xm:f>
            <xm:f>$M$69</xm:f>
            <x14:dxf>
              <fill>
                <patternFill>
                  <bgColor rgb="FF92D050"/>
                </patternFill>
              </fill>
            </x14:dxf>
          </x14:cfRule>
          <xm:sqref>M19:M24</xm:sqref>
        </x14:conditionalFormatting>
        <x14:conditionalFormatting xmlns:xm="http://schemas.microsoft.com/office/excel/2006/main">
          <x14:cfRule type="containsText" priority="974" operator="containsText" id="{796689A6-32E2-4105-869C-2421B7453D7E}">
            <xm:f>NOT(ISERROR(SEARCH($M$72,M25)))</xm:f>
            <xm:f>$M$72</xm:f>
            <x14:dxf>
              <fill>
                <patternFill>
                  <bgColor rgb="FFFF0000"/>
                </patternFill>
              </fill>
            </x14:dxf>
          </x14:cfRule>
          <x14:cfRule type="containsText" priority="975" operator="containsText" id="{68350173-B094-49A2-8CA1-4129F45C6355}">
            <xm:f>NOT(ISERROR(SEARCH($M$71,M25)))</xm:f>
            <xm:f>$M$71</xm:f>
            <x14:dxf>
              <fill>
                <patternFill>
                  <bgColor rgb="FFFFC000"/>
                </patternFill>
              </fill>
            </x14:dxf>
          </x14:cfRule>
          <x14:cfRule type="containsText" priority="976" operator="containsText" id="{7C7A3153-EB4E-4E4C-8581-AA21B78F1FA2}">
            <xm:f>NOT(ISERROR(SEARCH($M$70,M25)))</xm:f>
            <xm:f>$M$70</xm:f>
            <x14:dxf>
              <fill>
                <patternFill>
                  <bgColor rgb="FFFFFF00"/>
                </patternFill>
              </fill>
            </x14:dxf>
          </x14:cfRule>
          <x14:cfRule type="containsText" priority="977" operator="containsText" id="{DF66FFF4-DC13-44B1-A8BC-DE50357DCFAE}">
            <xm:f>NOT(ISERROR(SEARCH($M$69,M25)))</xm:f>
            <xm:f>$M$69</xm:f>
            <x14:dxf>
              <fill>
                <patternFill>
                  <bgColor rgb="FF92D050"/>
                </patternFill>
              </fill>
            </x14:dxf>
          </x14:cfRule>
          <xm:sqref>M25</xm:sqref>
        </x14:conditionalFormatting>
        <x14:conditionalFormatting xmlns:xm="http://schemas.microsoft.com/office/excel/2006/main">
          <x14:cfRule type="containsText" priority="970" operator="containsText" id="{A77111FB-4C8D-47AB-B5A2-472129E27609}">
            <xm:f>NOT(ISERROR(SEARCH($M$72,M26)))</xm:f>
            <xm:f>$M$72</xm:f>
            <x14:dxf>
              <fill>
                <patternFill>
                  <bgColor rgb="FFFF0000"/>
                </patternFill>
              </fill>
            </x14:dxf>
          </x14:cfRule>
          <x14:cfRule type="containsText" priority="971" operator="containsText" id="{907DB319-2066-45A4-A60A-D2489FCBA80F}">
            <xm:f>NOT(ISERROR(SEARCH($M$71,M26)))</xm:f>
            <xm:f>$M$71</xm:f>
            <x14:dxf>
              <fill>
                <patternFill>
                  <bgColor rgb="FFFFC000"/>
                </patternFill>
              </fill>
            </x14:dxf>
          </x14:cfRule>
          <x14:cfRule type="containsText" priority="972" operator="containsText" id="{C533A5AE-0E3C-4D6F-9F8C-EECD9D17E458}">
            <xm:f>NOT(ISERROR(SEARCH($M$70,M26)))</xm:f>
            <xm:f>$M$70</xm:f>
            <x14:dxf>
              <fill>
                <patternFill>
                  <bgColor rgb="FFFFFF00"/>
                </patternFill>
              </fill>
            </x14:dxf>
          </x14:cfRule>
          <x14:cfRule type="containsText" priority="973" operator="containsText" id="{BD5DC96B-2341-43A2-8097-DA850F375FBF}">
            <xm:f>NOT(ISERROR(SEARCH($M$69,M26)))</xm:f>
            <xm:f>$M$69</xm:f>
            <x14:dxf>
              <fill>
                <patternFill>
                  <bgColor rgb="FF92D050"/>
                </patternFill>
              </fill>
            </x14:dxf>
          </x14:cfRule>
          <xm:sqref>M26</xm:sqref>
        </x14:conditionalFormatting>
        <x14:conditionalFormatting xmlns:xm="http://schemas.microsoft.com/office/excel/2006/main">
          <x14:cfRule type="containsText" priority="966" operator="containsText" id="{BCA47C3B-C55E-4A63-877E-FA567641BBDA}">
            <xm:f>NOT(ISERROR(SEARCH($M$72,M27)))</xm:f>
            <xm:f>$M$72</xm:f>
            <x14:dxf>
              <fill>
                <patternFill>
                  <bgColor rgb="FFFF0000"/>
                </patternFill>
              </fill>
            </x14:dxf>
          </x14:cfRule>
          <x14:cfRule type="containsText" priority="967" operator="containsText" id="{C7F38FF2-2BAE-4240-BBAF-6F3669B2E540}">
            <xm:f>NOT(ISERROR(SEARCH($M$71,M27)))</xm:f>
            <xm:f>$M$71</xm:f>
            <x14:dxf>
              <fill>
                <patternFill>
                  <bgColor rgb="FFFFC000"/>
                </patternFill>
              </fill>
            </x14:dxf>
          </x14:cfRule>
          <x14:cfRule type="containsText" priority="968" operator="containsText" id="{CBAF2DDE-DBD0-410C-923D-72F9872A6A60}">
            <xm:f>NOT(ISERROR(SEARCH($M$70,M27)))</xm:f>
            <xm:f>$M$70</xm:f>
            <x14:dxf>
              <fill>
                <patternFill>
                  <bgColor rgb="FFFFFF00"/>
                </patternFill>
              </fill>
            </x14:dxf>
          </x14:cfRule>
          <x14:cfRule type="containsText" priority="969" operator="containsText" id="{6B798292-905A-49F6-9913-1D446EA769B4}">
            <xm:f>NOT(ISERROR(SEARCH($M$69,M27)))</xm:f>
            <xm:f>$M$69</xm:f>
            <x14:dxf>
              <fill>
                <patternFill>
                  <bgColor rgb="FF92D050"/>
                </patternFill>
              </fill>
            </x14:dxf>
          </x14:cfRule>
          <xm:sqref>M27</xm:sqref>
        </x14:conditionalFormatting>
        <x14:conditionalFormatting xmlns:xm="http://schemas.microsoft.com/office/excel/2006/main">
          <x14:cfRule type="containsText" priority="962" operator="containsText" id="{53A8F086-EA4D-4ACA-B752-B6BBF385BB17}">
            <xm:f>NOT(ISERROR(SEARCH($M$72,M28)))</xm:f>
            <xm:f>$M$72</xm:f>
            <x14:dxf>
              <fill>
                <patternFill>
                  <bgColor rgb="FFFF0000"/>
                </patternFill>
              </fill>
            </x14:dxf>
          </x14:cfRule>
          <x14:cfRule type="containsText" priority="963" operator="containsText" id="{FE5CB3B5-5CF3-42DA-A2C4-905E321C6DCA}">
            <xm:f>NOT(ISERROR(SEARCH($M$71,M28)))</xm:f>
            <xm:f>$M$71</xm:f>
            <x14:dxf>
              <fill>
                <patternFill>
                  <bgColor rgb="FFFFC000"/>
                </patternFill>
              </fill>
            </x14:dxf>
          </x14:cfRule>
          <x14:cfRule type="containsText" priority="964" operator="containsText" id="{2BC09C26-E7DF-43FB-95A8-7865261F305D}">
            <xm:f>NOT(ISERROR(SEARCH($M$70,M28)))</xm:f>
            <xm:f>$M$70</xm:f>
            <x14:dxf>
              <fill>
                <patternFill>
                  <bgColor rgb="FFFFFF00"/>
                </patternFill>
              </fill>
            </x14:dxf>
          </x14:cfRule>
          <x14:cfRule type="containsText" priority="965" operator="containsText" id="{14D755BF-705A-49CC-BEBC-A50925140983}">
            <xm:f>NOT(ISERROR(SEARCH($M$69,M28)))</xm:f>
            <xm:f>$M$69</xm:f>
            <x14:dxf>
              <fill>
                <patternFill>
                  <bgColor rgb="FF92D050"/>
                </patternFill>
              </fill>
            </x14:dxf>
          </x14:cfRule>
          <xm:sqref>M28</xm:sqref>
        </x14:conditionalFormatting>
        <x14:conditionalFormatting xmlns:xm="http://schemas.microsoft.com/office/excel/2006/main">
          <x14:cfRule type="containsText" priority="958" operator="containsText" id="{AE213832-C948-46A9-A679-B771350122A6}">
            <xm:f>NOT(ISERROR(SEARCH($M$72,M29)))</xm:f>
            <xm:f>$M$72</xm:f>
            <x14:dxf>
              <fill>
                <patternFill>
                  <bgColor rgb="FFFF0000"/>
                </patternFill>
              </fill>
            </x14:dxf>
          </x14:cfRule>
          <x14:cfRule type="containsText" priority="959" operator="containsText" id="{7179DC48-DA2A-4157-821C-ACD37CE73E32}">
            <xm:f>NOT(ISERROR(SEARCH($M$71,M29)))</xm:f>
            <xm:f>$M$71</xm:f>
            <x14:dxf>
              <fill>
                <patternFill>
                  <bgColor rgb="FFFFC000"/>
                </patternFill>
              </fill>
            </x14:dxf>
          </x14:cfRule>
          <x14:cfRule type="containsText" priority="960" operator="containsText" id="{871AF9FE-2A97-4044-A8D5-BA15986E91BB}">
            <xm:f>NOT(ISERROR(SEARCH($M$70,M29)))</xm:f>
            <xm:f>$M$70</xm:f>
            <x14:dxf>
              <fill>
                <patternFill>
                  <bgColor rgb="FFFFFF00"/>
                </patternFill>
              </fill>
            </x14:dxf>
          </x14:cfRule>
          <x14:cfRule type="containsText" priority="961" operator="containsText" id="{9B9FC147-6493-4EBF-9C08-38F006DF1A91}">
            <xm:f>NOT(ISERROR(SEARCH($M$69,M29)))</xm:f>
            <xm:f>$M$69</xm:f>
            <x14:dxf>
              <fill>
                <patternFill>
                  <bgColor rgb="FF92D050"/>
                </patternFill>
              </fill>
            </x14:dxf>
          </x14:cfRule>
          <xm:sqref>M29</xm:sqref>
        </x14:conditionalFormatting>
        <x14:conditionalFormatting xmlns:xm="http://schemas.microsoft.com/office/excel/2006/main">
          <x14:cfRule type="containsText" priority="954" operator="containsText" id="{C8235FD2-F83B-47FA-B369-EF9005278798}">
            <xm:f>NOT(ISERROR(SEARCH($M$72,M30)))</xm:f>
            <xm:f>$M$72</xm:f>
            <x14:dxf>
              <fill>
                <patternFill>
                  <bgColor rgb="FFFF0000"/>
                </patternFill>
              </fill>
            </x14:dxf>
          </x14:cfRule>
          <x14:cfRule type="containsText" priority="955" operator="containsText" id="{115A6A4A-C42B-488D-9EF7-C31820B6341E}">
            <xm:f>NOT(ISERROR(SEARCH($M$71,M30)))</xm:f>
            <xm:f>$M$71</xm:f>
            <x14:dxf>
              <fill>
                <patternFill>
                  <bgColor rgb="FFFFC000"/>
                </patternFill>
              </fill>
            </x14:dxf>
          </x14:cfRule>
          <x14:cfRule type="containsText" priority="956" operator="containsText" id="{B2227826-F7A1-4032-9F32-9613ACA7C0D3}">
            <xm:f>NOT(ISERROR(SEARCH($M$70,M30)))</xm:f>
            <xm:f>$M$70</xm:f>
            <x14:dxf>
              <fill>
                <patternFill>
                  <bgColor rgb="FFFFFF00"/>
                </patternFill>
              </fill>
            </x14:dxf>
          </x14:cfRule>
          <x14:cfRule type="containsText" priority="957" operator="containsText" id="{C535D3B8-7FEF-4697-8A88-BBAD9414A230}">
            <xm:f>NOT(ISERROR(SEARCH($M$69,M30)))</xm:f>
            <xm:f>$M$69</xm:f>
            <x14:dxf>
              <fill>
                <patternFill>
                  <bgColor rgb="FF92D050"/>
                </patternFill>
              </fill>
            </x14:dxf>
          </x14:cfRule>
          <xm:sqref>M30</xm:sqref>
        </x14:conditionalFormatting>
        <x14:conditionalFormatting xmlns:xm="http://schemas.microsoft.com/office/excel/2006/main">
          <x14:cfRule type="containsText" priority="950" operator="containsText" id="{44FF510D-DF7F-4ED3-9B1B-2418C5F76D80}">
            <xm:f>NOT(ISERROR(SEARCH($M$72,M31)))</xm:f>
            <xm:f>$M$72</xm:f>
            <x14:dxf>
              <fill>
                <patternFill>
                  <bgColor rgb="FFFF0000"/>
                </patternFill>
              </fill>
            </x14:dxf>
          </x14:cfRule>
          <x14:cfRule type="containsText" priority="951" operator="containsText" id="{34DEB88B-362D-4F88-9007-9ECD4C32A754}">
            <xm:f>NOT(ISERROR(SEARCH($M$71,M31)))</xm:f>
            <xm:f>$M$71</xm:f>
            <x14:dxf>
              <fill>
                <patternFill>
                  <bgColor rgb="FFFFC000"/>
                </patternFill>
              </fill>
            </x14:dxf>
          </x14:cfRule>
          <x14:cfRule type="containsText" priority="952" operator="containsText" id="{492B632F-F7BB-4D8C-B383-9C4E426FC584}">
            <xm:f>NOT(ISERROR(SEARCH($M$70,M31)))</xm:f>
            <xm:f>$M$70</xm:f>
            <x14:dxf>
              <fill>
                <patternFill>
                  <bgColor rgb="FFFFFF00"/>
                </patternFill>
              </fill>
            </x14:dxf>
          </x14:cfRule>
          <x14:cfRule type="containsText" priority="953" operator="containsText" id="{02E4D2CD-7203-48D7-ACFF-42B6745093C7}">
            <xm:f>NOT(ISERROR(SEARCH($M$69,M31)))</xm:f>
            <xm:f>$M$69</xm:f>
            <x14:dxf>
              <fill>
                <patternFill>
                  <bgColor rgb="FF92D050"/>
                </patternFill>
              </fill>
            </x14:dxf>
          </x14:cfRule>
          <xm:sqref>M31</xm:sqref>
        </x14:conditionalFormatting>
        <x14:conditionalFormatting xmlns:xm="http://schemas.microsoft.com/office/excel/2006/main">
          <x14:cfRule type="containsText" priority="942" operator="containsText" id="{FFBCF6B8-9AB4-4121-911C-0033CA4ECB86}">
            <xm:f>NOT(ISERROR(SEARCH($I$69,I32)))</xm:f>
            <xm:f>$I$69</xm:f>
            <x14:dxf>
              <fill>
                <patternFill>
                  <fgColor rgb="FF92D050"/>
                  <bgColor rgb="FF92D050"/>
                </patternFill>
              </fill>
            </x14:dxf>
          </x14:cfRule>
          <x14:cfRule type="containsText" priority="943" operator="containsText" id="{71FD803D-F6CF-46AC-BF02-CDEB3E487B2A}">
            <xm:f>NOT(ISERROR(SEARCH($I$70,I32)))</xm:f>
            <xm:f>$I$70</xm:f>
            <x14:dxf>
              <fill>
                <patternFill>
                  <bgColor rgb="FF00B050"/>
                </patternFill>
              </fill>
            </x14:dxf>
          </x14:cfRule>
          <x14:cfRule type="containsText" priority="944" operator="containsText" id="{000AB619-D6E3-4FA1-8114-B071CE93EB21}">
            <xm:f>NOT(ISERROR(SEARCH($I$73,I32)))</xm:f>
            <xm:f>$I$73</xm:f>
            <x14:dxf>
              <fill>
                <patternFill>
                  <bgColor rgb="FFFF0000"/>
                </patternFill>
              </fill>
            </x14:dxf>
          </x14:cfRule>
          <x14:cfRule type="containsText" priority="945" operator="containsText" id="{20930152-DEA5-44EC-9B8D-E59CEE86695A}">
            <xm:f>NOT(ISERROR(SEARCH($I$72,I32)))</xm:f>
            <xm:f>$I$72</xm:f>
            <x14:dxf>
              <fill>
                <patternFill>
                  <fgColor rgb="FFFFC000"/>
                  <bgColor rgb="FFFFC000"/>
                </patternFill>
              </fill>
            </x14:dxf>
          </x14:cfRule>
          <x14:cfRule type="containsText" priority="946" operator="containsText" id="{4179919B-1E73-4A11-91B6-EF630110F51E}">
            <xm:f>NOT(ISERROR(SEARCH($I$71,I32)))</xm:f>
            <xm:f>$I$71</xm:f>
            <x14:dxf>
              <fill>
                <patternFill>
                  <fgColor rgb="FFFFFF00"/>
                  <bgColor rgb="FFFFFF00"/>
                </patternFill>
              </fill>
            </x14:dxf>
          </x14:cfRule>
          <x14:cfRule type="containsText" priority="947" operator="containsText" id="{6574D08D-E6C0-44A8-A752-0981F17C7334}">
            <xm:f>NOT(ISERROR(SEARCH($I$70,I32)))</xm:f>
            <xm:f>$I$70</xm:f>
            <x14:dxf>
              <fill>
                <patternFill>
                  <bgColor theme="0" tint="-0.14996795556505021"/>
                </patternFill>
              </fill>
            </x14:dxf>
          </x14:cfRule>
          <x14:cfRule type="cellIs" priority="948" operator="equal" id="{D0F8DDA8-A620-4801-BACF-BA036DC71134}">
            <xm:f>'C:\GESTION 2023\1. Pensamiento y Direccionamiento Estrategico\Planes integrados\Definitivos\[MAPA RIESGOS UAEOS 2023.xlsx]Tabla probabiidad'!#REF!</xm:f>
            <x14:dxf>
              <fill>
                <patternFill>
                  <fgColor theme="6"/>
                </patternFill>
              </fill>
            </x14:dxf>
          </x14:cfRule>
          <x14:cfRule type="cellIs" priority="949" operator="equal" id="{B76FB74F-C3E7-4271-B9D0-2CD35EA28A03}">
            <xm:f>'C:\GESTION 2023\1. Pensamiento y Direccionamiento Estrategico\Planes integrados\Definitivos\[MAPA RIESGOS UAEOS 2023.xlsx]Tabla probabiidad'!#REF!</xm:f>
            <x14:dxf>
              <fill>
                <patternFill>
                  <fgColor rgb="FF92D050"/>
                  <bgColor theme="6" tint="0.59996337778862885"/>
                </patternFill>
              </fill>
            </x14:dxf>
          </x14:cfRule>
          <xm:sqref>I32</xm:sqref>
        </x14:conditionalFormatting>
        <x14:conditionalFormatting xmlns:xm="http://schemas.microsoft.com/office/excel/2006/main">
          <x14:cfRule type="containsText" priority="934" operator="containsText" id="{739C3DCF-B761-4020-985A-810BE02BFE47}">
            <xm:f>NOT(ISERROR(SEARCH($I$69,I33)))</xm:f>
            <xm:f>$I$69</xm:f>
            <x14:dxf>
              <fill>
                <patternFill>
                  <fgColor rgb="FF92D050"/>
                  <bgColor rgb="FF92D050"/>
                </patternFill>
              </fill>
            </x14:dxf>
          </x14:cfRule>
          <x14:cfRule type="containsText" priority="935" operator="containsText" id="{A9C77E0D-46E1-48D3-AB03-CFC26F2F0364}">
            <xm:f>NOT(ISERROR(SEARCH($I$70,I33)))</xm:f>
            <xm:f>$I$70</xm:f>
            <x14:dxf>
              <fill>
                <patternFill>
                  <bgColor rgb="FF00B050"/>
                </patternFill>
              </fill>
            </x14:dxf>
          </x14:cfRule>
          <x14:cfRule type="containsText" priority="936" operator="containsText" id="{4B51ED8A-69B4-4AF3-8882-7371D544302B}">
            <xm:f>NOT(ISERROR(SEARCH($I$73,I33)))</xm:f>
            <xm:f>$I$73</xm:f>
            <x14:dxf>
              <fill>
                <patternFill>
                  <bgColor rgb="FFFF0000"/>
                </patternFill>
              </fill>
            </x14:dxf>
          </x14:cfRule>
          <x14:cfRule type="containsText" priority="937" operator="containsText" id="{FF5C7E60-58B0-47A1-8AC7-F7B342141A52}">
            <xm:f>NOT(ISERROR(SEARCH($I$72,I33)))</xm:f>
            <xm:f>$I$72</xm:f>
            <x14:dxf>
              <fill>
                <patternFill>
                  <fgColor rgb="FFFFC000"/>
                  <bgColor rgb="FFFFC000"/>
                </patternFill>
              </fill>
            </x14:dxf>
          </x14:cfRule>
          <x14:cfRule type="containsText" priority="938" operator="containsText" id="{35424F73-4FDF-4E8A-8E67-29790FA30833}">
            <xm:f>NOT(ISERROR(SEARCH($I$71,I33)))</xm:f>
            <xm:f>$I$71</xm:f>
            <x14:dxf>
              <fill>
                <patternFill>
                  <fgColor rgb="FFFFFF00"/>
                  <bgColor rgb="FFFFFF00"/>
                </patternFill>
              </fill>
            </x14:dxf>
          </x14:cfRule>
          <x14:cfRule type="containsText" priority="939" operator="containsText" id="{AF32050E-CB26-499E-8065-23B7E2C7A307}">
            <xm:f>NOT(ISERROR(SEARCH($I$70,I33)))</xm:f>
            <xm:f>$I$70</xm:f>
            <x14:dxf>
              <fill>
                <patternFill>
                  <bgColor theme="0" tint="-0.14996795556505021"/>
                </patternFill>
              </fill>
            </x14:dxf>
          </x14:cfRule>
          <x14:cfRule type="cellIs" priority="940" operator="equal" id="{542FD841-D71D-4762-9A31-59F428FAF6AC}">
            <xm:f>'C:\GESTION 2023\1. Pensamiento y Direccionamiento Estrategico\Planes integrados\Definitivos\[MAPA RIESGOS UAEOS 2023.xlsx]Tabla probabiidad'!#REF!</xm:f>
            <x14:dxf>
              <fill>
                <patternFill>
                  <fgColor theme="6"/>
                </patternFill>
              </fill>
            </x14:dxf>
          </x14:cfRule>
          <x14:cfRule type="cellIs" priority="941" operator="equal" id="{43CDAB5D-5CE9-4AFB-9C0A-B4D07AB2B75F}">
            <xm:f>'C:\GESTION 2023\1. Pensamiento y Direccionamiento Estrategico\Planes integrados\Definitivos\[MAPA RIESGOS UAEOS 2023.xlsx]Tabla probabiidad'!#REF!</xm:f>
            <x14:dxf>
              <fill>
                <patternFill>
                  <fgColor rgb="FF92D050"/>
                  <bgColor theme="6" tint="0.59996337778862885"/>
                </patternFill>
              </fill>
            </x14:dxf>
          </x14:cfRule>
          <xm:sqref>I33:I34</xm:sqref>
        </x14:conditionalFormatting>
        <x14:conditionalFormatting xmlns:xm="http://schemas.microsoft.com/office/excel/2006/main">
          <x14:cfRule type="containsText" priority="926" operator="containsText" id="{1944C3BA-7054-4F35-82F4-2A4C7607C1D8}">
            <xm:f>NOT(ISERROR(SEARCH($I$69,I35)))</xm:f>
            <xm:f>$I$69</xm:f>
            <x14:dxf>
              <fill>
                <patternFill>
                  <fgColor rgb="FF92D050"/>
                  <bgColor rgb="FF92D050"/>
                </patternFill>
              </fill>
            </x14:dxf>
          </x14:cfRule>
          <x14:cfRule type="containsText" priority="927" operator="containsText" id="{551C3572-0FD7-409B-83C9-45314235612E}">
            <xm:f>NOT(ISERROR(SEARCH($I$70,I35)))</xm:f>
            <xm:f>$I$70</xm:f>
            <x14:dxf>
              <fill>
                <patternFill>
                  <bgColor rgb="FF00B050"/>
                </patternFill>
              </fill>
            </x14:dxf>
          </x14:cfRule>
          <x14:cfRule type="containsText" priority="928" operator="containsText" id="{151B5A48-6955-4366-A2B6-FC7EC48C9D6F}">
            <xm:f>NOT(ISERROR(SEARCH($I$73,I35)))</xm:f>
            <xm:f>$I$73</xm:f>
            <x14:dxf>
              <fill>
                <patternFill>
                  <bgColor rgb="FFFF0000"/>
                </patternFill>
              </fill>
            </x14:dxf>
          </x14:cfRule>
          <x14:cfRule type="containsText" priority="929" operator="containsText" id="{C5FF12DF-46AB-4539-9ED7-3A2BA7FBBAB5}">
            <xm:f>NOT(ISERROR(SEARCH($I$72,I35)))</xm:f>
            <xm:f>$I$72</xm:f>
            <x14:dxf>
              <fill>
                <patternFill>
                  <fgColor rgb="FFFFC000"/>
                  <bgColor rgb="FFFFC000"/>
                </patternFill>
              </fill>
            </x14:dxf>
          </x14:cfRule>
          <x14:cfRule type="containsText" priority="930" operator="containsText" id="{7636F66C-9485-47F5-AF18-E0AE34CC7D16}">
            <xm:f>NOT(ISERROR(SEARCH($I$71,I35)))</xm:f>
            <xm:f>$I$71</xm:f>
            <x14:dxf>
              <fill>
                <patternFill>
                  <fgColor rgb="FFFFFF00"/>
                  <bgColor rgb="FFFFFF00"/>
                </patternFill>
              </fill>
            </x14:dxf>
          </x14:cfRule>
          <x14:cfRule type="containsText" priority="931" operator="containsText" id="{48E33547-19EC-4D63-AA1E-669FA56992F2}">
            <xm:f>NOT(ISERROR(SEARCH($I$70,I35)))</xm:f>
            <xm:f>$I$70</xm:f>
            <x14:dxf>
              <fill>
                <patternFill>
                  <bgColor theme="0" tint="-0.14996795556505021"/>
                </patternFill>
              </fill>
            </x14:dxf>
          </x14:cfRule>
          <x14:cfRule type="cellIs" priority="932" operator="equal" id="{BB241334-2395-4C44-8226-590FDCAA10B3}">
            <xm:f>'C:\GESTION 2023\1. Pensamiento y Direccionamiento Estrategico\Planes integrados\Definitivos\[MAPA RIESGOS UAEOS 2023.xlsx]Tabla probabiidad'!#REF!</xm:f>
            <x14:dxf>
              <fill>
                <patternFill>
                  <fgColor theme="6"/>
                </patternFill>
              </fill>
            </x14:dxf>
          </x14:cfRule>
          <x14:cfRule type="cellIs" priority="933" operator="equal" id="{DCC3D481-2FFF-44A9-9E79-C12744FE4573}">
            <xm:f>'C:\GESTION 2023\1. Pensamiento y Direccionamiento Estrategico\Planes integrados\Definitivos\[MAPA RIESGOS UAEOS 2023.xlsx]Tabla probabiidad'!#REF!</xm:f>
            <x14:dxf>
              <fill>
                <patternFill>
                  <fgColor rgb="FF92D050"/>
                  <bgColor theme="6" tint="0.59996337778862885"/>
                </patternFill>
              </fill>
            </x14:dxf>
          </x14:cfRule>
          <xm:sqref>I35</xm:sqref>
        </x14:conditionalFormatting>
        <x14:conditionalFormatting xmlns:xm="http://schemas.microsoft.com/office/excel/2006/main">
          <x14:cfRule type="containsText" priority="922" operator="containsText" id="{70987A7C-ED0D-4724-B778-9C231D1A15F8}">
            <xm:f>NOT(ISERROR(SEARCH($M$72,M32)))</xm:f>
            <xm:f>$M$72</xm:f>
            <x14:dxf>
              <fill>
                <patternFill>
                  <bgColor rgb="FFFF0000"/>
                </patternFill>
              </fill>
            </x14:dxf>
          </x14:cfRule>
          <x14:cfRule type="containsText" priority="923" operator="containsText" id="{2D2D672B-EDE8-4942-ABEF-7B25D6BE7F73}">
            <xm:f>NOT(ISERROR(SEARCH($M$71,M32)))</xm:f>
            <xm:f>$M$71</xm:f>
            <x14:dxf>
              <fill>
                <patternFill>
                  <bgColor rgb="FFFFC000"/>
                </patternFill>
              </fill>
            </x14:dxf>
          </x14:cfRule>
          <x14:cfRule type="containsText" priority="924" operator="containsText" id="{BB80BE2A-98DC-43C9-87A0-F41639D97E7C}">
            <xm:f>NOT(ISERROR(SEARCH($M$70,M32)))</xm:f>
            <xm:f>$M$70</xm:f>
            <x14:dxf>
              <fill>
                <patternFill>
                  <bgColor rgb="FFFFFF00"/>
                </patternFill>
              </fill>
            </x14:dxf>
          </x14:cfRule>
          <x14:cfRule type="containsText" priority="925" operator="containsText" id="{3B03DF07-973C-47EB-949C-B474042DAE87}">
            <xm:f>NOT(ISERROR(SEARCH($M$69,M32)))</xm:f>
            <xm:f>$M$69</xm:f>
            <x14:dxf>
              <fill>
                <patternFill>
                  <bgColor rgb="FF92D050"/>
                </patternFill>
              </fill>
            </x14:dxf>
          </x14:cfRule>
          <xm:sqref>M32</xm:sqref>
        </x14:conditionalFormatting>
        <x14:conditionalFormatting xmlns:xm="http://schemas.microsoft.com/office/excel/2006/main">
          <x14:cfRule type="containsText" priority="918" operator="containsText" id="{579DBFB1-2075-47F8-9817-DAE96834DFD9}">
            <xm:f>NOT(ISERROR(SEARCH($M$72,M34)))</xm:f>
            <xm:f>$M$72</xm:f>
            <x14:dxf>
              <fill>
                <patternFill>
                  <bgColor rgb="FFFF0000"/>
                </patternFill>
              </fill>
            </x14:dxf>
          </x14:cfRule>
          <x14:cfRule type="containsText" priority="919" operator="containsText" id="{EC31DBCC-792B-41D0-A7DF-AA06E945E709}">
            <xm:f>NOT(ISERROR(SEARCH($M$71,M34)))</xm:f>
            <xm:f>$M$71</xm:f>
            <x14:dxf>
              <fill>
                <patternFill>
                  <bgColor rgb="FFFFC000"/>
                </patternFill>
              </fill>
            </x14:dxf>
          </x14:cfRule>
          <x14:cfRule type="containsText" priority="920" operator="containsText" id="{C271EB8C-5505-4467-A507-3505DEDB546F}">
            <xm:f>NOT(ISERROR(SEARCH($M$70,M34)))</xm:f>
            <xm:f>$M$70</xm:f>
            <x14:dxf>
              <fill>
                <patternFill>
                  <bgColor rgb="FFFFFF00"/>
                </patternFill>
              </fill>
            </x14:dxf>
          </x14:cfRule>
          <x14:cfRule type="containsText" priority="921" operator="containsText" id="{08C145DF-FBDB-40FF-BEA2-F46F9547EA2C}">
            <xm:f>NOT(ISERROR(SEARCH($M$69,M34)))</xm:f>
            <xm:f>$M$69</xm:f>
            <x14:dxf>
              <fill>
                <patternFill>
                  <bgColor rgb="FF92D050"/>
                </patternFill>
              </fill>
            </x14:dxf>
          </x14:cfRule>
          <xm:sqref>M34</xm:sqref>
        </x14:conditionalFormatting>
        <x14:conditionalFormatting xmlns:xm="http://schemas.microsoft.com/office/excel/2006/main">
          <x14:cfRule type="containsText" priority="914" operator="containsText" id="{05BAA715-5685-486F-9FD1-C1291F1DE08A}">
            <xm:f>NOT(ISERROR(SEARCH($M$72,M35)))</xm:f>
            <xm:f>$M$72</xm:f>
            <x14:dxf>
              <fill>
                <patternFill>
                  <bgColor rgb="FFFF0000"/>
                </patternFill>
              </fill>
            </x14:dxf>
          </x14:cfRule>
          <x14:cfRule type="containsText" priority="915" operator="containsText" id="{9F8118A8-A4FF-4BE4-B348-8662DE5F9BDC}">
            <xm:f>NOT(ISERROR(SEARCH($M$71,M35)))</xm:f>
            <xm:f>$M$71</xm:f>
            <x14:dxf>
              <fill>
                <patternFill>
                  <bgColor rgb="FFFFC000"/>
                </patternFill>
              </fill>
            </x14:dxf>
          </x14:cfRule>
          <x14:cfRule type="containsText" priority="916" operator="containsText" id="{1867DAB3-58C7-460E-8D58-E921FAF9A1B9}">
            <xm:f>NOT(ISERROR(SEARCH($M$70,M35)))</xm:f>
            <xm:f>$M$70</xm:f>
            <x14:dxf>
              <fill>
                <patternFill>
                  <bgColor rgb="FFFFFF00"/>
                </patternFill>
              </fill>
            </x14:dxf>
          </x14:cfRule>
          <x14:cfRule type="containsText" priority="917" operator="containsText" id="{A3247000-27C1-4E73-A64B-1FECBA83AE06}">
            <xm:f>NOT(ISERROR(SEARCH($M$69,M35)))</xm:f>
            <xm:f>$M$69</xm:f>
            <x14:dxf>
              <fill>
                <patternFill>
                  <bgColor rgb="FF92D050"/>
                </patternFill>
              </fill>
            </x14:dxf>
          </x14:cfRule>
          <xm:sqref>M35</xm:sqref>
        </x14:conditionalFormatting>
        <x14:conditionalFormatting xmlns:xm="http://schemas.microsoft.com/office/excel/2006/main">
          <x14:cfRule type="containsText" priority="910" operator="containsText" id="{909EFC52-DBDB-4FCA-8C0C-C75A74331C7D}">
            <xm:f>NOT(ISERROR(SEARCH($M$72,M33)))</xm:f>
            <xm:f>$M$72</xm:f>
            <x14:dxf>
              <fill>
                <patternFill>
                  <bgColor rgb="FFFF0000"/>
                </patternFill>
              </fill>
            </x14:dxf>
          </x14:cfRule>
          <x14:cfRule type="containsText" priority="911" operator="containsText" id="{F0C7D3DA-AE0D-407C-AC93-6DCAF4873F58}">
            <xm:f>NOT(ISERROR(SEARCH($M$71,M33)))</xm:f>
            <xm:f>$M$71</xm:f>
            <x14:dxf>
              <fill>
                <patternFill>
                  <bgColor rgb="FFFFC000"/>
                </patternFill>
              </fill>
            </x14:dxf>
          </x14:cfRule>
          <x14:cfRule type="containsText" priority="912" operator="containsText" id="{7CAEE3E6-2622-46BC-A3B2-2629A3AC94DD}">
            <xm:f>NOT(ISERROR(SEARCH($M$70,M33)))</xm:f>
            <xm:f>$M$70</xm:f>
            <x14:dxf>
              <fill>
                <patternFill>
                  <bgColor rgb="FFFFFF00"/>
                </patternFill>
              </fill>
            </x14:dxf>
          </x14:cfRule>
          <x14:cfRule type="containsText" priority="913" operator="containsText" id="{B15F59DE-CE94-4F22-A487-625AA57519BB}">
            <xm:f>NOT(ISERROR(SEARCH($M$69,M33)))</xm:f>
            <xm:f>$M$69</xm:f>
            <x14:dxf>
              <fill>
                <patternFill>
                  <bgColor rgb="FF92D050"/>
                </patternFill>
              </fill>
            </x14:dxf>
          </x14:cfRule>
          <xm:sqref>M33</xm:sqref>
        </x14:conditionalFormatting>
        <x14:conditionalFormatting xmlns:xm="http://schemas.microsoft.com/office/excel/2006/main">
          <x14:cfRule type="containsText" priority="902" operator="containsText" id="{08637F76-4304-47A1-A6B9-213C7636CB99}">
            <xm:f>NOT(ISERROR(SEARCH($I$69,X12)))</xm:f>
            <xm:f>$I$69</xm:f>
            <x14:dxf>
              <fill>
                <patternFill>
                  <fgColor rgb="FF92D050"/>
                  <bgColor rgb="FF92D050"/>
                </patternFill>
              </fill>
            </x14:dxf>
          </x14:cfRule>
          <x14:cfRule type="containsText" priority="903" operator="containsText" id="{0D86529A-EC7B-4027-BCC7-1AAADD9044F4}">
            <xm:f>NOT(ISERROR(SEARCH($I$70,X12)))</xm:f>
            <xm:f>$I$70</xm:f>
            <x14:dxf>
              <fill>
                <patternFill>
                  <bgColor rgb="FF00B050"/>
                </patternFill>
              </fill>
            </x14:dxf>
          </x14:cfRule>
          <x14:cfRule type="containsText" priority="904" operator="containsText" id="{6E56DF18-5357-4519-9AD9-C3F83BE03EE6}">
            <xm:f>NOT(ISERROR(SEARCH($I$73,X12)))</xm:f>
            <xm:f>$I$73</xm:f>
            <x14:dxf>
              <fill>
                <patternFill>
                  <bgColor rgb="FFFF0000"/>
                </patternFill>
              </fill>
            </x14:dxf>
          </x14:cfRule>
          <x14:cfRule type="containsText" priority="905" operator="containsText" id="{84B7AB24-444F-403B-9BB9-D39DDA3D2AF4}">
            <xm:f>NOT(ISERROR(SEARCH($I$72,X12)))</xm:f>
            <xm:f>$I$72</xm:f>
            <x14:dxf>
              <fill>
                <patternFill>
                  <fgColor rgb="FFFFC000"/>
                  <bgColor rgb="FFFFC000"/>
                </patternFill>
              </fill>
            </x14:dxf>
          </x14:cfRule>
          <x14:cfRule type="containsText" priority="906" operator="containsText" id="{FED20386-35A5-4498-AD82-3D6D7C1FD570}">
            <xm:f>NOT(ISERROR(SEARCH($I$71,X12)))</xm:f>
            <xm:f>$I$71</xm:f>
            <x14:dxf>
              <fill>
                <patternFill>
                  <fgColor rgb="FFFFFF00"/>
                  <bgColor rgb="FFFFFF00"/>
                </patternFill>
              </fill>
            </x14:dxf>
          </x14:cfRule>
          <x14:cfRule type="containsText" priority="907" operator="containsText" id="{26428DA4-32AB-4006-A593-328D3D6E89AD}">
            <xm:f>NOT(ISERROR(SEARCH($I$70,X12)))</xm:f>
            <xm:f>$I$70</xm:f>
            <x14:dxf>
              <fill>
                <patternFill>
                  <bgColor theme="0" tint="-0.14996795556505021"/>
                </patternFill>
              </fill>
            </x14:dxf>
          </x14:cfRule>
          <x14:cfRule type="cellIs" priority="908" operator="equal" id="{6CD99D65-F1D2-4656-AE96-3AE90121F8B7}">
            <xm:f>'C:\GESTION 2023\1. Pensamiento y Direccionamiento Estrategico\Planes integrados\Definitivos\[MAPA RIESGOS UAEOS 2023.xlsx]Tabla probabiidad'!#REF!</xm:f>
            <x14:dxf>
              <fill>
                <patternFill>
                  <fgColor theme="6"/>
                </patternFill>
              </fill>
            </x14:dxf>
          </x14:cfRule>
          <x14:cfRule type="cellIs" priority="909" operator="equal" id="{C7713C00-594A-4880-B966-DBF501EAE04F}">
            <xm:f>'C:\GESTION 2023\1. Pensamiento y Direccionamiento Estrategico\Planes integrados\Definitivos\[MAPA RIESGOS UAEOS 2023.xlsx]Tabla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894" operator="containsText" id="{9F8B6851-FA57-4D26-8173-B58D472C5AD3}">
            <xm:f>NOT(ISERROR(SEARCH($I$69,X13)))</xm:f>
            <xm:f>$I$69</xm:f>
            <x14:dxf>
              <fill>
                <patternFill>
                  <fgColor rgb="FF92D050"/>
                  <bgColor rgb="FF92D050"/>
                </patternFill>
              </fill>
            </x14:dxf>
          </x14:cfRule>
          <x14:cfRule type="containsText" priority="895" operator="containsText" id="{789BCD2D-195C-4129-94CA-26EFD5581B16}">
            <xm:f>NOT(ISERROR(SEARCH($I$70,X13)))</xm:f>
            <xm:f>$I$70</xm:f>
            <x14:dxf>
              <fill>
                <patternFill>
                  <bgColor rgb="FF00B050"/>
                </patternFill>
              </fill>
            </x14:dxf>
          </x14:cfRule>
          <x14:cfRule type="containsText" priority="896" operator="containsText" id="{6952F2B2-DA37-4FBA-B72C-496DA1D1271C}">
            <xm:f>NOT(ISERROR(SEARCH($I$73,X13)))</xm:f>
            <xm:f>$I$73</xm:f>
            <x14:dxf>
              <fill>
                <patternFill>
                  <bgColor rgb="FFFF0000"/>
                </patternFill>
              </fill>
            </x14:dxf>
          </x14:cfRule>
          <x14:cfRule type="containsText" priority="897" operator="containsText" id="{F00E0793-1596-49DD-8B11-253039E04ADC}">
            <xm:f>NOT(ISERROR(SEARCH($I$72,X13)))</xm:f>
            <xm:f>$I$72</xm:f>
            <x14:dxf>
              <fill>
                <patternFill>
                  <fgColor rgb="FFFFC000"/>
                  <bgColor rgb="FFFFC000"/>
                </patternFill>
              </fill>
            </x14:dxf>
          </x14:cfRule>
          <x14:cfRule type="containsText" priority="898" operator="containsText" id="{D7DA9936-A071-45EC-876E-E72BAC5B2983}">
            <xm:f>NOT(ISERROR(SEARCH($I$71,X13)))</xm:f>
            <xm:f>$I$71</xm:f>
            <x14:dxf>
              <fill>
                <patternFill>
                  <fgColor rgb="FFFFFF00"/>
                  <bgColor rgb="FFFFFF00"/>
                </patternFill>
              </fill>
            </x14:dxf>
          </x14:cfRule>
          <x14:cfRule type="containsText" priority="899" operator="containsText" id="{B5C482E1-D778-40D4-98EF-1B2AE2356F48}">
            <xm:f>NOT(ISERROR(SEARCH($I$70,X13)))</xm:f>
            <xm:f>$I$70</xm:f>
            <x14:dxf>
              <fill>
                <patternFill>
                  <bgColor theme="0" tint="-0.14996795556505021"/>
                </patternFill>
              </fill>
            </x14:dxf>
          </x14:cfRule>
          <x14:cfRule type="cellIs" priority="900" operator="equal" id="{AA7BB0D9-51E6-40F2-B0CF-664CFA116256}">
            <xm:f>'C:\GESTION 2023\1. Pensamiento y Direccionamiento Estrategico\Planes integrados\Definitivos\[MAPA RIESGOS UAEOS 2023.xlsx]Tabla probabiidad'!#REF!</xm:f>
            <x14:dxf>
              <fill>
                <patternFill>
                  <fgColor theme="6"/>
                </patternFill>
              </fill>
            </x14:dxf>
          </x14:cfRule>
          <x14:cfRule type="cellIs" priority="901" operator="equal" id="{043F3B46-89D6-4D1E-8D42-04B3EEC83F66}">
            <xm:f>'C:\GESTION 2023\1. Pensamiento y Direccionamiento Estrategico\Planes integrados\Definitivos\[MAPA RIESGOS UAEOS 2023.xlsx]Tabla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86" operator="containsText" id="{941538B2-8D6D-44F7-9B1D-FED2034E1F2F}">
            <xm:f>NOT(ISERROR(SEARCH($I$69,X18)))</xm:f>
            <xm:f>$I$69</xm:f>
            <x14:dxf>
              <fill>
                <patternFill>
                  <fgColor rgb="FF92D050"/>
                  <bgColor rgb="FF92D050"/>
                </patternFill>
              </fill>
            </x14:dxf>
          </x14:cfRule>
          <x14:cfRule type="containsText" priority="887" operator="containsText" id="{A5D6B677-C53B-4424-871F-5F91B941CCEC}">
            <xm:f>NOT(ISERROR(SEARCH($I$70,X18)))</xm:f>
            <xm:f>$I$70</xm:f>
            <x14:dxf>
              <fill>
                <patternFill>
                  <bgColor rgb="FF00B050"/>
                </patternFill>
              </fill>
            </x14:dxf>
          </x14:cfRule>
          <x14:cfRule type="containsText" priority="888" operator="containsText" id="{FCEBDCB1-BBA2-41CE-B593-12F704A9C2C2}">
            <xm:f>NOT(ISERROR(SEARCH($I$73,X18)))</xm:f>
            <xm:f>$I$73</xm:f>
            <x14:dxf>
              <fill>
                <patternFill>
                  <bgColor rgb="FFFF0000"/>
                </patternFill>
              </fill>
            </x14:dxf>
          </x14:cfRule>
          <x14:cfRule type="containsText" priority="889" operator="containsText" id="{3B5174CA-1C8D-4C07-ACA0-3B453C49B880}">
            <xm:f>NOT(ISERROR(SEARCH($I$72,X18)))</xm:f>
            <xm:f>$I$72</xm:f>
            <x14:dxf>
              <fill>
                <patternFill>
                  <fgColor rgb="FFFFC000"/>
                  <bgColor rgb="FFFFC000"/>
                </patternFill>
              </fill>
            </x14:dxf>
          </x14:cfRule>
          <x14:cfRule type="containsText" priority="890" operator="containsText" id="{87DB1042-0D5D-4593-8EF5-F7D844D83AFA}">
            <xm:f>NOT(ISERROR(SEARCH($I$71,X18)))</xm:f>
            <xm:f>$I$71</xm:f>
            <x14:dxf>
              <fill>
                <patternFill>
                  <fgColor rgb="FFFFFF00"/>
                  <bgColor rgb="FFFFFF00"/>
                </patternFill>
              </fill>
            </x14:dxf>
          </x14:cfRule>
          <x14:cfRule type="containsText" priority="891" operator="containsText" id="{F727A13D-3F3E-4C51-9083-A61B4C17F230}">
            <xm:f>NOT(ISERROR(SEARCH($I$70,X18)))</xm:f>
            <xm:f>$I$70</xm:f>
            <x14:dxf>
              <fill>
                <patternFill>
                  <bgColor theme="0" tint="-0.14996795556505021"/>
                </patternFill>
              </fill>
            </x14:dxf>
          </x14:cfRule>
          <x14:cfRule type="cellIs" priority="892" operator="equal" id="{BF2A80F6-D36A-49AA-9C3D-506711BAA1CC}">
            <xm:f>'C:\GESTION 2023\1. Pensamiento y Direccionamiento Estrategico\Planes integrados\Definitivos\[MAPA RIESGOS UAEOS 2023.xlsx]Tabla probabiidad'!#REF!</xm:f>
            <x14:dxf>
              <fill>
                <patternFill>
                  <fgColor theme="6"/>
                </patternFill>
              </fill>
            </x14:dxf>
          </x14:cfRule>
          <x14:cfRule type="cellIs" priority="893" operator="equal" id="{6936042E-7C1C-48D4-9404-1452AFDCA206}">
            <xm:f>'C:\GESTION 2023\1. Pensamiento y Direccionamiento Estrategico\Planes integrados\Definitivos\[MAPA RIESGOS UAEOS 2023.xlsx]Tabla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78" operator="containsText" id="{49A0412E-B63D-40D0-AAD8-F61D7D1060B2}">
            <xm:f>NOT(ISERROR(SEARCH($I$69,X17)))</xm:f>
            <xm:f>$I$69</xm:f>
            <x14:dxf>
              <fill>
                <patternFill>
                  <fgColor rgb="FF92D050"/>
                  <bgColor rgb="FF92D050"/>
                </patternFill>
              </fill>
            </x14:dxf>
          </x14:cfRule>
          <x14:cfRule type="containsText" priority="879" operator="containsText" id="{AF294FF7-FF70-46C0-825D-FBBF4745C77E}">
            <xm:f>NOT(ISERROR(SEARCH($I$70,X17)))</xm:f>
            <xm:f>$I$70</xm:f>
            <x14:dxf>
              <fill>
                <patternFill>
                  <bgColor rgb="FF00B050"/>
                </patternFill>
              </fill>
            </x14:dxf>
          </x14:cfRule>
          <x14:cfRule type="containsText" priority="880" operator="containsText" id="{A36A3FB7-D850-4BB3-AF42-B137F6899D43}">
            <xm:f>NOT(ISERROR(SEARCH($I$73,X17)))</xm:f>
            <xm:f>$I$73</xm:f>
            <x14:dxf>
              <fill>
                <patternFill>
                  <bgColor rgb="FFFF0000"/>
                </patternFill>
              </fill>
            </x14:dxf>
          </x14:cfRule>
          <x14:cfRule type="containsText" priority="881" operator="containsText" id="{00E45DAE-3FD5-47DF-BA54-74588D56D097}">
            <xm:f>NOT(ISERROR(SEARCH($I$72,X17)))</xm:f>
            <xm:f>$I$72</xm:f>
            <x14:dxf>
              <fill>
                <patternFill>
                  <fgColor rgb="FFFFC000"/>
                  <bgColor rgb="FFFFC000"/>
                </patternFill>
              </fill>
            </x14:dxf>
          </x14:cfRule>
          <x14:cfRule type="containsText" priority="882" operator="containsText" id="{1473A3E6-AF60-45AC-A5B5-63BF28E6B656}">
            <xm:f>NOT(ISERROR(SEARCH($I$71,X17)))</xm:f>
            <xm:f>$I$71</xm:f>
            <x14:dxf>
              <fill>
                <patternFill>
                  <fgColor rgb="FFFFFF00"/>
                  <bgColor rgb="FFFFFF00"/>
                </patternFill>
              </fill>
            </x14:dxf>
          </x14:cfRule>
          <x14:cfRule type="containsText" priority="883" operator="containsText" id="{1B8915A2-0AFC-4925-8A09-A06F5314BFFB}">
            <xm:f>NOT(ISERROR(SEARCH($I$70,X17)))</xm:f>
            <xm:f>$I$70</xm:f>
            <x14:dxf>
              <fill>
                <patternFill>
                  <bgColor theme="0" tint="-0.14996795556505021"/>
                </patternFill>
              </fill>
            </x14:dxf>
          </x14:cfRule>
          <x14:cfRule type="cellIs" priority="884" operator="equal" id="{E5942D41-7C0D-4A4C-B05D-B54F81AFFD6C}">
            <xm:f>'C:\GESTION 2023\1. Pensamiento y Direccionamiento Estrategico\Planes integrados\Definitivos\[MAPA RIESGOS UAEOS 2023.xlsx]Tabla probabiidad'!#REF!</xm:f>
            <x14:dxf>
              <fill>
                <patternFill>
                  <fgColor theme="6"/>
                </patternFill>
              </fill>
            </x14:dxf>
          </x14:cfRule>
          <x14:cfRule type="cellIs" priority="885" operator="equal" id="{3880C99C-351C-4D64-9AB2-6D137CCAC8D5}">
            <xm:f>'C:\GESTION 2023\1. Pensamiento y Direccionamiento Estrategico\Planes integrados\Definitivos\[MAPA RIESGOS UAEOS 2023.xlsx]Tabla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0" operator="containsText" id="{22E921D6-8742-4A47-AEF3-D6E1D82B0AE1}">
            <xm:f>NOT(ISERROR(SEARCH($I$69,X19)))</xm:f>
            <xm:f>$I$69</xm:f>
            <x14:dxf>
              <fill>
                <patternFill>
                  <fgColor rgb="FF92D050"/>
                  <bgColor rgb="FF92D050"/>
                </patternFill>
              </fill>
            </x14:dxf>
          </x14:cfRule>
          <x14:cfRule type="containsText" priority="871" operator="containsText" id="{E7561C68-BCFF-47C0-B3FF-D934E47FDA44}">
            <xm:f>NOT(ISERROR(SEARCH($I$70,X19)))</xm:f>
            <xm:f>$I$70</xm:f>
            <x14:dxf>
              <fill>
                <patternFill>
                  <bgColor rgb="FF00B050"/>
                </patternFill>
              </fill>
            </x14:dxf>
          </x14:cfRule>
          <x14:cfRule type="containsText" priority="872" operator="containsText" id="{764F9E10-29B1-4FC7-820A-BD6B623A7B42}">
            <xm:f>NOT(ISERROR(SEARCH($I$73,X19)))</xm:f>
            <xm:f>$I$73</xm:f>
            <x14:dxf>
              <fill>
                <patternFill>
                  <bgColor rgb="FFFF0000"/>
                </patternFill>
              </fill>
            </x14:dxf>
          </x14:cfRule>
          <x14:cfRule type="containsText" priority="873" operator="containsText" id="{FE9E5BB6-0981-462D-A52C-6626A28C6873}">
            <xm:f>NOT(ISERROR(SEARCH($I$72,X19)))</xm:f>
            <xm:f>$I$72</xm:f>
            <x14:dxf>
              <fill>
                <patternFill>
                  <fgColor rgb="FFFFC000"/>
                  <bgColor rgb="FFFFC000"/>
                </patternFill>
              </fill>
            </x14:dxf>
          </x14:cfRule>
          <x14:cfRule type="containsText" priority="874" operator="containsText" id="{91BB9A3E-A96C-4922-B4A8-0F9233FC88D4}">
            <xm:f>NOT(ISERROR(SEARCH($I$71,X19)))</xm:f>
            <xm:f>$I$71</xm:f>
            <x14:dxf>
              <fill>
                <patternFill>
                  <fgColor rgb="FFFFFF00"/>
                  <bgColor rgb="FFFFFF00"/>
                </patternFill>
              </fill>
            </x14:dxf>
          </x14:cfRule>
          <x14:cfRule type="containsText" priority="875" operator="containsText" id="{5E4AB540-8157-41C4-8EC4-6273A7ACC2E4}">
            <xm:f>NOT(ISERROR(SEARCH($I$70,X19)))</xm:f>
            <xm:f>$I$70</xm:f>
            <x14:dxf>
              <fill>
                <patternFill>
                  <bgColor theme="0" tint="-0.14996795556505021"/>
                </patternFill>
              </fill>
            </x14:dxf>
          </x14:cfRule>
          <x14:cfRule type="cellIs" priority="876" operator="equal" id="{2920D652-180C-4389-B5C1-7566350B37E1}">
            <xm:f>'C:\GESTION 2023\1. Pensamiento y Direccionamiento Estrategico\Planes integrados\Definitivos\[MAPA RIESGOS UAEOS 2023.xlsx]Tabla probabiidad'!#REF!</xm:f>
            <x14:dxf>
              <fill>
                <patternFill>
                  <fgColor theme="6"/>
                </patternFill>
              </fill>
            </x14:dxf>
          </x14:cfRule>
          <x14:cfRule type="cellIs" priority="877" operator="equal" id="{E39F94B0-BD9B-4793-8982-289E54CC2A53}">
            <xm:f>'C:\GESTION 2023\1. Pensamiento y Direccionamiento Estrategico\Planes integrados\Definitivos\[MAPA RIESGOS UAEOS 2023.xlsx]Tabla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62" operator="containsText" id="{7100D810-06D0-4B69-AA20-42E2FEDE09D6}">
            <xm:f>NOT(ISERROR(SEARCH($I$69,X20)))</xm:f>
            <xm:f>$I$69</xm:f>
            <x14:dxf>
              <fill>
                <patternFill>
                  <fgColor rgb="FF92D050"/>
                  <bgColor rgb="FF92D050"/>
                </patternFill>
              </fill>
            </x14:dxf>
          </x14:cfRule>
          <x14:cfRule type="containsText" priority="863" operator="containsText" id="{525C2DE7-B326-4E8C-A780-06CFE586A416}">
            <xm:f>NOT(ISERROR(SEARCH($I$70,X20)))</xm:f>
            <xm:f>$I$70</xm:f>
            <x14:dxf>
              <fill>
                <patternFill>
                  <bgColor rgb="FF00B050"/>
                </patternFill>
              </fill>
            </x14:dxf>
          </x14:cfRule>
          <x14:cfRule type="containsText" priority="864" operator="containsText" id="{C0746680-81AC-4A4F-9980-EA6C074E444F}">
            <xm:f>NOT(ISERROR(SEARCH($I$73,X20)))</xm:f>
            <xm:f>$I$73</xm:f>
            <x14:dxf>
              <fill>
                <patternFill>
                  <bgColor rgb="FFFF0000"/>
                </patternFill>
              </fill>
            </x14:dxf>
          </x14:cfRule>
          <x14:cfRule type="containsText" priority="865" operator="containsText" id="{9A70C1B1-6B47-4F01-A5B9-54D5A2BF11D0}">
            <xm:f>NOT(ISERROR(SEARCH($I$72,X20)))</xm:f>
            <xm:f>$I$72</xm:f>
            <x14:dxf>
              <fill>
                <patternFill>
                  <fgColor rgb="FFFFC000"/>
                  <bgColor rgb="FFFFC000"/>
                </patternFill>
              </fill>
            </x14:dxf>
          </x14:cfRule>
          <x14:cfRule type="containsText" priority="866" operator="containsText" id="{48CBEA29-2D43-41A9-A0EA-7110D505FE63}">
            <xm:f>NOT(ISERROR(SEARCH($I$71,X20)))</xm:f>
            <xm:f>$I$71</xm:f>
            <x14:dxf>
              <fill>
                <patternFill>
                  <fgColor rgb="FFFFFF00"/>
                  <bgColor rgb="FFFFFF00"/>
                </patternFill>
              </fill>
            </x14:dxf>
          </x14:cfRule>
          <x14:cfRule type="containsText" priority="867" operator="containsText" id="{FC52C50F-BA61-4E24-BE91-7AF8490985A1}">
            <xm:f>NOT(ISERROR(SEARCH($I$70,X20)))</xm:f>
            <xm:f>$I$70</xm:f>
            <x14:dxf>
              <fill>
                <patternFill>
                  <bgColor theme="0" tint="-0.14996795556505021"/>
                </patternFill>
              </fill>
            </x14:dxf>
          </x14:cfRule>
          <x14:cfRule type="cellIs" priority="868" operator="equal" id="{97606016-CD64-4DCB-9C7F-F24E5D27BA5B}">
            <xm:f>'C:\GESTION 2023\1. Pensamiento y Direccionamiento Estrategico\Planes integrados\Definitivos\[MAPA RIESGOS UAEOS 2023.xlsx]Tabla probabiidad'!#REF!</xm:f>
            <x14:dxf>
              <fill>
                <patternFill>
                  <fgColor theme="6"/>
                </patternFill>
              </fill>
            </x14:dxf>
          </x14:cfRule>
          <x14:cfRule type="cellIs" priority="869" operator="equal" id="{740B017D-F49F-4E5D-ABA7-D0EF2CDBD69C}">
            <xm:f>'C:\GESTION 2023\1. Pensamiento y Direccionamiento Estrategico\Planes integrados\Definitivos\[MAPA RIESGOS UAEOS 2023.xlsx]Tabla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54" operator="containsText" id="{F25EB6CE-4068-4694-BC61-5897B2119B3E}">
            <xm:f>NOT(ISERROR(SEARCH($I$69,X21)))</xm:f>
            <xm:f>$I$69</xm:f>
            <x14:dxf>
              <fill>
                <patternFill>
                  <fgColor rgb="FF92D050"/>
                  <bgColor rgb="FF92D050"/>
                </patternFill>
              </fill>
            </x14:dxf>
          </x14:cfRule>
          <x14:cfRule type="containsText" priority="855" operator="containsText" id="{2259BA54-0625-4046-95DE-B0C5DD8C50C2}">
            <xm:f>NOT(ISERROR(SEARCH($I$70,X21)))</xm:f>
            <xm:f>$I$70</xm:f>
            <x14:dxf>
              <fill>
                <patternFill>
                  <bgColor rgb="FF00B050"/>
                </patternFill>
              </fill>
            </x14:dxf>
          </x14:cfRule>
          <x14:cfRule type="containsText" priority="856" operator="containsText" id="{D5F815C0-BB25-4C2F-8325-9B2D7365520B}">
            <xm:f>NOT(ISERROR(SEARCH($I$73,X21)))</xm:f>
            <xm:f>$I$73</xm:f>
            <x14:dxf>
              <fill>
                <patternFill>
                  <bgColor rgb="FFFF0000"/>
                </patternFill>
              </fill>
            </x14:dxf>
          </x14:cfRule>
          <x14:cfRule type="containsText" priority="857" operator="containsText" id="{DE940D62-83B7-4370-9BF0-E5A9EF66F746}">
            <xm:f>NOT(ISERROR(SEARCH($I$72,X21)))</xm:f>
            <xm:f>$I$72</xm:f>
            <x14:dxf>
              <fill>
                <patternFill>
                  <fgColor rgb="FFFFC000"/>
                  <bgColor rgb="FFFFC000"/>
                </patternFill>
              </fill>
            </x14:dxf>
          </x14:cfRule>
          <x14:cfRule type="containsText" priority="858" operator="containsText" id="{9745912E-7E96-4C2D-B3CE-7C614988326D}">
            <xm:f>NOT(ISERROR(SEARCH($I$71,X21)))</xm:f>
            <xm:f>$I$71</xm:f>
            <x14:dxf>
              <fill>
                <patternFill>
                  <fgColor rgb="FFFFFF00"/>
                  <bgColor rgb="FFFFFF00"/>
                </patternFill>
              </fill>
            </x14:dxf>
          </x14:cfRule>
          <x14:cfRule type="containsText" priority="859" operator="containsText" id="{43011B2E-055D-4B29-8118-4B41E1A7063F}">
            <xm:f>NOT(ISERROR(SEARCH($I$70,X21)))</xm:f>
            <xm:f>$I$70</xm:f>
            <x14:dxf>
              <fill>
                <patternFill>
                  <bgColor theme="0" tint="-0.14996795556505021"/>
                </patternFill>
              </fill>
            </x14:dxf>
          </x14:cfRule>
          <x14:cfRule type="cellIs" priority="860" operator="equal" id="{3F43BB7A-A0F6-4B1B-91C7-7661B49B1AB1}">
            <xm:f>'C:\GESTION 2023\1. Pensamiento y Direccionamiento Estrategico\Planes integrados\Definitivos\[MAPA RIESGOS UAEOS 2023.xlsx]Tabla probabiidad'!#REF!</xm:f>
            <x14:dxf>
              <fill>
                <patternFill>
                  <fgColor theme="6"/>
                </patternFill>
              </fill>
            </x14:dxf>
          </x14:cfRule>
          <x14:cfRule type="cellIs" priority="861" operator="equal" id="{3F8AB80D-2923-4890-B26C-DE4C62A35B5C}">
            <xm:f>'C:\GESTION 2023\1. Pensamiento y Direccionamiento Estrategico\Planes integrados\Definitivos\[MAPA RIESGOS UAEOS 2023.xlsx]Tabla probabiidad'!#REF!</xm:f>
            <x14:dxf>
              <fill>
                <patternFill>
                  <fgColor rgb="FF92D050"/>
                  <bgColor theme="6" tint="0.59996337778862885"/>
                </patternFill>
              </fill>
            </x14:dxf>
          </x14:cfRule>
          <xm:sqref>X21:X22</xm:sqref>
        </x14:conditionalFormatting>
        <x14:conditionalFormatting xmlns:xm="http://schemas.microsoft.com/office/excel/2006/main">
          <x14:cfRule type="containsText" priority="846" operator="containsText" id="{771513DC-D0D6-43C2-AE99-585BDB530117}">
            <xm:f>NOT(ISERROR(SEARCH($I$69,X23)))</xm:f>
            <xm:f>$I$69</xm:f>
            <x14:dxf>
              <fill>
                <patternFill>
                  <fgColor rgb="FF92D050"/>
                  <bgColor rgb="FF92D050"/>
                </patternFill>
              </fill>
            </x14:dxf>
          </x14:cfRule>
          <x14:cfRule type="containsText" priority="847" operator="containsText" id="{2C60008D-F1F0-4934-8E24-D2A68645CF6E}">
            <xm:f>NOT(ISERROR(SEARCH($I$70,X23)))</xm:f>
            <xm:f>$I$70</xm:f>
            <x14:dxf>
              <fill>
                <patternFill>
                  <bgColor rgb="FF00B050"/>
                </patternFill>
              </fill>
            </x14:dxf>
          </x14:cfRule>
          <x14:cfRule type="containsText" priority="848" operator="containsText" id="{1643AF6B-C392-4D68-80E1-CB5AB968FD88}">
            <xm:f>NOT(ISERROR(SEARCH($I$73,X23)))</xm:f>
            <xm:f>$I$73</xm:f>
            <x14:dxf>
              <fill>
                <patternFill>
                  <bgColor rgb="FFFF0000"/>
                </patternFill>
              </fill>
            </x14:dxf>
          </x14:cfRule>
          <x14:cfRule type="containsText" priority="849" operator="containsText" id="{B7B404B0-5996-410F-AD52-D54861075739}">
            <xm:f>NOT(ISERROR(SEARCH($I$72,X23)))</xm:f>
            <xm:f>$I$72</xm:f>
            <x14:dxf>
              <fill>
                <patternFill>
                  <fgColor rgb="FFFFC000"/>
                  <bgColor rgb="FFFFC000"/>
                </patternFill>
              </fill>
            </x14:dxf>
          </x14:cfRule>
          <x14:cfRule type="containsText" priority="850" operator="containsText" id="{49D1772E-4EA2-494A-BCE3-D6E449947DA4}">
            <xm:f>NOT(ISERROR(SEARCH($I$71,X23)))</xm:f>
            <xm:f>$I$71</xm:f>
            <x14:dxf>
              <fill>
                <patternFill>
                  <fgColor rgb="FFFFFF00"/>
                  <bgColor rgb="FFFFFF00"/>
                </patternFill>
              </fill>
            </x14:dxf>
          </x14:cfRule>
          <x14:cfRule type="containsText" priority="851" operator="containsText" id="{235F2A3A-3C65-481E-BBF5-7BEB18A55D89}">
            <xm:f>NOT(ISERROR(SEARCH($I$70,X23)))</xm:f>
            <xm:f>$I$70</xm:f>
            <x14:dxf>
              <fill>
                <patternFill>
                  <bgColor theme="0" tint="-0.14996795556505021"/>
                </patternFill>
              </fill>
            </x14:dxf>
          </x14:cfRule>
          <x14:cfRule type="cellIs" priority="852" operator="equal" id="{2F30309A-D662-43C0-AABA-349AEEDE3E93}">
            <xm:f>'C:\GESTION 2023\1. Pensamiento y Direccionamiento Estrategico\Planes integrados\Definitivos\[MAPA RIESGOS UAEOS 2023.xlsx]Tabla probabiidad'!#REF!</xm:f>
            <x14:dxf>
              <fill>
                <patternFill>
                  <fgColor theme="6"/>
                </patternFill>
              </fill>
            </x14:dxf>
          </x14:cfRule>
          <x14:cfRule type="cellIs" priority="853" operator="equal" id="{EE713630-7C68-4CEC-BD94-D4A548B2885B}">
            <xm:f>'C:\GESTION 2023\1. Pensamiento y Direccionamiento Estrategico\Planes integrados\Definitivos\[MAPA RIESGOS UAEOS 2023.xlsx]Tabla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38" operator="containsText" id="{00594476-C6DE-4568-BD20-E099B14E62F3}">
            <xm:f>NOT(ISERROR(SEARCH($I$69,X24)))</xm:f>
            <xm:f>$I$69</xm:f>
            <x14:dxf>
              <fill>
                <patternFill>
                  <fgColor rgb="FF92D050"/>
                  <bgColor rgb="FF92D050"/>
                </patternFill>
              </fill>
            </x14:dxf>
          </x14:cfRule>
          <x14:cfRule type="containsText" priority="839" operator="containsText" id="{D4397242-9294-4CD4-ADF5-179F531968F3}">
            <xm:f>NOT(ISERROR(SEARCH($I$70,X24)))</xm:f>
            <xm:f>$I$70</xm:f>
            <x14:dxf>
              <fill>
                <patternFill>
                  <bgColor rgb="FF00B050"/>
                </patternFill>
              </fill>
            </x14:dxf>
          </x14:cfRule>
          <x14:cfRule type="containsText" priority="840" operator="containsText" id="{0528CA8E-FDD9-4471-8974-516D7BBEB07C}">
            <xm:f>NOT(ISERROR(SEARCH($I$73,X24)))</xm:f>
            <xm:f>$I$73</xm:f>
            <x14:dxf>
              <fill>
                <patternFill>
                  <bgColor rgb="FFFF0000"/>
                </patternFill>
              </fill>
            </x14:dxf>
          </x14:cfRule>
          <x14:cfRule type="containsText" priority="841" operator="containsText" id="{4050A323-5F25-4CF3-9B2E-AB5F1AA1E0C6}">
            <xm:f>NOT(ISERROR(SEARCH($I$72,X24)))</xm:f>
            <xm:f>$I$72</xm:f>
            <x14:dxf>
              <fill>
                <patternFill>
                  <fgColor rgb="FFFFC000"/>
                  <bgColor rgb="FFFFC000"/>
                </patternFill>
              </fill>
            </x14:dxf>
          </x14:cfRule>
          <x14:cfRule type="containsText" priority="842" operator="containsText" id="{6C6AFBB5-4468-4582-8ECA-F29779545A24}">
            <xm:f>NOT(ISERROR(SEARCH($I$71,X24)))</xm:f>
            <xm:f>$I$71</xm:f>
            <x14:dxf>
              <fill>
                <patternFill>
                  <fgColor rgb="FFFFFF00"/>
                  <bgColor rgb="FFFFFF00"/>
                </patternFill>
              </fill>
            </x14:dxf>
          </x14:cfRule>
          <x14:cfRule type="containsText" priority="843" operator="containsText" id="{35497F6C-425F-4C4C-9E4A-2D0F41F0EA73}">
            <xm:f>NOT(ISERROR(SEARCH($I$70,X24)))</xm:f>
            <xm:f>$I$70</xm:f>
            <x14:dxf>
              <fill>
                <patternFill>
                  <bgColor theme="0" tint="-0.14996795556505021"/>
                </patternFill>
              </fill>
            </x14:dxf>
          </x14:cfRule>
          <x14:cfRule type="cellIs" priority="844" operator="equal" id="{54DE6255-AFE6-4E7E-8CB1-90127705AC42}">
            <xm:f>'C:\GESTION 2023\1. Pensamiento y Direccionamiento Estrategico\Planes integrados\Definitivos\[MAPA RIESGOS UAEOS 2023.xlsx]Tabla probabiidad'!#REF!</xm:f>
            <x14:dxf>
              <fill>
                <patternFill>
                  <fgColor theme="6"/>
                </patternFill>
              </fill>
            </x14:dxf>
          </x14:cfRule>
          <x14:cfRule type="cellIs" priority="845" operator="equal" id="{2FBAAA3A-F000-472D-A0DC-F64D3214592B}">
            <xm:f>'C:\GESTION 2023\1. Pensamiento y Direccionamiento Estrategico\Planes integrados\Definitivos\[MAPA RIESGOS UAEOS 2023.xlsx]Tabla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30" operator="containsText" id="{34B7F305-3737-4C0C-972C-00BFDF498191}">
            <xm:f>NOT(ISERROR(SEARCH($I$69,X25)))</xm:f>
            <xm:f>$I$69</xm:f>
            <x14:dxf>
              <fill>
                <patternFill>
                  <fgColor rgb="FF92D050"/>
                  <bgColor rgb="FF92D050"/>
                </patternFill>
              </fill>
            </x14:dxf>
          </x14:cfRule>
          <x14:cfRule type="containsText" priority="831" operator="containsText" id="{62DDD09D-1F23-4854-92C3-5868919280EE}">
            <xm:f>NOT(ISERROR(SEARCH($I$70,X25)))</xm:f>
            <xm:f>$I$70</xm:f>
            <x14:dxf>
              <fill>
                <patternFill>
                  <bgColor rgb="FF00B050"/>
                </patternFill>
              </fill>
            </x14:dxf>
          </x14:cfRule>
          <x14:cfRule type="containsText" priority="832" operator="containsText" id="{024F619E-211B-4935-B9F4-CC8040236293}">
            <xm:f>NOT(ISERROR(SEARCH($I$73,X25)))</xm:f>
            <xm:f>$I$73</xm:f>
            <x14:dxf>
              <fill>
                <patternFill>
                  <bgColor rgb="FFFF0000"/>
                </patternFill>
              </fill>
            </x14:dxf>
          </x14:cfRule>
          <x14:cfRule type="containsText" priority="833" operator="containsText" id="{08909D90-BFAC-446C-8019-994A1DCE99C0}">
            <xm:f>NOT(ISERROR(SEARCH($I$72,X25)))</xm:f>
            <xm:f>$I$72</xm:f>
            <x14:dxf>
              <fill>
                <patternFill>
                  <fgColor rgb="FFFFC000"/>
                  <bgColor rgb="FFFFC000"/>
                </patternFill>
              </fill>
            </x14:dxf>
          </x14:cfRule>
          <x14:cfRule type="containsText" priority="834" operator="containsText" id="{EDC32E8B-0A52-4306-A29D-FAF090EBD39B}">
            <xm:f>NOT(ISERROR(SEARCH($I$71,X25)))</xm:f>
            <xm:f>$I$71</xm:f>
            <x14:dxf>
              <fill>
                <patternFill>
                  <fgColor rgb="FFFFFF00"/>
                  <bgColor rgb="FFFFFF00"/>
                </patternFill>
              </fill>
            </x14:dxf>
          </x14:cfRule>
          <x14:cfRule type="containsText" priority="835" operator="containsText" id="{C5E88682-D447-4CA8-865C-B0ABD8CCAAC3}">
            <xm:f>NOT(ISERROR(SEARCH($I$70,X25)))</xm:f>
            <xm:f>$I$70</xm:f>
            <x14:dxf>
              <fill>
                <patternFill>
                  <bgColor theme="0" tint="-0.14996795556505021"/>
                </patternFill>
              </fill>
            </x14:dxf>
          </x14:cfRule>
          <x14:cfRule type="cellIs" priority="836" operator="equal" id="{3E58403E-3B84-41A2-9537-1FE66AF17CF5}">
            <xm:f>'C:\GESTION 2023\1. Pensamiento y Direccionamiento Estrategico\Planes integrados\Definitivos\[MAPA RIESGOS UAEOS 2023.xlsx]Tabla probabiidad'!#REF!</xm:f>
            <x14:dxf>
              <fill>
                <patternFill>
                  <fgColor theme="6"/>
                </patternFill>
              </fill>
            </x14:dxf>
          </x14:cfRule>
          <x14:cfRule type="cellIs" priority="837" operator="equal" id="{91ABD12C-7E7E-4CFF-83E4-A76FB3873BFA}">
            <xm:f>'C:\GESTION 2023\1. Pensamiento y Direccionamiento Estrategico\Planes integrados\Definitivos\[MAPA RIESGOS UAEOS 2023.xlsx]Tabla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2" operator="containsText" id="{84F48305-3FA1-49A6-9144-3C050A7A8E17}">
            <xm:f>NOT(ISERROR(SEARCH($I$69,X26)))</xm:f>
            <xm:f>$I$69</xm:f>
            <x14:dxf>
              <fill>
                <patternFill>
                  <fgColor rgb="FF92D050"/>
                  <bgColor rgb="FF92D050"/>
                </patternFill>
              </fill>
            </x14:dxf>
          </x14:cfRule>
          <x14:cfRule type="containsText" priority="823" operator="containsText" id="{A3A94D67-14D1-48B9-A5FC-69345E2B7D87}">
            <xm:f>NOT(ISERROR(SEARCH($I$70,X26)))</xm:f>
            <xm:f>$I$70</xm:f>
            <x14:dxf>
              <fill>
                <patternFill>
                  <bgColor rgb="FF00B050"/>
                </patternFill>
              </fill>
            </x14:dxf>
          </x14:cfRule>
          <x14:cfRule type="containsText" priority="824" operator="containsText" id="{81BE3708-1AAF-4559-BDC2-892C3B8FACC3}">
            <xm:f>NOT(ISERROR(SEARCH($I$73,X26)))</xm:f>
            <xm:f>$I$73</xm:f>
            <x14:dxf>
              <fill>
                <patternFill>
                  <bgColor rgb="FFFF0000"/>
                </patternFill>
              </fill>
            </x14:dxf>
          </x14:cfRule>
          <x14:cfRule type="containsText" priority="825" operator="containsText" id="{0F3187A4-C32E-4F24-894E-97DE31650EEB}">
            <xm:f>NOT(ISERROR(SEARCH($I$72,X26)))</xm:f>
            <xm:f>$I$72</xm:f>
            <x14:dxf>
              <fill>
                <patternFill>
                  <fgColor rgb="FFFFC000"/>
                  <bgColor rgb="FFFFC000"/>
                </patternFill>
              </fill>
            </x14:dxf>
          </x14:cfRule>
          <x14:cfRule type="containsText" priority="826" operator="containsText" id="{D2C8165B-7415-4FD8-BBB3-4170AC54355D}">
            <xm:f>NOT(ISERROR(SEARCH($I$71,X26)))</xm:f>
            <xm:f>$I$71</xm:f>
            <x14:dxf>
              <fill>
                <patternFill>
                  <fgColor rgb="FFFFFF00"/>
                  <bgColor rgb="FFFFFF00"/>
                </patternFill>
              </fill>
            </x14:dxf>
          </x14:cfRule>
          <x14:cfRule type="containsText" priority="827" operator="containsText" id="{54929616-C59A-43E2-8AB1-824A41C4E7ED}">
            <xm:f>NOT(ISERROR(SEARCH($I$70,X26)))</xm:f>
            <xm:f>$I$70</xm:f>
            <x14:dxf>
              <fill>
                <patternFill>
                  <bgColor theme="0" tint="-0.14996795556505021"/>
                </patternFill>
              </fill>
            </x14:dxf>
          </x14:cfRule>
          <x14:cfRule type="cellIs" priority="828" operator="equal" id="{37E11851-F0FB-48B5-B0C8-590EB005E9B7}">
            <xm:f>'C:\GESTION 2023\1. Pensamiento y Direccionamiento Estrategico\Planes integrados\Definitivos\[MAPA RIESGOS UAEOS 2023.xlsx]Tabla probabiidad'!#REF!</xm:f>
            <x14:dxf>
              <fill>
                <patternFill>
                  <fgColor theme="6"/>
                </patternFill>
              </fill>
            </x14:dxf>
          </x14:cfRule>
          <x14:cfRule type="cellIs" priority="829" operator="equal" id="{7C870D42-DB92-4954-8B81-7E46D6C20FF5}">
            <xm:f>'C:\GESTION 2023\1. Pensamiento y Direccionamiento Estrategico\Planes integrados\Definitivos\[MAPA RIESGOS UAEOS 2023.xlsx]Tabla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14" operator="containsText" id="{530FD996-D33A-424F-86E3-61083AAD9321}">
            <xm:f>NOT(ISERROR(SEARCH($I$69,X27)))</xm:f>
            <xm:f>$I$69</xm:f>
            <x14:dxf>
              <fill>
                <patternFill>
                  <fgColor rgb="FF92D050"/>
                  <bgColor rgb="FF92D050"/>
                </patternFill>
              </fill>
            </x14:dxf>
          </x14:cfRule>
          <x14:cfRule type="containsText" priority="815" operator="containsText" id="{F2F9A307-0BDA-4E00-8B3C-6F131DCB5E45}">
            <xm:f>NOT(ISERROR(SEARCH($I$70,X27)))</xm:f>
            <xm:f>$I$70</xm:f>
            <x14:dxf>
              <fill>
                <patternFill>
                  <bgColor rgb="FF00B050"/>
                </patternFill>
              </fill>
            </x14:dxf>
          </x14:cfRule>
          <x14:cfRule type="containsText" priority="816" operator="containsText" id="{1DA615D3-2113-4D64-8585-20CCF86E9633}">
            <xm:f>NOT(ISERROR(SEARCH($I$73,X27)))</xm:f>
            <xm:f>$I$73</xm:f>
            <x14:dxf>
              <fill>
                <patternFill>
                  <bgColor rgb="FFFF0000"/>
                </patternFill>
              </fill>
            </x14:dxf>
          </x14:cfRule>
          <x14:cfRule type="containsText" priority="817" operator="containsText" id="{0179C2CC-A98A-446B-A78C-57E6C23B9A70}">
            <xm:f>NOT(ISERROR(SEARCH($I$72,X27)))</xm:f>
            <xm:f>$I$72</xm:f>
            <x14:dxf>
              <fill>
                <patternFill>
                  <fgColor rgb="FFFFC000"/>
                  <bgColor rgb="FFFFC000"/>
                </patternFill>
              </fill>
            </x14:dxf>
          </x14:cfRule>
          <x14:cfRule type="containsText" priority="818" operator="containsText" id="{13E2496E-EB72-46FE-A2D5-5BC77613CF5C}">
            <xm:f>NOT(ISERROR(SEARCH($I$71,X27)))</xm:f>
            <xm:f>$I$71</xm:f>
            <x14:dxf>
              <fill>
                <patternFill>
                  <fgColor rgb="FFFFFF00"/>
                  <bgColor rgb="FFFFFF00"/>
                </patternFill>
              </fill>
            </x14:dxf>
          </x14:cfRule>
          <x14:cfRule type="containsText" priority="819" operator="containsText" id="{CC610EF6-51DE-43B1-AC6A-01DAA576A87C}">
            <xm:f>NOT(ISERROR(SEARCH($I$70,X27)))</xm:f>
            <xm:f>$I$70</xm:f>
            <x14:dxf>
              <fill>
                <patternFill>
                  <bgColor theme="0" tint="-0.14996795556505021"/>
                </patternFill>
              </fill>
            </x14:dxf>
          </x14:cfRule>
          <x14:cfRule type="cellIs" priority="820" operator="equal" id="{6318627A-D5DA-4DB0-A009-E5803FC52F61}">
            <xm:f>'C:\GESTION 2023\1. Pensamiento y Direccionamiento Estrategico\Planes integrados\Definitivos\[MAPA RIESGOS UAEOS 2023.xlsx]Tabla probabiidad'!#REF!</xm:f>
            <x14:dxf>
              <fill>
                <patternFill>
                  <fgColor theme="6"/>
                </patternFill>
              </fill>
            </x14:dxf>
          </x14:cfRule>
          <x14:cfRule type="cellIs" priority="821" operator="equal" id="{9D274C51-1372-4971-8BC9-0516F303ECC4}">
            <xm:f>'C:\GESTION 2023\1. Pensamiento y Direccionamiento Estrategico\Planes integrados\Definitivos\[MAPA RIESGOS UAEOS 2023.xlsx]Tabla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06" operator="containsText" id="{74CBBBA4-5C35-4773-97DA-035DB0871634}">
            <xm:f>NOT(ISERROR(SEARCH($I$69,X28)))</xm:f>
            <xm:f>$I$69</xm:f>
            <x14:dxf>
              <fill>
                <patternFill>
                  <fgColor rgb="FF92D050"/>
                  <bgColor rgb="FF92D050"/>
                </patternFill>
              </fill>
            </x14:dxf>
          </x14:cfRule>
          <x14:cfRule type="containsText" priority="807" operator="containsText" id="{829E8FC7-9C35-49F5-B1C2-4FABC86EED4D}">
            <xm:f>NOT(ISERROR(SEARCH($I$70,X28)))</xm:f>
            <xm:f>$I$70</xm:f>
            <x14:dxf>
              <fill>
                <patternFill>
                  <bgColor rgb="FF00B050"/>
                </patternFill>
              </fill>
            </x14:dxf>
          </x14:cfRule>
          <x14:cfRule type="containsText" priority="808" operator="containsText" id="{3ACD49C2-B826-4383-8321-898BBC49B054}">
            <xm:f>NOT(ISERROR(SEARCH($I$73,X28)))</xm:f>
            <xm:f>$I$73</xm:f>
            <x14:dxf>
              <fill>
                <patternFill>
                  <bgColor rgb="FFFF0000"/>
                </patternFill>
              </fill>
            </x14:dxf>
          </x14:cfRule>
          <x14:cfRule type="containsText" priority="809" operator="containsText" id="{C883EDC6-4313-488D-AE6B-EB8D7869B839}">
            <xm:f>NOT(ISERROR(SEARCH($I$72,X28)))</xm:f>
            <xm:f>$I$72</xm:f>
            <x14:dxf>
              <fill>
                <patternFill>
                  <fgColor rgb="FFFFC000"/>
                  <bgColor rgb="FFFFC000"/>
                </patternFill>
              </fill>
            </x14:dxf>
          </x14:cfRule>
          <x14:cfRule type="containsText" priority="810" operator="containsText" id="{DBF55E63-251B-4EBB-8B59-24B8CEFD5061}">
            <xm:f>NOT(ISERROR(SEARCH($I$71,X28)))</xm:f>
            <xm:f>$I$71</xm:f>
            <x14:dxf>
              <fill>
                <patternFill>
                  <fgColor rgb="FFFFFF00"/>
                  <bgColor rgb="FFFFFF00"/>
                </patternFill>
              </fill>
            </x14:dxf>
          </x14:cfRule>
          <x14:cfRule type="containsText" priority="811" operator="containsText" id="{2B2B15CA-5D61-4C44-9A0E-5C74AAFCB8E2}">
            <xm:f>NOT(ISERROR(SEARCH($I$70,X28)))</xm:f>
            <xm:f>$I$70</xm:f>
            <x14:dxf>
              <fill>
                <patternFill>
                  <bgColor theme="0" tint="-0.14996795556505021"/>
                </patternFill>
              </fill>
            </x14:dxf>
          </x14:cfRule>
          <x14:cfRule type="cellIs" priority="812" operator="equal" id="{2F1D116F-F388-4BD3-97C7-1DFC595D3663}">
            <xm:f>'C:\GESTION 2023\1. Pensamiento y Direccionamiento Estrategico\Planes integrados\Definitivos\[MAPA RIESGOS UAEOS 2023.xlsx]Tabla probabiidad'!#REF!</xm:f>
            <x14:dxf>
              <fill>
                <patternFill>
                  <fgColor theme="6"/>
                </patternFill>
              </fill>
            </x14:dxf>
          </x14:cfRule>
          <x14:cfRule type="cellIs" priority="813" operator="equal" id="{1DF9D51E-0A2F-45DE-A72B-9F7F7D31C55D}">
            <xm:f>'C:\GESTION 2023\1. Pensamiento y Direccionamiento Estrategico\Planes integrados\Definitivos\[MAPA RIESGOS UAEOS 2023.xlsx]Tabla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98" operator="containsText" id="{07923A18-BEFD-4CD2-98FE-F518315C4220}">
            <xm:f>NOT(ISERROR(SEARCH($I$69,X32)))</xm:f>
            <xm:f>$I$69</xm:f>
            <x14:dxf>
              <fill>
                <patternFill>
                  <fgColor rgb="FF92D050"/>
                  <bgColor rgb="FF92D050"/>
                </patternFill>
              </fill>
            </x14:dxf>
          </x14:cfRule>
          <x14:cfRule type="containsText" priority="799" operator="containsText" id="{0A5147D9-4B39-4D07-A49D-B75DE3F348DF}">
            <xm:f>NOT(ISERROR(SEARCH($I$70,X32)))</xm:f>
            <xm:f>$I$70</xm:f>
            <x14:dxf>
              <fill>
                <patternFill>
                  <bgColor rgb="FF00B050"/>
                </patternFill>
              </fill>
            </x14:dxf>
          </x14:cfRule>
          <x14:cfRule type="containsText" priority="800" operator="containsText" id="{53FBC216-52E6-461F-A60D-E5D31B9F2AC1}">
            <xm:f>NOT(ISERROR(SEARCH($I$73,X32)))</xm:f>
            <xm:f>$I$73</xm:f>
            <x14:dxf>
              <fill>
                <patternFill>
                  <bgColor rgb="FFFF0000"/>
                </patternFill>
              </fill>
            </x14:dxf>
          </x14:cfRule>
          <x14:cfRule type="containsText" priority="801" operator="containsText" id="{AB09DF7D-D327-4221-A04B-8F2743580CE8}">
            <xm:f>NOT(ISERROR(SEARCH($I$72,X32)))</xm:f>
            <xm:f>$I$72</xm:f>
            <x14:dxf>
              <fill>
                <patternFill>
                  <fgColor rgb="FFFFC000"/>
                  <bgColor rgb="FFFFC000"/>
                </patternFill>
              </fill>
            </x14:dxf>
          </x14:cfRule>
          <x14:cfRule type="containsText" priority="802" operator="containsText" id="{81215069-C5C8-45AF-BA78-3C371237EF06}">
            <xm:f>NOT(ISERROR(SEARCH($I$71,X32)))</xm:f>
            <xm:f>$I$71</xm:f>
            <x14:dxf>
              <fill>
                <patternFill>
                  <fgColor rgb="FFFFFF00"/>
                  <bgColor rgb="FFFFFF00"/>
                </patternFill>
              </fill>
            </x14:dxf>
          </x14:cfRule>
          <x14:cfRule type="containsText" priority="803" operator="containsText" id="{19437F01-6C27-448E-9ECA-69DA47CE2DDB}">
            <xm:f>NOT(ISERROR(SEARCH($I$70,X32)))</xm:f>
            <xm:f>$I$70</xm:f>
            <x14:dxf>
              <fill>
                <patternFill>
                  <bgColor theme="0" tint="-0.14996795556505021"/>
                </patternFill>
              </fill>
            </x14:dxf>
          </x14:cfRule>
          <x14:cfRule type="cellIs" priority="804" operator="equal" id="{7B624B82-9120-4D2E-985D-A129576F14ED}">
            <xm:f>'C:\GESTION 2023\1. Pensamiento y Direccionamiento Estrategico\Planes integrados\Definitivos\[MAPA RIESGOS UAEOS 2023.xlsx]Tabla probabiidad'!#REF!</xm:f>
            <x14:dxf>
              <fill>
                <patternFill>
                  <fgColor theme="6"/>
                </patternFill>
              </fill>
            </x14:dxf>
          </x14:cfRule>
          <x14:cfRule type="cellIs" priority="805" operator="equal" id="{F761E346-3815-45BE-866C-AB7573ADEAD4}">
            <xm:f>'C:\GESTION 2023\1. Pensamiento y Direccionamiento Estrategico\Planes integrados\Definitivos\[MAPA RIESGOS UAEOS 2023.xlsx]Tabla probabiidad'!#REF!</xm:f>
            <x14:dxf>
              <fill>
                <patternFill>
                  <fgColor rgb="FF92D050"/>
                  <bgColor theme="6" tint="0.59996337778862885"/>
                </patternFill>
              </fill>
            </x14:dxf>
          </x14:cfRule>
          <xm:sqref>X32:X37</xm:sqref>
        </x14:conditionalFormatting>
        <x14:conditionalFormatting xmlns:xm="http://schemas.microsoft.com/office/excel/2006/main">
          <x14:cfRule type="containsText" priority="790" operator="containsText" id="{3CBAF3A8-C5B1-4C01-AE88-E7C4AFA2442B}">
            <xm:f>NOT(ISERROR(SEARCH($I$69,X31)))</xm:f>
            <xm:f>$I$69</xm:f>
            <x14:dxf>
              <fill>
                <patternFill>
                  <fgColor rgb="FF92D050"/>
                  <bgColor rgb="FF92D050"/>
                </patternFill>
              </fill>
            </x14:dxf>
          </x14:cfRule>
          <x14:cfRule type="containsText" priority="791" operator="containsText" id="{70D381BA-2C39-4ED0-8F33-FEFFCE8DF8B7}">
            <xm:f>NOT(ISERROR(SEARCH($I$70,X31)))</xm:f>
            <xm:f>$I$70</xm:f>
            <x14:dxf>
              <fill>
                <patternFill>
                  <bgColor rgb="FF00B050"/>
                </patternFill>
              </fill>
            </x14:dxf>
          </x14:cfRule>
          <x14:cfRule type="containsText" priority="792" operator="containsText" id="{29ECD070-73B2-4D63-AF1A-14D1EDBF611D}">
            <xm:f>NOT(ISERROR(SEARCH($I$73,X31)))</xm:f>
            <xm:f>$I$73</xm:f>
            <x14:dxf>
              <fill>
                <patternFill>
                  <bgColor rgb="FFFF0000"/>
                </patternFill>
              </fill>
            </x14:dxf>
          </x14:cfRule>
          <x14:cfRule type="containsText" priority="793" operator="containsText" id="{42FF8A62-D9EE-4F9B-9598-D210ABCA9A4C}">
            <xm:f>NOT(ISERROR(SEARCH($I$72,X31)))</xm:f>
            <xm:f>$I$72</xm:f>
            <x14:dxf>
              <fill>
                <patternFill>
                  <fgColor rgb="FFFFC000"/>
                  <bgColor rgb="FFFFC000"/>
                </patternFill>
              </fill>
            </x14:dxf>
          </x14:cfRule>
          <x14:cfRule type="containsText" priority="794" operator="containsText" id="{86C8ABF7-4A81-4E3E-B1BE-3503A2879C0C}">
            <xm:f>NOT(ISERROR(SEARCH($I$71,X31)))</xm:f>
            <xm:f>$I$71</xm:f>
            <x14:dxf>
              <fill>
                <patternFill>
                  <fgColor rgb="FFFFFF00"/>
                  <bgColor rgb="FFFFFF00"/>
                </patternFill>
              </fill>
            </x14:dxf>
          </x14:cfRule>
          <x14:cfRule type="containsText" priority="795" operator="containsText" id="{5BD1730B-397F-42B6-BFB6-E231CF569636}">
            <xm:f>NOT(ISERROR(SEARCH($I$70,X31)))</xm:f>
            <xm:f>$I$70</xm:f>
            <x14:dxf>
              <fill>
                <patternFill>
                  <bgColor theme="0" tint="-0.14996795556505021"/>
                </patternFill>
              </fill>
            </x14:dxf>
          </x14:cfRule>
          <x14:cfRule type="cellIs" priority="796" operator="equal" id="{6044BEBE-FABF-4354-A824-81F8113A7C40}">
            <xm:f>'C:\GESTION 2023\1. Pensamiento y Direccionamiento Estrategico\Planes integrados\Definitivos\[MAPA RIESGOS UAEOS 2023.xlsx]Tabla probabiidad'!#REF!</xm:f>
            <x14:dxf>
              <fill>
                <patternFill>
                  <fgColor theme="6"/>
                </patternFill>
              </fill>
            </x14:dxf>
          </x14:cfRule>
          <x14:cfRule type="cellIs" priority="797" operator="equal" id="{BA3E1CC5-1F0D-4128-A31A-B386890AF2B3}">
            <xm:f>'C:\GESTION 2023\1. Pensamiento y Direccionamiento Estrategico\Planes integrados\Definitivos\[MAPA RIESGOS UAEOS 2023.xlsx]Tabla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82" operator="containsText" id="{1402503E-372E-4FEB-BCCF-7516B21876A7}">
            <xm:f>NOT(ISERROR(SEARCH($I$69,X30)))</xm:f>
            <xm:f>$I$69</xm:f>
            <x14:dxf>
              <fill>
                <patternFill>
                  <fgColor rgb="FF92D050"/>
                  <bgColor rgb="FF92D050"/>
                </patternFill>
              </fill>
            </x14:dxf>
          </x14:cfRule>
          <x14:cfRule type="containsText" priority="783" operator="containsText" id="{916DF2EF-7F23-4A1A-A433-7CD439A3CD5E}">
            <xm:f>NOT(ISERROR(SEARCH($I$70,X30)))</xm:f>
            <xm:f>$I$70</xm:f>
            <x14:dxf>
              <fill>
                <patternFill>
                  <bgColor rgb="FF00B050"/>
                </patternFill>
              </fill>
            </x14:dxf>
          </x14:cfRule>
          <x14:cfRule type="containsText" priority="784" operator="containsText" id="{93663B0F-CFA8-4364-8EA4-DF7545C3D749}">
            <xm:f>NOT(ISERROR(SEARCH($I$73,X30)))</xm:f>
            <xm:f>$I$73</xm:f>
            <x14:dxf>
              <fill>
                <patternFill>
                  <bgColor rgb="FFFF0000"/>
                </patternFill>
              </fill>
            </x14:dxf>
          </x14:cfRule>
          <x14:cfRule type="containsText" priority="785" operator="containsText" id="{72BA6438-81E3-4825-9002-C868CFE7969F}">
            <xm:f>NOT(ISERROR(SEARCH($I$72,X30)))</xm:f>
            <xm:f>$I$72</xm:f>
            <x14:dxf>
              <fill>
                <patternFill>
                  <fgColor rgb="FFFFC000"/>
                  <bgColor rgb="FFFFC000"/>
                </patternFill>
              </fill>
            </x14:dxf>
          </x14:cfRule>
          <x14:cfRule type="containsText" priority="786" operator="containsText" id="{1D2BC225-B766-445C-8E1A-D4CC4647FEE2}">
            <xm:f>NOT(ISERROR(SEARCH($I$71,X30)))</xm:f>
            <xm:f>$I$71</xm:f>
            <x14:dxf>
              <fill>
                <patternFill>
                  <fgColor rgb="FFFFFF00"/>
                  <bgColor rgb="FFFFFF00"/>
                </patternFill>
              </fill>
            </x14:dxf>
          </x14:cfRule>
          <x14:cfRule type="containsText" priority="787" operator="containsText" id="{A26A9DC2-F94B-4D7E-9312-4B322AB36630}">
            <xm:f>NOT(ISERROR(SEARCH($I$70,X30)))</xm:f>
            <xm:f>$I$70</xm:f>
            <x14:dxf>
              <fill>
                <patternFill>
                  <bgColor theme="0" tint="-0.14996795556505021"/>
                </patternFill>
              </fill>
            </x14:dxf>
          </x14:cfRule>
          <x14:cfRule type="cellIs" priority="788" operator="equal" id="{D9531307-94CE-4CB1-9F57-D4750A8593EA}">
            <xm:f>'C:\GESTION 2023\1. Pensamiento y Direccionamiento Estrategico\Planes integrados\Definitivos\[MAPA RIESGOS UAEOS 2023.xlsx]Tabla probabiidad'!#REF!</xm:f>
            <x14:dxf>
              <fill>
                <patternFill>
                  <fgColor theme="6"/>
                </patternFill>
              </fill>
            </x14:dxf>
          </x14:cfRule>
          <x14:cfRule type="cellIs" priority="789" operator="equal" id="{4208AF96-5BBA-451D-9532-99443274CCFA}">
            <xm:f>'C:\GESTION 2023\1. Pensamiento y Direccionamiento Estrategico\Planes integrados\Definitivos\[MAPA RIESGOS UAEOS 2023.xlsx]Tabla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77" operator="containsText" id="{525008C9-B01A-42E7-BF6C-F0C0A9FA4DA0}">
            <xm:f>NOT(ISERROR(SEARCH($K$73,Z12)))</xm:f>
            <xm:f>$K$73</xm:f>
            <x14:dxf>
              <fill>
                <patternFill>
                  <bgColor rgb="FFFF0000"/>
                </patternFill>
              </fill>
            </x14:dxf>
          </x14:cfRule>
          <x14:cfRule type="containsText" priority="778" operator="containsText" id="{EF37E447-A3ED-40AC-9B9A-38F1510367CA}">
            <xm:f>NOT(ISERROR(SEARCH($K$72,Z12)))</xm:f>
            <xm:f>$K$72</xm:f>
            <x14:dxf>
              <fill>
                <patternFill>
                  <bgColor rgb="FFFFC000"/>
                </patternFill>
              </fill>
            </x14:dxf>
          </x14:cfRule>
          <x14:cfRule type="containsText" priority="779" operator="containsText" id="{4F0F26EA-80E4-4E75-9D67-C96C6DD436DF}">
            <xm:f>NOT(ISERROR(SEARCH($K$71,Z12)))</xm:f>
            <xm:f>$K$71</xm:f>
            <x14:dxf>
              <fill>
                <patternFill>
                  <bgColor rgb="FFFFFF00"/>
                </patternFill>
              </fill>
            </x14:dxf>
          </x14:cfRule>
          <x14:cfRule type="containsText" priority="780" operator="containsText" id="{706AC8DF-EBF4-45A6-975C-F1A403287996}">
            <xm:f>NOT(ISERROR(SEARCH($K$70,Z12)))</xm:f>
            <xm:f>$K$70</xm:f>
            <x14:dxf>
              <fill>
                <patternFill>
                  <bgColor rgb="FF00B050"/>
                </patternFill>
              </fill>
            </x14:dxf>
          </x14:cfRule>
          <x14:cfRule type="containsText" priority="781" operator="containsText" id="{CF23733A-82EA-4717-9166-A4A68119C6F0}">
            <xm:f>NOT(ISERROR(SEARCH($K$69,Z12)))</xm:f>
            <xm:f>$K$69</xm:f>
            <x14:dxf>
              <fill>
                <patternFill>
                  <bgColor rgb="FF92D050"/>
                </patternFill>
              </fill>
            </x14:dxf>
          </x14:cfRule>
          <xm:sqref>Z12:Z13</xm:sqref>
        </x14:conditionalFormatting>
        <x14:conditionalFormatting xmlns:xm="http://schemas.microsoft.com/office/excel/2006/main">
          <x14:cfRule type="containsText" priority="772" operator="containsText" id="{D799AD4F-F27E-404F-9727-7A70F53FB8C1}">
            <xm:f>NOT(ISERROR(SEARCH($K$73,Z14)))</xm:f>
            <xm:f>$K$73</xm:f>
            <x14:dxf>
              <fill>
                <patternFill>
                  <bgColor rgb="FFFF0000"/>
                </patternFill>
              </fill>
            </x14:dxf>
          </x14:cfRule>
          <x14:cfRule type="containsText" priority="773" operator="containsText" id="{DC313765-2BE0-49A8-853E-6AB9A4421616}">
            <xm:f>NOT(ISERROR(SEARCH($K$72,Z14)))</xm:f>
            <xm:f>$K$72</xm:f>
            <x14:dxf>
              <fill>
                <patternFill>
                  <bgColor rgb="FFFFC000"/>
                </patternFill>
              </fill>
            </x14:dxf>
          </x14:cfRule>
          <x14:cfRule type="containsText" priority="774" operator="containsText" id="{F9B56A22-55B4-4EC1-9EEA-590E21DB815B}">
            <xm:f>NOT(ISERROR(SEARCH($K$71,Z14)))</xm:f>
            <xm:f>$K$71</xm:f>
            <x14:dxf>
              <fill>
                <patternFill>
                  <bgColor rgb="FFFFFF00"/>
                </patternFill>
              </fill>
            </x14:dxf>
          </x14:cfRule>
          <x14:cfRule type="containsText" priority="775" operator="containsText" id="{07C0D647-A039-46DC-B0D5-EF8F2118C952}">
            <xm:f>NOT(ISERROR(SEARCH($K$70,Z14)))</xm:f>
            <xm:f>$K$70</xm:f>
            <x14:dxf>
              <fill>
                <patternFill>
                  <bgColor rgb="FF00B050"/>
                </patternFill>
              </fill>
            </x14:dxf>
          </x14:cfRule>
          <x14:cfRule type="containsText" priority="776" operator="containsText" id="{84849263-E6C6-4299-A0C0-B87BBAC57889}">
            <xm:f>NOT(ISERROR(SEARCH($K$69,Z14)))</xm:f>
            <xm:f>$K$69</xm:f>
            <x14:dxf>
              <fill>
                <patternFill>
                  <bgColor rgb="FF92D050"/>
                </patternFill>
              </fill>
            </x14:dxf>
          </x14:cfRule>
          <xm:sqref>Z14</xm:sqref>
        </x14:conditionalFormatting>
        <x14:conditionalFormatting xmlns:xm="http://schemas.microsoft.com/office/excel/2006/main">
          <x14:cfRule type="containsText" priority="767" operator="containsText" id="{ABA6D04D-98D7-47A0-89E2-1AF72FE7AA02}">
            <xm:f>NOT(ISERROR(SEARCH($K$73,K15)))</xm:f>
            <xm:f>$K$73</xm:f>
            <x14:dxf>
              <fill>
                <patternFill>
                  <bgColor rgb="FFFF0000"/>
                </patternFill>
              </fill>
            </x14:dxf>
          </x14:cfRule>
          <x14:cfRule type="containsText" priority="768" operator="containsText" id="{2B5D4951-508C-4267-A245-0756B5850795}">
            <xm:f>NOT(ISERROR(SEARCH($K$72,K15)))</xm:f>
            <xm:f>$K$72</xm:f>
            <x14:dxf>
              <fill>
                <patternFill>
                  <bgColor rgb="FFFFC000"/>
                </patternFill>
              </fill>
            </x14:dxf>
          </x14:cfRule>
          <x14:cfRule type="containsText" priority="769" operator="containsText" id="{D2B1DFE1-A303-4DFE-B770-062924E7C3A7}">
            <xm:f>NOT(ISERROR(SEARCH($K$71,K15)))</xm:f>
            <xm:f>$K$71</xm:f>
            <x14:dxf>
              <fill>
                <patternFill>
                  <bgColor rgb="FFFFFF00"/>
                </patternFill>
              </fill>
            </x14:dxf>
          </x14:cfRule>
          <x14:cfRule type="containsText" priority="770" operator="containsText" id="{29D4AA6B-98F3-4592-B79C-A509ED06012D}">
            <xm:f>NOT(ISERROR(SEARCH($K$70,K15)))</xm:f>
            <xm:f>$K$70</xm:f>
            <x14:dxf>
              <fill>
                <patternFill>
                  <bgColor rgb="FF00B050"/>
                </patternFill>
              </fill>
            </x14:dxf>
          </x14:cfRule>
          <x14:cfRule type="containsText" priority="771" operator="containsText" id="{865BBA23-D1FB-4CA2-82E0-D614B8CDC350}">
            <xm:f>NOT(ISERROR(SEARCH($K$69,K15)))</xm:f>
            <xm:f>$K$69</xm:f>
            <x14:dxf>
              <fill>
                <patternFill>
                  <bgColor rgb="FF92D050"/>
                </patternFill>
              </fill>
            </x14:dxf>
          </x14:cfRule>
          <xm:sqref>K15</xm:sqref>
        </x14:conditionalFormatting>
        <x14:conditionalFormatting xmlns:xm="http://schemas.microsoft.com/office/excel/2006/main">
          <x14:cfRule type="containsText" priority="762" operator="containsText" id="{A1B3E8A7-43C6-446E-B519-E8D2E37184BE}">
            <xm:f>NOT(ISERROR(SEARCH($K$73,K17)))</xm:f>
            <xm:f>$K$73</xm:f>
            <x14:dxf>
              <fill>
                <patternFill>
                  <bgColor rgb="FFFF0000"/>
                </patternFill>
              </fill>
            </x14:dxf>
          </x14:cfRule>
          <x14:cfRule type="containsText" priority="763" operator="containsText" id="{37D68C99-C930-40D7-BD8D-04C56AF7CFE5}">
            <xm:f>NOT(ISERROR(SEARCH($K$72,K17)))</xm:f>
            <xm:f>$K$72</xm:f>
            <x14:dxf>
              <fill>
                <patternFill>
                  <bgColor rgb="FFFFC000"/>
                </patternFill>
              </fill>
            </x14:dxf>
          </x14:cfRule>
          <x14:cfRule type="containsText" priority="764" operator="containsText" id="{BAF1EF7A-112A-4E75-A215-674721835D7A}">
            <xm:f>NOT(ISERROR(SEARCH($K$71,K17)))</xm:f>
            <xm:f>$K$71</xm:f>
            <x14:dxf>
              <fill>
                <patternFill>
                  <bgColor rgb="FFFFFF00"/>
                </patternFill>
              </fill>
            </x14:dxf>
          </x14:cfRule>
          <x14:cfRule type="containsText" priority="765" operator="containsText" id="{617F103A-05BE-43AB-9917-D6BE4F04C575}">
            <xm:f>NOT(ISERROR(SEARCH($K$70,K17)))</xm:f>
            <xm:f>$K$70</xm:f>
            <x14:dxf>
              <fill>
                <patternFill>
                  <bgColor rgb="FF00B050"/>
                </patternFill>
              </fill>
            </x14:dxf>
          </x14:cfRule>
          <x14:cfRule type="containsText" priority="766" operator="containsText" id="{F6A2959C-5874-4EED-8272-4F1660675B09}">
            <xm:f>NOT(ISERROR(SEARCH($K$69,K17)))</xm:f>
            <xm:f>$K$69</xm:f>
            <x14:dxf>
              <fill>
                <patternFill>
                  <bgColor rgb="FF92D050"/>
                </patternFill>
              </fill>
            </x14:dxf>
          </x14:cfRule>
          <xm:sqref>K17</xm:sqref>
        </x14:conditionalFormatting>
        <x14:conditionalFormatting xmlns:xm="http://schemas.microsoft.com/office/excel/2006/main">
          <x14:cfRule type="containsText" priority="757" operator="containsText" id="{430E6396-CFE4-4F8C-8599-0575FC41A9C6}">
            <xm:f>NOT(ISERROR(SEARCH($K$73,K21)))</xm:f>
            <xm:f>$K$73</xm:f>
            <x14:dxf>
              <fill>
                <patternFill>
                  <bgColor rgb="FFFF0000"/>
                </patternFill>
              </fill>
            </x14:dxf>
          </x14:cfRule>
          <x14:cfRule type="containsText" priority="758" operator="containsText" id="{2293C4DB-3D92-4E4E-9DF7-0AB64977FD7C}">
            <xm:f>NOT(ISERROR(SEARCH($K$72,K21)))</xm:f>
            <xm:f>$K$72</xm:f>
            <x14:dxf>
              <fill>
                <patternFill>
                  <bgColor rgb="FFFFC000"/>
                </patternFill>
              </fill>
            </x14:dxf>
          </x14:cfRule>
          <x14:cfRule type="containsText" priority="759" operator="containsText" id="{0401A041-8FC2-4896-BB12-97EA735FB748}">
            <xm:f>NOT(ISERROR(SEARCH($K$71,K21)))</xm:f>
            <xm:f>$K$71</xm:f>
            <x14:dxf>
              <fill>
                <patternFill>
                  <bgColor rgb="FFFFFF00"/>
                </patternFill>
              </fill>
            </x14:dxf>
          </x14:cfRule>
          <x14:cfRule type="containsText" priority="760" operator="containsText" id="{909CC5CA-D090-47D4-94EF-6ABAC04D6F38}">
            <xm:f>NOT(ISERROR(SEARCH($K$70,K21)))</xm:f>
            <xm:f>$K$70</xm:f>
            <x14:dxf>
              <fill>
                <patternFill>
                  <bgColor rgb="FF00B050"/>
                </patternFill>
              </fill>
            </x14:dxf>
          </x14:cfRule>
          <x14:cfRule type="containsText" priority="761" operator="containsText" id="{3BD94C72-CBDE-4BFA-98F6-3800280EC7BE}">
            <xm:f>NOT(ISERROR(SEARCH($K$69,K21)))</xm:f>
            <xm:f>$K$69</xm:f>
            <x14:dxf>
              <fill>
                <patternFill>
                  <bgColor rgb="FF92D050"/>
                </patternFill>
              </fill>
            </x14:dxf>
          </x14:cfRule>
          <xm:sqref>K21:K24</xm:sqref>
        </x14:conditionalFormatting>
        <x14:conditionalFormatting xmlns:xm="http://schemas.microsoft.com/office/excel/2006/main">
          <x14:cfRule type="containsText" priority="752" operator="containsText" id="{A01FC883-8F31-43A7-A28F-30F933822509}">
            <xm:f>NOT(ISERROR(SEARCH($K$73,K25)))</xm:f>
            <xm:f>$K$73</xm:f>
            <x14:dxf>
              <fill>
                <patternFill>
                  <bgColor rgb="FFFF0000"/>
                </patternFill>
              </fill>
            </x14:dxf>
          </x14:cfRule>
          <x14:cfRule type="containsText" priority="753" operator="containsText" id="{80C5B2DC-E638-47FB-ABBD-8A300AB38B06}">
            <xm:f>NOT(ISERROR(SEARCH($K$72,K25)))</xm:f>
            <xm:f>$K$72</xm:f>
            <x14:dxf>
              <fill>
                <patternFill>
                  <bgColor rgb="FFFFC000"/>
                </patternFill>
              </fill>
            </x14:dxf>
          </x14:cfRule>
          <x14:cfRule type="containsText" priority="754" operator="containsText" id="{3C290F02-E7AE-47E7-A516-DBC05781A54E}">
            <xm:f>NOT(ISERROR(SEARCH($K$71,K25)))</xm:f>
            <xm:f>$K$71</xm:f>
            <x14:dxf>
              <fill>
                <patternFill>
                  <bgColor rgb="FFFFFF00"/>
                </patternFill>
              </fill>
            </x14:dxf>
          </x14:cfRule>
          <x14:cfRule type="containsText" priority="755" operator="containsText" id="{ED3AE98D-0850-47E8-8F19-3C2F839448CC}">
            <xm:f>NOT(ISERROR(SEARCH($K$70,K25)))</xm:f>
            <xm:f>$K$70</xm:f>
            <x14:dxf>
              <fill>
                <patternFill>
                  <bgColor rgb="FF00B050"/>
                </patternFill>
              </fill>
            </x14:dxf>
          </x14:cfRule>
          <x14:cfRule type="containsText" priority="756" operator="containsText" id="{50AC4837-3C9C-40E5-BB63-26FEE866DB61}">
            <xm:f>NOT(ISERROR(SEARCH($K$69,K25)))</xm:f>
            <xm:f>$K$69</xm:f>
            <x14:dxf>
              <fill>
                <patternFill>
                  <bgColor rgb="FF92D050"/>
                </patternFill>
              </fill>
            </x14:dxf>
          </x14:cfRule>
          <xm:sqref>K25</xm:sqref>
        </x14:conditionalFormatting>
        <x14:conditionalFormatting xmlns:xm="http://schemas.microsoft.com/office/excel/2006/main">
          <x14:cfRule type="containsText" priority="747" operator="containsText" id="{D8BE62BE-9E3E-4FBB-972D-FA156D124E2A}">
            <xm:f>NOT(ISERROR(SEARCH($K$73,K26)))</xm:f>
            <xm:f>$K$73</xm:f>
            <x14:dxf>
              <fill>
                <patternFill>
                  <bgColor rgb="FFFF0000"/>
                </patternFill>
              </fill>
            </x14:dxf>
          </x14:cfRule>
          <x14:cfRule type="containsText" priority="748" operator="containsText" id="{B5F4452E-FDD8-407E-8FDA-4961C5C8FD9D}">
            <xm:f>NOT(ISERROR(SEARCH($K$72,K26)))</xm:f>
            <xm:f>$K$72</xm:f>
            <x14:dxf>
              <fill>
                <patternFill>
                  <bgColor rgb="FFFFC000"/>
                </patternFill>
              </fill>
            </x14:dxf>
          </x14:cfRule>
          <x14:cfRule type="containsText" priority="749" operator="containsText" id="{241C4020-7993-4300-8E8F-26BCEB6D9DAC}">
            <xm:f>NOT(ISERROR(SEARCH($K$71,K26)))</xm:f>
            <xm:f>$K$71</xm:f>
            <x14:dxf>
              <fill>
                <patternFill>
                  <bgColor rgb="FFFFFF00"/>
                </patternFill>
              </fill>
            </x14:dxf>
          </x14:cfRule>
          <x14:cfRule type="containsText" priority="750" operator="containsText" id="{76FDB668-82DC-48D2-B958-9EB4FE459B1C}">
            <xm:f>NOT(ISERROR(SEARCH($K$70,K26)))</xm:f>
            <xm:f>$K$70</xm:f>
            <x14:dxf>
              <fill>
                <patternFill>
                  <bgColor rgb="FF00B050"/>
                </patternFill>
              </fill>
            </x14:dxf>
          </x14:cfRule>
          <x14:cfRule type="containsText" priority="751" operator="containsText" id="{6AC30933-31B5-469A-A5EC-1F84C6CAF7C4}">
            <xm:f>NOT(ISERROR(SEARCH($K$69,K26)))</xm:f>
            <xm:f>$K$69</xm:f>
            <x14:dxf>
              <fill>
                <patternFill>
                  <bgColor rgb="FF92D050"/>
                </patternFill>
              </fill>
            </x14:dxf>
          </x14:cfRule>
          <xm:sqref>K26</xm:sqref>
        </x14:conditionalFormatting>
        <x14:conditionalFormatting xmlns:xm="http://schemas.microsoft.com/office/excel/2006/main">
          <x14:cfRule type="containsText" priority="742" operator="containsText" id="{69F79CB7-923B-44BD-9AB0-DCB78E3767FF}">
            <xm:f>NOT(ISERROR(SEARCH($K$73,K27)))</xm:f>
            <xm:f>$K$73</xm:f>
            <x14:dxf>
              <fill>
                <patternFill>
                  <bgColor rgb="FFFF0000"/>
                </patternFill>
              </fill>
            </x14:dxf>
          </x14:cfRule>
          <x14:cfRule type="containsText" priority="743" operator="containsText" id="{6207B87E-5544-4FDA-8B5C-92B85EA81C7B}">
            <xm:f>NOT(ISERROR(SEARCH($K$72,K27)))</xm:f>
            <xm:f>$K$72</xm:f>
            <x14:dxf>
              <fill>
                <patternFill>
                  <bgColor rgb="FFFFC000"/>
                </patternFill>
              </fill>
            </x14:dxf>
          </x14:cfRule>
          <x14:cfRule type="containsText" priority="744" operator="containsText" id="{07C3FC36-63B0-48C4-839E-A5B20EB3C1A7}">
            <xm:f>NOT(ISERROR(SEARCH($K$71,K27)))</xm:f>
            <xm:f>$K$71</xm:f>
            <x14:dxf>
              <fill>
                <patternFill>
                  <bgColor rgb="FFFFFF00"/>
                </patternFill>
              </fill>
            </x14:dxf>
          </x14:cfRule>
          <x14:cfRule type="containsText" priority="745" operator="containsText" id="{7294878E-7539-4C2D-8937-138149A1AE8F}">
            <xm:f>NOT(ISERROR(SEARCH($K$70,K27)))</xm:f>
            <xm:f>$K$70</xm:f>
            <x14:dxf>
              <fill>
                <patternFill>
                  <bgColor rgb="FF00B050"/>
                </patternFill>
              </fill>
            </x14:dxf>
          </x14:cfRule>
          <x14:cfRule type="containsText" priority="746" operator="containsText" id="{F1D162CE-DF87-4FC2-9A1A-F9387EE765AE}">
            <xm:f>NOT(ISERROR(SEARCH($K$69,K27)))</xm:f>
            <xm:f>$K$69</xm:f>
            <x14:dxf>
              <fill>
                <patternFill>
                  <bgColor rgb="FF92D050"/>
                </patternFill>
              </fill>
            </x14:dxf>
          </x14:cfRule>
          <xm:sqref>K27</xm:sqref>
        </x14:conditionalFormatting>
        <x14:conditionalFormatting xmlns:xm="http://schemas.microsoft.com/office/excel/2006/main">
          <x14:cfRule type="containsText" priority="737" operator="containsText" id="{E71647A6-175C-46FE-8749-C5CFEA6BE629}">
            <xm:f>NOT(ISERROR(SEARCH($K$73,K28)))</xm:f>
            <xm:f>$K$73</xm:f>
            <x14:dxf>
              <fill>
                <patternFill>
                  <bgColor rgb="FFFF0000"/>
                </patternFill>
              </fill>
            </x14:dxf>
          </x14:cfRule>
          <x14:cfRule type="containsText" priority="738" operator="containsText" id="{7F9F6426-F738-4F9A-ADC1-DE5F9E6BD265}">
            <xm:f>NOT(ISERROR(SEARCH($K$72,K28)))</xm:f>
            <xm:f>$K$72</xm:f>
            <x14:dxf>
              <fill>
                <patternFill>
                  <bgColor rgb="FFFFC000"/>
                </patternFill>
              </fill>
            </x14:dxf>
          </x14:cfRule>
          <x14:cfRule type="containsText" priority="739" operator="containsText" id="{094A6138-6C6A-4E87-A9C2-8800E4D8700C}">
            <xm:f>NOT(ISERROR(SEARCH($K$71,K28)))</xm:f>
            <xm:f>$K$71</xm:f>
            <x14:dxf>
              <fill>
                <patternFill>
                  <bgColor rgb="FFFFFF00"/>
                </patternFill>
              </fill>
            </x14:dxf>
          </x14:cfRule>
          <x14:cfRule type="containsText" priority="740" operator="containsText" id="{85D6CF7A-FC1F-4346-B7A0-9E04238AD136}">
            <xm:f>NOT(ISERROR(SEARCH($K$70,K28)))</xm:f>
            <xm:f>$K$70</xm:f>
            <x14:dxf>
              <fill>
                <patternFill>
                  <bgColor rgb="FF00B050"/>
                </patternFill>
              </fill>
            </x14:dxf>
          </x14:cfRule>
          <x14:cfRule type="containsText" priority="741" operator="containsText" id="{1D137AA3-E00C-464C-B00D-763747FF275B}">
            <xm:f>NOT(ISERROR(SEARCH($K$69,K28)))</xm:f>
            <xm:f>$K$69</xm:f>
            <x14:dxf>
              <fill>
                <patternFill>
                  <bgColor rgb="FF92D050"/>
                </patternFill>
              </fill>
            </x14:dxf>
          </x14:cfRule>
          <xm:sqref>K28</xm:sqref>
        </x14:conditionalFormatting>
        <x14:conditionalFormatting xmlns:xm="http://schemas.microsoft.com/office/excel/2006/main">
          <x14:cfRule type="containsText" priority="732" operator="containsText" id="{75B279DC-B7F8-4196-A0D3-BABEC7F093AA}">
            <xm:f>NOT(ISERROR(SEARCH($K$73,K29)))</xm:f>
            <xm:f>$K$73</xm:f>
            <x14:dxf>
              <fill>
                <patternFill>
                  <bgColor rgb="FFFF0000"/>
                </patternFill>
              </fill>
            </x14:dxf>
          </x14:cfRule>
          <x14:cfRule type="containsText" priority="733" operator="containsText" id="{F1068BDB-8849-4306-8F12-8561B7E3C8BF}">
            <xm:f>NOT(ISERROR(SEARCH($K$72,K29)))</xm:f>
            <xm:f>$K$72</xm:f>
            <x14:dxf>
              <fill>
                <patternFill>
                  <bgColor rgb="FFFFC000"/>
                </patternFill>
              </fill>
            </x14:dxf>
          </x14:cfRule>
          <x14:cfRule type="containsText" priority="734" operator="containsText" id="{F77BC872-610B-4FB1-8508-1ECD522470B9}">
            <xm:f>NOT(ISERROR(SEARCH($K$71,K29)))</xm:f>
            <xm:f>$K$71</xm:f>
            <x14:dxf>
              <fill>
                <patternFill>
                  <bgColor rgb="FFFFFF00"/>
                </patternFill>
              </fill>
            </x14:dxf>
          </x14:cfRule>
          <x14:cfRule type="containsText" priority="735" operator="containsText" id="{E82B5B21-838B-4358-8D3E-751D293C6711}">
            <xm:f>NOT(ISERROR(SEARCH($K$70,K29)))</xm:f>
            <xm:f>$K$70</xm:f>
            <x14:dxf>
              <fill>
                <patternFill>
                  <bgColor rgb="FF00B050"/>
                </patternFill>
              </fill>
            </x14:dxf>
          </x14:cfRule>
          <x14:cfRule type="containsText" priority="736" operator="containsText" id="{C155BD3A-4684-4207-B2C7-62F18E987ADE}">
            <xm:f>NOT(ISERROR(SEARCH($K$69,K29)))</xm:f>
            <xm:f>$K$69</xm:f>
            <x14:dxf>
              <fill>
                <patternFill>
                  <bgColor rgb="FF92D050"/>
                </patternFill>
              </fill>
            </x14:dxf>
          </x14:cfRule>
          <xm:sqref>K29</xm:sqref>
        </x14:conditionalFormatting>
        <x14:conditionalFormatting xmlns:xm="http://schemas.microsoft.com/office/excel/2006/main">
          <x14:cfRule type="containsText" priority="727" operator="containsText" id="{A7033FA5-5B6A-4FD1-A0C1-9FDC582997EA}">
            <xm:f>NOT(ISERROR(SEARCH($K$73,K30)))</xm:f>
            <xm:f>$K$73</xm:f>
            <x14:dxf>
              <fill>
                <patternFill>
                  <bgColor rgb="FFFF0000"/>
                </patternFill>
              </fill>
            </x14:dxf>
          </x14:cfRule>
          <x14:cfRule type="containsText" priority="728" operator="containsText" id="{15CE42A5-10C2-4936-9C3A-A878D1D45387}">
            <xm:f>NOT(ISERROR(SEARCH($K$72,K30)))</xm:f>
            <xm:f>$K$72</xm:f>
            <x14:dxf>
              <fill>
                <patternFill>
                  <bgColor rgb="FFFFC000"/>
                </patternFill>
              </fill>
            </x14:dxf>
          </x14:cfRule>
          <x14:cfRule type="containsText" priority="729" operator="containsText" id="{5A238911-8761-4A20-8962-9AF96E2C23C9}">
            <xm:f>NOT(ISERROR(SEARCH($K$71,K30)))</xm:f>
            <xm:f>$K$71</xm:f>
            <x14:dxf>
              <fill>
                <patternFill>
                  <bgColor rgb="FFFFFF00"/>
                </patternFill>
              </fill>
            </x14:dxf>
          </x14:cfRule>
          <x14:cfRule type="containsText" priority="730" operator="containsText" id="{35F6175C-DEF5-4356-A876-164822A0E5F0}">
            <xm:f>NOT(ISERROR(SEARCH($K$70,K30)))</xm:f>
            <xm:f>$K$70</xm:f>
            <x14:dxf>
              <fill>
                <patternFill>
                  <bgColor rgb="FF00B050"/>
                </patternFill>
              </fill>
            </x14:dxf>
          </x14:cfRule>
          <x14:cfRule type="containsText" priority="731" operator="containsText" id="{40BE3307-2055-4A8F-87B1-F2E28F1CD0E5}">
            <xm:f>NOT(ISERROR(SEARCH($K$69,K30)))</xm:f>
            <xm:f>$K$69</xm:f>
            <x14:dxf>
              <fill>
                <patternFill>
                  <bgColor rgb="FF92D050"/>
                </patternFill>
              </fill>
            </x14:dxf>
          </x14:cfRule>
          <xm:sqref>K30:K32</xm:sqref>
        </x14:conditionalFormatting>
        <x14:conditionalFormatting xmlns:xm="http://schemas.microsoft.com/office/excel/2006/main">
          <x14:cfRule type="containsText" priority="722" operator="containsText" id="{861642CA-AD87-46FD-9E36-37D9AD8F1F8B}">
            <xm:f>NOT(ISERROR(SEARCH($K$73,K33)))</xm:f>
            <xm:f>$K$73</xm:f>
            <x14:dxf>
              <fill>
                <patternFill>
                  <bgColor rgb="FFFF0000"/>
                </patternFill>
              </fill>
            </x14:dxf>
          </x14:cfRule>
          <x14:cfRule type="containsText" priority="723" operator="containsText" id="{31F00951-D075-4749-8823-13BFDB154E6E}">
            <xm:f>NOT(ISERROR(SEARCH($K$72,K33)))</xm:f>
            <xm:f>$K$72</xm:f>
            <x14:dxf>
              <fill>
                <patternFill>
                  <bgColor rgb="FFFFC000"/>
                </patternFill>
              </fill>
            </x14:dxf>
          </x14:cfRule>
          <x14:cfRule type="containsText" priority="724" operator="containsText" id="{C322CE94-CB43-48DE-9BAC-C167D412361E}">
            <xm:f>NOT(ISERROR(SEARCH($K$71,K33)))</xm:f>
            <xm:f>$K$71</xm:f>
            <x14:dxf>
              <fill>
                <patternFill>
                  <bgColor rgb="FFFFFF00"/>
                </patternFill>
              </fill>
            </x14:dxf>
          </x14:cfRule>
          <x14:cfRule type="containsText" priority="725" operator="containsText" id="{57DEEA92-6108-496A-8C95-C6AA08A4179E}">
            <xm:f>NOT(ISERROR(SEARCH($K$70,K33)))</xm:f>
            <xm:f>$K$70</xm:f>
            <x14:dxf>
              <fill>
                <patternFill>
                  <bgColor rgb="FF00B050"/>
                </patternFill>
              </fill>
            </x14:dxf>
          </x14:cfRule>
          <x14:cfRule type="containsText" priority="726" operator="containsText" id="{C674763D-79E2-40EC-A1EE-87339CED549A}">
            <xm:f>NOT(ISERROR(SEARCH($K$69,K33)))</xm:f>
            <xm:f>$K$69</xm:f>
            <x14:dxf>
              <fill>
                <patternFill>
                  <bgColor rgb="FF92D050"/>
                </patternFill>
              </fill>
            </x14:dxf>
          </x14:cfRule>
          <xm:sqref>K33</xm:sqref>
        </x14:conditionalFormatting>
        <x14:conditionalFormatting xmlns:xm="http://schemas.microsoft.com/office/excel/2006/main">
          <x14:cfRule type="containsText" priority="717" operator="containsText" id="{47F9EF56-AF8E-49CD-9095-960E390E4AE2}">
            <xm:f>NOT(ISERROR(SEARCH($K$73,K34)))</xm:f>
            <xm:f>$K$73</xm:f>
            <x14:dxf>
              <fill>
                <patternFill>
                  <bgColor rgb="FFFF0000"/>
                </patternFill>
              </fill>
            </x14:dxf>
          </x14:cfRule>
          <x14:cfRule type="containsText" priority="718" operator="containsText" id="{2027C544-3F40-4359-86FF-50FC508372A5}">
            <xm:f>NOT(ISERROR(SEARCH($K$72,K34)))</xm:f>
            <xm:f>$K$72</xm:f>
            <x14:dxf>
              <fill>
                <patternFill>
                  <bgColor rgb="FFFFC000"/>
                </patternFill>
              </fill>
            </x14:dxf>
          </x14:cfRule>
          <x14:cfRule type="containsText" priority="719" operator="containsText" id="{EC45CD3B-1E1E-4231-848D-31D4BE662CB0}">
            <xm:f>NOT(ISERROR(SEARCH($K$71,K34)))</xm:f>
            <xm:f>$K$71</xm:f>
            <x14:dxf>
              <fill>
                <patternFill>
                  <bgColor rgb="FFFFFF00"/>
                </patternFill>
              </fill>
            </x14:dxf>
          </x14:cfRule>
          <x14:cfRule type="containsText" priority="720" operator="containsText" id="{4CB98166-7EF1-483F-BB50-02F51A18A5E6}">
            <xm:f>NOT(ISERROR(SEARCH($K$70,K34)))</xm:f>
            <xm:f>$K$70</xm:f>
            <x14:dxf>
              <fill>
                <patternFill>
                  <bgColor rgb="FF00B050"/>
                </patternFill>
              </fill>
            </x14:dxf>
          </x14:cfRule>
          <x14:cfRule type="containsText" priority="721" operator="containsText" id="{D5EE562E-4EB6-4BCF-BD3B-A8480020772E}">
            <xm:f>NOT(ISERROR(SEARCH($K$69,K34)))</xm:f>
            <xm:f>$K$69</xm:f>
            <x14:dxf>
              <fill>
                <patternFill>
                  <bgColor rgb="FF92D050"/>
                </patternFill>
              </fill>
            </x14:dxf>
          </x14:cfRule>
          <xm:sqref>K34:K35</xm:sqref>
        </x14:conditionalFormatting>
        <x14:conditionalFormatting xmlns:xm="http://schemas.microsoft.com/office/excel/2006/main">
          <x14:cfRule type="containsText" priority="712" operator="containsText" id="{22E7029A-8C5E-4A15-8B0F-BB26DDA5F965}">
            <xm:f>NOT(ISERROR(SEARCH($K$73,K36)))</xm:f>
            <xm:f>$K$73</xm:f>
            <x14:dxf>
              <fill>
                <patternFill>
                  <bgColor rgb="FFFF0000"/>
                </patternFill>
              </fill>
            </x14:dxf>
          </x14:cfRule>
          <x14:cfRule type="containsText" priority="713" operator="containsText" id="{E314C77C-0CED-4D4A-B4E4-24E4E30AB78C}">
            <xm:f>NOT(ISERROR(SEARCH($K$72,K36)))</xm:f>
            <xm:f>$K$72</xm:f>
            <x14:dxf>
              <fill>
                <patternFill>
                  <bgColor rgb="FFFFC000"/>
                </patternFill>
              </fill>
            </x14:dxf>
          </x14:cfRule>
          <x14:cfRule type="containsText" priority="714" operator="containsText" id="{1F5B7ABD-8894-47C6-AE75-1C5527BEAD63}">
            <xm:f>NOT(ISERROR(SEARCH($K$71,K36)))</xm:f>
            <xm:f>$K$71</xm:f>
            <x14:dxf>
              <fill>
                <patternFill>
                  <bgColor rgb="FFFFFF00"/>
                </patternFill>
              </fill>
            </x14:dxf>
          </x14:cfRule>
          <x14:cfRule type="containsText" priority="715" operator="containsText" id="{C41AFACD-0C51-49BE-AFDD-EB3B14FAA9FD}">
            <xm:f>NOT(ISERROR(SEARCH($K$70,K36)))</xm:f>
            <xm:f>$K$70</xm:f>
            <x14:dxf>
              <fill>
                <patternFill>
                  <bgColor rgb="FF00B050"/>
                </patternFill>
              </fill>
            </x14:dxf>
          </x14:cfRule>
          <x14:cfRule type="containsText" priority="716" operator="containsText" id="{F5A22F48-C6E4-458B-9BA3-45938BB59DB8}">
            <xm:f>NOT(ISERROR(SEARCH($K$69,K36)))</xm:f>
            <xm:f>$K$69</xm:f>
            <x14:dxf>
              <fill>
                <patternFill>
                  <bgColor rgb="FF92D050"/>
                </patternFill>
              </fill>
            </x14:dxf>
          </x14:cfRule>
          <xm:sqref>K36</xm:sqref>
        </x14:conditionalFormatting>
        <x14:conditionalFormatting xmlns:xm="http://schemas.microsoft.com/office/excel/2006/main">
          <x14:cfRule type="containsText" priority="707" operator="containsText" id="{8E55DA5D-1583-4490-8F96-D4BAB81EA723}">
            <xm:f>NOT(ISERROR(SEARCH($K$73,K37)))</xm:f>
            <xm:f>$K$73</xm:f>
            <x14:dxf>
              <fill>
                <patternFill>
                  <bgColor rgb="FFFF0000"/>
                </patternFill>
              </fill>
            </x14:dxf>
          </x14:cfRule>
          <x14:cfRule type="containsText" priority="708" operator="containsText" id="{DC4CBB3E-FC20-40A6-B537-9E5D033C375B}">
            <xm:f>NOT(ISERROR(SEARCH($K$72,K37)))</xm:f>
            <xm:f>$K$72</xm:f>
            <x14:dxf>
              <fill>
                <patternFill>
                  <bgColor rgb="FFFFC000"/>
                </patternFill>
              </fill>
            </x14:dxf>
          </x14:cfRule>
          <x14:cfRule type="containsText" priority="709" operator="containsText" id="{C0678F93-7268-48C9-95E0-F7C9960AF475}">
            <xm:f>NOT(ISERROR(SEARCH($K$71,K37)))</xm:f>
            <xm:f>$K$71</xm:f>
            <x14:dxf>
              <fill>
                <patternFill>
                  <bgColor rgb="FFFFFF00"/>
                </patternFill>
              </fill>
            </x14:dxf>
          </x14:cfRule>
          <x14:cfRule type="containsText" priority="710" operator="containsText" id="{72ED31C5-9B7B-4F42-BF9A-AFB120764CED}">
            <xm:f>NOT(ISERROR(SEARCH($K$70,K37)))</xm:f>
            <xm:f>$K$70</xm:f>
            <x14:dxf>
              <fill>
                <patternFill>
                  <bgColor rgb="FF00B050"/>
                </patternFill>
              </fill>
            </x14:dxf>
          </x14:cfRule>
          <x14:cfRule type="containsText" priority="711" operator="containsText" id="{3B858C39-ADFB-401A-8BEE-18219C994ABA}">
            <xm:f>NOT(ISERROR(SEARCH($K$69,K37)))</xm:f>
            <xm:f>$K$69</xm:f>
            <x14:dxf>
              <fill>
                <patternFill>
                  <bgColor rgb="FF92D050"/>
                </patternFill>
              </fill>
            </x14:dxf>
          </x14:cfRule>
          <xm:sqref>K37</xm:sqref>
        </x14:conditionalFormatting>
        <x14:conditionalFormatting xmlns:xm="http://schemas.microsoft.com/office/excel/2006/main">
          <x14:cfRule type="containsText" priority="703" operator="containsText" id="{EE1FA7E0-9BEA-44CD-82DD-42C62862710C}">
            <xm:f>NOT(ISERROR(SEARCH($M$72,M37)))</xm:f>
            <xm:f>$M$72</xm:f>
            <x14:dxf>
              <fill>
                <patternFill>
                  <bgColor rgb="FFFF0000"/>
                </patternFill>
              </fill>
            </x14:dxf>
          </x14:cfRule>
          <x14:cfRule type="containsText" priority="704" operator="containsText" id="{E8A2B531-5198-438B-9330-D472334B4098}">
            <xm:f>NOT(ISERROR(SEARCH($M$71,M37)))</xm:f>
            <xm:f>$M$71</xm:f>
            <x14:dxf>
              <fill>
                <patternFill>
                  <bgColor rgb="FFFFC000"/>
                </patternFill>
              </fill>
            </x14:dxf>
          </x14:cfRule>
          <x14:cfRule type="containsText" priority="705" operator="containsText" id="{1F2F36E1-214D-4B2A-B799-60B31134A9BD}">
            <xm:f>NOT(ISERROR(SEARCH($M$70,M37)))</xm:f>
            <xm:f>$M$70</xm:f>
            <x14:dxf>
              <fill>
                <patternFill>
                  <bgColor rgb="FFFFFF00"/>
                </patternFill>
              </fill>
            </x14:dxf>
          </x14:cfRule>
          <x14:cfRule type="containsText" priority="706" operator="containsText" id="{27187659-ACD2-44E5-9D33-54D7565126F5}">
            <xm:f>NOT(ISERROR(SEARCH($M$69,M37)))</xm:f>
            <xm:f>$M$69</xm:f>
            <x14:dxf>
              <fill>
                <patternFill>
                  <bgColor rgb="FF92D050"/>
                </patternFill>
              </fill>
            </x14:dxf>
          </x14:cfRule>
          <xm:sqref>M37</xm:sqref>
        </x14:conditionalFormatting>
        <x14:conditionalFormatting xmlns:xm="http://schemas.microsoft.com/office/excel/2006/main">
          <x14:cfRule type="containsText" priority="699" operator="containsText" id="{49DD285E-4875-4CAA-8C36-2E6BC339C37E}">
            <xm:f>NOT(ISERROR(SEARCH($M$72,M36)))</xm:f>
            <xm:f>$M$72</xm:f>
            <x14:dxf>
              <fill>
                <patternFill>
                  <bgColor rgb="FFFF0000"/>
                </patternFill>
              </fill>
            </x14:dxf>
          </x14:cfRule>
          <x14:cfRule type="containsText" priority="700" operator="containsText" id="{4341A8A7-DA74-476C-96A7-A3B9517F1AD9}">
            <xm:f>NOT(ISERROR(SEARCH($M$71,M36)))</xm:f>
            <xm:f>$M$71</xm:f>
            <x14:dxf>
              <fill>
                <patternFill>
                  <bgColor rgb="FFFFC000"/>
                </patternFill>
              </fill>
            </x14:dxf>
          </x14:cfRule>
          <x14:cfRule type="containsText" priority="701" operator="containsText" id="{BB3EB77A-5FBD-49D6-8DF2-732925FA8EF4}">
            <xm:f>NOT(ISERROR(SEARCH($M$70,M36)))</xm:f>
            <xm:f>$M$70</xm:f>
            <x14:dxf>
              <fill>
                <patternFill>
                  <bgColor rgb="FFFFFF00"/>
                </patternFill>
              </fill>
            </x14:dxf>
          </x14:cfRule>
          <x14:cfRule type="containsText" priority="702" operator="containsText" id="{EDEA99B1-140B-478C-AC94-A0063F7899F6}">
            <xm:f>NOT(ISERROR(SEARCH($M$69,M36)))</xm:f>
            <xm:f>$M$69</xm:f>
            <x14:dxf>
              <fill>
                <patternFill>
                  <bgColor rgb="FF92D050"/>
                </patternFill>
              </fill>
            </x14:dxf>
          </x14:cfRule>
          <xm:sqref>M36</xm:sqref>
        </x14:conditionalFormatting>
        <x14:conditionalFormatting xmlns:xm="http://schemas.microsoft.com/office/excel/2006/main">
          <x14:cfRule type="containsText" priority="691" operator="containsText" id="{80D36E80-7430-441A-9D31-2AB65F1AC4C9}">
            <xm:f>NOT(ISERROR(SEARCH($I$69,X38)))</xm:f>
            <xm:f>$I$69</xm:f>
            <x14:dxf>
              <fill>
                <patternFill>
                  <fgColor rgb="FF92D050"/>
                  <bgColor rgb="FF92D050"/>
                </patternFill>
              </fill>
            </x14:dxf>
          </x14:cfRule>
          <x14:cfRule type="containsText" priority="692" operator="containsText" id="{42781B81-1924-4C2D-94E4-80A461D7314D}">
            <xm:f>NOT(ISERROR(SEARCH($I$70,X38)))</xm:f>
            <xm:f>$I$70</xm:f>
            <x14:dxf>
              <fill>
                <patternFill>
                  <bgColor rgb="FF00B050"/>
                </patternFill>
              </fill>
            </x14:dxf>
          </x14:cfRule>
          <x14:cfRule type="containsText" priority="693" operator="containsText" id="{D7963BB8-802C-4160-8AE7-944281900BA2}">
            <xm:f>NOT(ISERROR(SEARCH($I$73,X38)))</xm:f>
            <xm:f>$I$73</xm:f>
            <x14:dxf>
              <fill>
                <patternFill>
                  <bgColor rgb="FFFF0000"/>
                </patternFill>
              </fill>
            </x14:dxf>
          </x14:cfRule>
          <x14:cfRule type="containsText" priority="694" operator="containsText" id="{82B9229A-A4D9-4001-8DCF-393FA747F677}">
            <xm:f>NOT(ISERROR(SEARCH($I$72,X38)))</xm:f>
            <xm:f>$I$72</xm:f>
            <x14:dxf>
              <fill>
                <patternFill>
                  <fgColor rgb="FFFFC000"/>
                  <bgColor rgb="FFFFC000"/>
                </patternFill>
              </fill>
            </x14:dxf>
          </x14:cfRule>
          <x14:cfRule type="containsText" priority="695" operator="containsText" id="{AFE39847-A278-46A3-88A4-ACF35D2F9DF7}">
            <xm:f>NOT(ISERROR(SEARCH($I$71,X38)))</xm:f>
            <xm:f>$I$71</xm:f>
            <x14:dxf>
              <fill>
                <patternFill>
                  <fgColor rgb="FFFFFF00"/>
                  <bgColor rgb="FFFFFF00"/>
                </patternFill>
              </fill>
            </x14:dxf>
          </x14:cfRule>
          <x14:cfRule type="containsText" priority="696" operator="containsText" id="{6796FFE0-C435-45F1-BEB4-3A8BF5C729F1}">
            <xm:f>NOT(ISERROR(SEARCH($I$70,X38)))</xm:f>
            <xm:f>$I$70</xm:f>
            <x14:dxf>
              <fill>
                <patternFill>
                  <bgColor theme="0" tint="-0.14996795556505021"/>
                </patternFill>
              </fill>
            </x14:dxf>
          </x14:cfRule>
          <x14:cfRule type="cellIs" priority="697" operator="equal" id="{452A637A-9DEE-4547-8D4F-28A90839B9BF}">
            <xm:f>'C:\GESTION 2023\1. Pensamiento y Direccionamiento Estrategico\Planes integrados\Definitivos\[MAPA RIESGOS UAEOS 2023.xlsx]Tabla probabiidad'!#REF!</xm:f>
            <x14:dxf>
              <fill>
                <patternFill>
                  <fgColor theme="6"/>
                </patternFill>
              </fill>
            </x14:dxf>
          </x14:cfRule>
          <x14:cfRule type="cellIs" priority="698" operator="equal" id="{C1EA088E-9867-47A1-B030-49A575B5BED8}">
            <xm:f>'C:\GESTION 2023\1. Pensamiento y Direccionamiento Estrategico\Planes integrados\Definitivos\[MAPA RIESGOS UAEOS 2023.xlsx]Tabla probabiidad'!#REF!</xm:f>
            <x14:dxf>
              <fill>
                <patternFill>
                  <fgColor rgb="FF92D050"/>
                  <bgColor theme="6" tint="0.59996337778862885"/>
                </patternFill>
              </fill>
            </x14:dxf>
          </x14:cfRule>
          <xm:sqref>X38</xm:sqref>
        </x14:conditionalFormatting>
        <x14:conditionalFormatting xmlns:xm="http://schemas.microsoft.com/office/excel/2006/main">
          <x14:cfRule type="containsText" priority="683" operator="containsText" id="{378F1A85-F514-478C-B6A7-1C8FDF0649A5}">
            <xm:f>NOT(ISERROR(SEARCH($I$69,I36)))</xm:f>
            <xm:f>$I$69</xm:f>
            <x14:dxf>
              <fill>
                <patternFill>
                  <fgColor rgb="FF92D050"/>
                  <bgColor rgb="FF92D050"/>
                </patternFill>
              </fill>
            </x14:dxf>
          </x14:cfRule>
          <x14:cfRule type="containsText" priority="684" operator="containsText" id="{895EFD24-1B3B-4796-80BD-C347CB125D2F}">
            <xm:f>NOT(ISERROR(SEARCH($I$70,I36)))</xm:f>
            <xm:f>$I$70</xm:f>
            <x14:dxf>
              <fill>
                <patternFill>
                  <bgColor rgb="FF00B050"/>
                </patternFill>
              </fill>
            </x14:dxf>
          </x14:cfRule>
          <x14:cfRule type="containsText" priority="685" operator="containsText" id="{5B3D0C76-B148-4DE1-9AE2-D4DF920ABE3B}">
            <xm:f>NOT(ISERROR(SEARCH($I$73,I36)))</xm:f>
            <xm:f>$I$73</xm:f>
            <x14:dxf>
              <fill>
                <patternFill>
                  <bgColor rgb="FFFF0000"/>
                </patternFill>
              </fill>
            </x14:dxf>
          </x14:cfRule>
          <x14:cfRule type="containsText" priority="686" operator="containsText" id="{F0C633E5-1CE2-4D30-935F-801575859A79}">
            <xm:f>NOT(ISERROR(SEARCH($I$72,I36)))</xm:f>
            <xm:f>$I$72</xm:f>
            <x14:dxf>
              <fill>
                <patternFill>
                  <fgColor rgb="FFFFC000"/>
                  <bgColor rgb="FFFFC000"/>
                </patternFill>
              </fill>
            </x14:dxf>
          </x14:cfRule>
          <x14:cfRule type="containsText" priority="687" operator="containsText" id="{CCE39E47-60B9-44F6-809C-96EA73B9AB01}">
            <xm:f>NOT(ISERROR(SEARCH($I$71,I36)))</xm:f>
            <xm:f>$I$71</xm:f>
            <x14:dxf>
              <fill>
                <patternFill>
                  <fgColor rgb="FFFFFF00"/>
                  <bgColor rgb="FFFFFF00"/>
                </patternFill>
              </fill>
            </x14:dxf>
          </x14:cfRule>
          <x14:cfRule type="containsText" priority="688" operator="containsText" id="{B430FA9E-C44B-496D-9ABC-E2AD46848FB1}">
            <xm:f>NOT(ISERROR(SEARCH($I$70,I36)))</xm:f>
            <xm:f>$I$70</xm:f>
            <x14:dxf>
              <fill>
                <patternFill>
                  <bgColor theme="0" tint="-0.14996795556505021"/>
                </patternFill>
              </fill>
            </x14:dxf>
          </x14:cfRule>
          <x14:cfRule type="cellIs" priority="689" operator="equal" id="{B1F05871-6BC2-4D29-9E38-2DE4F4F4526A}">
            <xm:f>'C:\GESTION 2023\1. Pensamiento y Direccionamiento Estrategico\Planes integrados\Definitivos\[MAPA RIESGOS UAEOS 2023.xlsx]Tabla probabiidad'!#REF!</xm:f>
            <x14:dxf>
              <fill>
                <patternFill>
                  <fgColor theme="6"/>
                </patternFill>
              </fill>
            </x14:dxf>
          </x14:cfRule>
          <x14:cfRule type="cellIs" priority="690" operator="equal" id="{0FD34EFD-6DBA-4C4A-9EA9-BAD4CFAAF096}">
            <xm:f>'C:\GESTION 2023\1. Pensamiento y Direccionamiento Estrategico\Planes integrados\Definitivos\[MAPA RIESGOS UAEOS 2023.xlsx]Tabla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675" operator="containsText" id="{B61105BB-DF3F-4EC8-AD9A-EA226D32965E}">
            <xm:f>NOT(ISERROR(SEARCH($I$69,I37)))</xm:f>
            <xm:f>$I$69</xm:f>
            <x14:dxf>
              <fill>
                <patternFill>
                  <fgColor rgb="FF92D050"/>
                  <bgColor rgb="FF92D050"/>
                </patternFill>
              </fill>
            </x14:dxf>
          </x14:cfRule>
          <x14:cfRule type="containsText" priority="676" operator="containsText" id="{E8F241C7-BFA5-4AE3-A18A-CC1D7C1F8129}">
            <xm:f>NOT(ISERROR(SEARCH($I$70,I37)))</xm:f>
            <xm:f>$I$70</xm:f>
            <x14:dxf>
              <fill>
                <patternFill>
                  <bgColor rgb="FF00B050"/>
                </patternFill>
              </fill>
            </x14:dxf>
          </x14:cfRule>
          <x14:cfRule type="containsText" priority="677" operator="containsText" id="{579EF546-C508-42C4-AB6E-9E1F2E3DC7F3}">
            <xm:f>NOT(ISERROR(SEARCH($I$73,I37)))</xm:f>
            <xm:f>$I$73</xm:f>
            <x14:dxf>
              <fill>
                <patternFill>
                  <bgColor rgb="FFFF0000"/>
                </patternFill>
              </fill>
            </x14:dxf>
          </x14:cfRule>
          <x14:cfRule type="containsText" priority="678" operator="containsText" id="{4ABF866B-0A57-4187-9E04-5FCFE22F2CA2}">
            <xm:f>NOT(ISERROR(SEARCH($I$72,I37)))</xm:f>
            <xm:f>$I$72</xm:f>
            <x14:dxf>
              <fill>
                <patternFill>
                  <fgColor rgb="FFFFC000"/>
                  <bgColor rgb="FFFFC000"/>
                </patternFill>
              </fill>
            </x14:dxf>
          </x14:cfRule>
          <x14:cfRule type="containsText" priority="679" operator="containsText" id="{E793C192-894E-4B25-8062-4B1030FC03A4}">
            <xm:f>NOT(ISERROR(SEARCH($I$71,I37)))</xm:f>
            <xm:f>$I$71</xm:f>
            <x14:dxf>
              <fill>
                <patternFill>
                  <fgColor rgb="FFFFFF00"/>
                  <bgColor rgb="FFFFFF00"/>
                </patternFill>
              </fill>
            </x14:dxf>
          </x14:cfRule>
          <x14:cfRule type="containsText" priority="680" operator="containsText" id="{58595EFA-983B-4C4A-9E22-7BC744F7944D}">
            <xm:f>NOT(ISERROR(SEARCH($I$70,I37)))</xm:f>
            <xm:f>$I$70</xm:f>
            <x14:dxf>
              <fill>
                <patternFill>
                  <bgColor theme="0" tint="-0.14996795556505021"/>
                </patternFill>
              </fill>
            </x14:dxf>
          </x14:cfRule>
          <x14:cfRule type="cellIs" priority="681" operator="equal" id="{14CCD989-32E3-4BDF-9474-747526E4E666}">
            <xm:f>'C:\GESTION 2023\1. Pensamiento y Direccionamiento Estrategico\Planes integrados\Definitivos\[MAPA RIESGOS UAEOS 2023.xlsx]Tabla probabiidad'!#REF!</xm:f>
            <x14:dxf>
              <fill>
                <patternFill>
                  <fgColor theme="6"/>
                </patternFill>
              </fill>
            </x14:dxf>
          </x14:cfRule>
          <x14:cfRule type="cellIs" priority="682" operator="equal" id="{F5C2819F-BCD0-4D14-A5CF-F9392F538B7F}">
            <xm:f>'C:\GESTION 2023\1. Pensamiento y Direccionamiento Estrategico\Planes integrados\Definitivos\[MAPA RIESGOS UAEOS 2023.xlsx]Tabla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67" operator="containsText" id="{58E3FCAD-393C-46B6-9E73-B8E217E9F43C}">
            <xm:f>NOT(ISERROR(SEARCH($I$69,I38)))</xm:f>
            <xm:f>$I$69</xm:f>
            <x14:dxf>
              <fill>
                <patternFill>
                  <fgColor rgb="FF92D050"/>
                  <bgColor rgb="FF92D050"/>
                </patternFill>
              </fill>
            </x14:dxf>
          </x14:cfRule>
          <x14:cfRule type="containsText" priority="668" operator="containsText" id="{6B8F956F-5DC0-434D-91E4-177D7282D10E}">
            <xm:f>NOT(ISERROR(SEARCH($I$70,I38)))</xm:f>
            <xm:f>$I$70</xm:f>
            <x14:dxf>
              <fill>
                <patternFill>
                  <bgColor rgb="FF00B050"/>
                </patternFill>
              </fill>
            </x14:dxf>
          </x14:cfRule>
          <x14:cfRule type="containsText" priority="669" operator="containsText" id="{FCAEA5F3-9F67-4C09-B305-55B50CB298BC}">
            <xm:f>NOT(ISERROR(SEARCH($I$73,I38)))</xm:f>
            <xm:f>$I$73</xm:f>
            <x14:dxf>
              <fill>
                <patternFill>
                  <bgColor rgb="FFFF0000"/>
                </patternFill>
              </fill>
            </x14:dxf>
          </x14:cfRule>
          <x14:cfRule type="containsText" priority="670" operator="containsText" id="{D79463FC-BCE4-4C2F-B458-17927BBE5120}">
            <xm:f>NOT(ISERROR(SEARCH($I$72,I38)))</xm:f>
            <xm:f>$I$72</xm:f>
            <x14:dxf>
              <fill>
                <patternFill>
                  <fgColor rgb="FFFFC000"/>
                  <bgColor rgb="FFFFC000"/>
                </patternFill>
              </fill>
            </x14:dxf>
          </x14:cfRule>
          <x14:cfRule type="containsText" priority="671" operator="containsText" id="{3091A20A-2F34-4FAE-AA3E-2141B1B4CACD}">
            <xm:f>NOT(ISERROR(SEARCH($I$71,I38)))</xm:f>
            <xm:f>$I$71</xm:f>
            <x14:dxf>
              <fill>
                <patternFill>
                  <fgColor rgb="FFFFFF00"/>
                  <bgColor rgb="FFFFFF00"/>
                </patternFill>
              </fill>
            </x14:dxf>
          </x14:cfRule>
          <x14:cfRule type="containsText" priority="672" operator="containsText" id="{6F6B6EE4-2DD2-4C87-8225-043EAB47425D}">
            <xm:f>NOT(ISERROR(SEARCH($I$70,I38)))</xm:f>
            <xm:f>$I$70</xm:f>
            <x14:dxf>
              <fill>
                <patternFill>
                  <bgColor theme="0" tint="-0.14996795556505021"/>
                </patternFill>
              </fill>
            </x14:dxf>
          </x14:cfRule>
          <x14:cfRule type="cellIs" priority="673" operator="equal" id="{F26CAF49-A590-4E42-BBBB-85AFDC2D8333}">
            <xm:f>'C:\GESTION 2023\1. Pensamiento y Direccionamiento Estrategico\Planes integrados\Definitivos\[MAPA RIESGOS UAEOS 2023.xlsx]Tabla probabiidad'!#REF!</xm:f>
            <x14:dxf>
              <fill>
                <patternFill>
                  <fgColor theme="6"/>
                </patternFill>
              </fill>
            </x14:dxf>
          </x14:cfRule>
          <x14:cfRule type="cellIs" priority="674" operator="equal" id="{CEC17C12-F8A3-446A-934F-F5619349E5C3}">
            <xm:f>'C:\GESTION 2023\1. Pensamiento y Direccionamiento Estrategico\Planes integrados\Definitivos\[MAPA RIESGOS UAEOS 2023.xlsx]Tabla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62" operator="containsText" id="{3BC378B4-17CB-45F8-88A9-18B74CD2D9BB}">
            <xm:f>NOT(ISERROR(SEARCH($K$73,K38)))</xm:f>
            <xm:f>$K$73</xm:f>
            <x14:dxf>
              <fill>
                <patternFill>
                  <bgColor rgb="FFFF0000"/>
                </patternFill>
              </fill>
            </x14:dxf>
          </x14:cfRule>
          <x14:cfRule type="containsText" priority="663" operator="containsText" id="{51463243-888A-459D-9FD2-AE3B79A0B552}">
            <xm:f>NOT(ISERROR(SEARCH($K$72,K38)))</xm:f>
            <xm:f>$K$72</xm:f>
            <x14:dxf>
              <fill>
                <patternFill>
                  <bgColor rgb="FFFFC000"/>
                </patternFill>
              </fill>
            </x14:dxf>
          </x14:cfRule>
          <x14:cfRule type="containsText" priority="664" operator="containsText" id="{EF13067C-B604-41E1-AFDF-2920A95A66D6}">
            <xm:f>NOT(ISERROR(SEARCH($K$71,K38)))</xm:f>
            <xm:f>$K$71</xm:f>
            <x14:dxf>
              <fill>
                <patternFill>
                  <bgColor rgb="FFFFFF00"/>
                </patternFill>
              </fill>
            </x14:dxf>
          </x14:cfRule>
          <x14:cfRule type="containsText" priority="665" operator="containsText" id="{AF01C170-48B2-4480-8B68-69BCB1DC030E}">
            <xm:f>NOT(ISERROR(SEARCH($K$70,K38)))</xm:f>
            <xm:f>$K$70</xm:f>
            <x14:dxf>
              <fill>
                <patternFill>
                  <bgColor rgb="FF00B050"/>
                </patternFill>
              </fill>
            </x14:dxf>
          </x14:cfRule>
          <x14:cfRule type="containsText" priority="666" operator="containsText" id="{70A20902-397E-4EDE-AD1A-DE74A9FAFA93}">
            <xm:f>NOT(ISERROR(SEARCH($K$69,K38)))</xm:f>
            <xm:f>$K$69</xm:f>
            <x14:dxf>
              <fill>
                <patternFill>
                  <bgColor rgb="FF92D050"/>
                </patternFill>
              </fill>
            </x14:dxf>
          </x14:cfRule>
          <xm:sqref>K38</xm:sqref>
        </x14:conditionalFormatting>
        <x14:conditionalFormatting xmlns:xm="http://schemas.microsoft.com/office/excel/2006/main">
          <x14:cfRule type="containsText" priority="658" operator="containsText" id="{E868E4BD-198E-4A9C-8699-D0F161A528AF}">
            <xm:f>NOT(ISERROR(SEARCH($M$72,M38)))</xm:f>
            <xm:f>$M$72</xm:f>
            <x14:dxf>
              <fill>
                <patternFill>
                  <bgColor rgb="FFFF0000"/>
                </patternFill>
              </fill>
            </x14:dxf>
          </x14:cfRule>
          <x14:cfRule type="containsText" priority="659" operator="containsText" id="{11800DAA-A3BC-4051-9565-5231E2C1F924}">
            <xm:f>NOT(ISERROR(SEARCH($M$71,M38)))</xm:f>
            <xm:f>$M$71</xm:f>
            <x14:dxf>
              <fill>
                <patternFill>
                  <bgColor rgb="FFFFC000"/>
                </patternFill>
              </fill>
            </x14:dxf>
          </x14:cfRule>
          <x14:cfRule type="containsText" priority="660" operator="containsText" id="{A9AA6A34-369E-4628-9400-2B61B68C7930}">
            <xm:f>NOT(ISERROR(SEARCH($M$70,M38)))</xm:f>
            <xm:f>$M$70</xm:f>
            <x14:dxf>
              <fill>
                <patternFill>
                  <bgColor rgb="FFFFFF00"/>
                </patternFill>
              </fill>
            </x14:dxf>
          </x14:cfRule>
          <x14:cfRule type="containsText" priority="661" operator="containsText" id="{876493DA-8DFA-418A-A14E-EB446D350F08}">
            <xm:f>NOT(ISERROR(SEARCH($M$69,M38)))</xm:f>
            <xm:f>$M$69</xm:f>
            <x14:dxf>
              <fill>
                <patternFill>
                  <bgColor rgb="FF92D050"/>
                </patternFill>
              </fill>
            </x14:dxf>
          </x14:cfRule>
          <xm:sqref>M38</xm:sqref>
        </x14:conditionalFormatting>
        <x14:conditionalFormatting xmlns:xm="http://schemas.microsoft.com/office/excel/2006/main">
          <x14:cfRule type="containsText" priority="653" operator="containsText" id="{8AB46920-88AE-4046-867B-6B60A4736FCC}">
            <xm:f>NOT(ISERROR(SEARCH($K$73,Z15)))</xm:f>
            <xm:f>$K$73</xm:f>
            <x14:dxf>
              <fill>
                <patternFill>
                  <bgColor rgb="FFFF0000"/>
                </patternFill>
              </fill>
            </x14:dxf>
          </x14:cfRule>
          <x14:cfRule type="containsText" priority="654" operator="containsText" id="{9EF8BAAF-13D2-4DDA-A169-B31D641A353A}">
            <xm:f>NOT(ISERROR(SEARCH($K$72,Z15)))</xm:f>
            <xm:f>$K$72</xm:f>
            <x14:dxf>
              <fill>
                <patternFill>
                  <bgColor rgb="FFFFC000"/>
                </patternFill>
              </fill>
            </x14:dxf>
          </x14:cfRule>
          <x14:cfRule type="containsText" priority="655" operator="containsText" id="{467A8512-9D34-48C7-8944-A3A6EDAB594B}">
            <xm:f>NOT(ISERROR(SEARCH($K$71,Z15)))</xm:f>
            <xm:f>$K$71</xm:f>
            <x14:dxf>
              <fill>
                <patternFill>
                  <bgColor rgb="FFFFFF00"/>
                </patternFill>
              </fill>
            </x14:dxf>
          </x14:cfRule>
          <x14:cfRule type="containsText" priority="656" operator="containsText" id="{E0E76DB7-097F-4680-90C1-4F13AEADFCD5}">
            <xm:f>NOT(ISERROR(SEARCH($K$70,Z15)))</xm:f>
            <xm:f>$K$70</xm:f>
            <x14:dxf>
              <fill>
                <patternFill>
                  <bgColor rgb="FF00B050"/>
                </patternFill>
              </fill>
            </x14:dxf>
          </x14:cfRule>
          <x14:cfRule type="containsText" priority="657" operator="containsText" id="{3BB16B71-9262-4D1C-9AC6-4022AE2AB748}">
            <xm:f>NOT(ISERROR(SEARCH($K$69,Z15)))</xm:f>
            <xm:f>$K$69</xm:f>
            <x14:dxf>
              <fill>
                <patternFill>
                  <bgColor rgb="FF92D050"/>
                </patternFill>
              </fill>
            </x14:dxf>
          </x14:cfRule>
          <xm:sqref>Z15</xm:sqref>
        </x14:conditionalFormatting>
        <x14:conditionalFormatting xmlns:xm="http://schemas.microsoft.com/office/excel/2006/main">
          <x14:cfRule type="containsText" priority="648" operator="containsText" id="{79C602E3-18EA-44F0-AB47-187AF1ECE57D}">
            <xm:f>NOT(ISERROR(SEARCH($K$73,Z16)))</xm:f>
            <xm:f>$K$73</xm:f>
            <x14:dxf>
              <fill>
                <patternFill>
                  <bgColor rgb="FFFF0000"/>
                </patternFill>
              </fill>
            </x14:dxf>
          </x14:cfRule>
          <x14:cfRule type="containsText" priority="649" operator="containsText" id="{4ABA9D0A-D6C0-48F1-8755-0A6356682E6D}">
            <xm:f>NOT(ISERROR(SEARCH($K$72,Z16)))</xm:f>
            <xm:f>$K$72</xm:f>
            <x14:dxf>
              <fill>
                <patternFill>
                  <bgColor rgb="FFFFC000"/>
                </patternFill>
              </fill>
            </x14:dxf>
          </x14:cfRule>
          <x14:cfRule type="containsText" priority="650" operator="containsText" id="{7B9602AB-93E3-46B8-8205-64DDF95A286B}">
            <xm:f>NOT(ISERROR(SEARCH($K$71,Z16)))</xm:f>
            <xm:f>$K$71</xm:f>
            <x14:dxf>
              <fill>
                <patternFill>
                  <bgColor rgb="FFFFFF00"/>
                </patternFill>
              </fill>
            </x14:dxf>
          </x14:cfRule>
          <x14:cfRule type="containsText" priority="651" operator="containsText" id="{84D052A1-AF6C-430D-8197-AAEF430955F1}">
            <xm:f>NOT(ISERROR(SEARCH($K$70,Z16)))</xm:f>
            <xm:f>$K$70</xm:f>
            <x14:dxf>
              <fill>
                <patternFill>
                  <bgColor rgb="FF00B050"/>
                </patternFill>
              </fill>
            </x14:dxf>
          </x14:cfRule>
          <x14:cfRule type="containsText" priority="652" operator="containsText" id="{0C38FE8D-3148-4D1C-825B-FAA8EEDF9200}">
            <xm:f>NOT(ISERROR(SEARCH($K$69,Z16)))</xm:f>
            <xm:f>$K$69</xm:f>
            <x14:dxf>
              <fill>
                <patternFill>
                  <bgColor rgb="FF92D050"/>
                </patternFill>
              </fill>
            </x14:dxf>
          </x14:cfRule>
          <xm:sqref>Z16</xm:sqref>
        </x14:conditionalFormatting>
        <x14:conditionalFormatting xmlns:xm="http://schemas.microsoft.com/office/excel/2006/main">
          <x14:cfRule type="containsText" priority="643" operator="containsText" id="{39304D6D-7B7C-436A-A6EE-555B51580765}">
            <xm:f>NOT(ISERROR(SEARCH($K$73,Z17)))</xm:f>
            <xm:f>$K$73</xm:f>
            <x14:dxf>
              <fill>
                <patternFill>
                  <bgColor rgb="FFFF0000"/>
                </patternFill>
              </fill>
            </x14:dxf>
          </x14:cfRule>
          <x14:cfRule type="containsText" priority="644" operator="containsText" id="{7DAA5DB2-702F-4069-BC8F-C1E0BD8BB227}">
            <xm:f>NOT(ISERROR(SEARCH($K$72,Z17)))</xm:f>
            <xm:f>$K$72</xm:f>
            <x14:dxf>
              <fill>
                <patternFill>
                  <bgColor rgb="FFFFC000"/>
                </patternFill>
              </fill>
            </x14:dxf>
          </x14:cfRule>
          <x14:cfRule type="containsText" priority="645" operator="containsText" id="{AC127414-A973-47F0-AC2E-DD45C81DEB0D}">
            <xm:f>NOT(ISERROR(SEARCH($K$71,Z17)))</xm:f>
            <xm:f>$K$71</xm:f>
            <x14:dxf>
              <fill>
                <patternFill>
                  <bgColor rgb="FFFFFF00"/>
                </patternFill>
              </fill>
            </x14:dxf>
          </x14:cfRule>
          <x14:cfRule type="containsText" priority="646" operator="containsText" id="{324CFB91-368D-4E45-82DB-1EBC43BA37CF}">
            <xm:f>NOT(ISERROR(SEARCH($K$70,Z17)))</xm:f>
            <xm:f>$K$70</xm:f>
            <x14:dxf>
              <fill>
                <patternFill>
                  <bgColor rgb="FF00B050"/>
                </patternFill>
              </fill>
            </x14:dxf>
          </x14:cfRule>
          <x14:cfRule type="containsText" priority="647" operator="containsText" id="{FF1D70F4-FFE6-4B6B-BA1D-1BA440B3A71D}">
            <xm:f>NOT(ISERROR(SEARCH($K$69,Z17)))</xm:f>
            <xm:f>$K$69</xm:f>
            <x14:dxf>
              <fill>
                <patternFill>
                  <bgColor rgb="FF92D050"/>
                </patternFill>
              </fill>
            </x14:dxf>
          </x14:cfRule>
          <xm:sqref>Z17</xm:sqref>
        </x14:conditionalFormatting>
        <x14:conditionalFormatting xmlns:xm="http://schemas.microsoft.com/office/excel/2006/main">
          <x14:cfRule type="containsText" priority="638" operator="containsText" id="{F0C01D5A-BA95-44F2-AB9C-CAF416D229F0}">
            <xm:f>NOT(ISERROR(SEARCH($K$73,Z18)))</xm:f>
            <xm:f>$K$73</xm:f>
            <x14:dxf>
              <fill>
                <patternFill>
                  <bgColor rgb="FFFF0000"/>
                </patternFill>
              </fill>
            </x14:dxf>
          </x14:cfRule>
          <x14:cfRule type="containsText" priority="639" operator="containsText" id="{E299A724-2EE5-4877-A2EE-F0FF4CEE887F}">
            <xm:f>NOT(ISERROR(SEARCH($K$72,Z18)))</xm:f>
            <xm:f>$K$72</xm:f>
            <x14:dxf>
              <fill>
                <patternFill>
                  <bgColor rgb="FFFFC000"/>
                </patternFill>
              </fill>
            </x14:dxf>
          </x14:cfRule>
          <x14:cfRule type="containsText" priority="640" operator="containsText" id="{0761C155-B341-405F-ADD3-55C6CDA8EE83}">
            <xm:f>NOT(ISERROR(SEARCH($K$71,Z18)))</xm:f>
            <xm:f>$K$71</xm:f>
            <x14:dxf>
              <fill>
                <patternFill>
                  <bgColor rgb="FFFFFF00"/>
                </patternFill>
              </fill>
            </x14:dxf>
          </x14:cfRule>
          <x14:cfRule type="containsText" priority="641" operator="containsText" id="{82832452-3D9A-43A7-8DFA-60D510331E2F}">
            <xm:f>NOT(ISERROR(SEARCH($K$70,Z18)))</xm:f>
            <xm:f>$K$70</xm:f>
            <x14:dxf>
              <fill>
                <patternFill>
                  <bgColor rgb="FF00B050"/>
                </patternFill>
              </fill>
            </x14:dxf>
          </x14:cfRule>
          <x14:cfRule type="containsText" priority="642" operator="containsText" id="{2EBEA9A9-1226-4F66-A2CA-610A82785CE5}">
            <xm:f>NOT(ISERROR(SEARCH($K$69,Z18)))</xm:f>
            <xm:f>$K$69</xm:f>
            <x14:dxf>
              <fill>
                <patternFill>
                  <bgColor rgb="FF92D050"/>
                </patternFill>
              </fill>
            </x14:dxf>
          </x14:cfRule>
          <xm:sqref>Z18</xm:sqref>
        </x14:conditionalFormatting>
        <x14:conditionalFormatting xmlns:xm="http://schemas.microsoft.com/office/excel/2006/main">
          <x14:cfRule type="containsText" priority="633" operator="containsText" id="{18E89C20-648A-41EE-BD10-A13A3E7142A5}">
            <xm:f>NOT(ISERROR(SEARCH($K$73,Z19)))</xm:f>
            <xm:f>$K$73</xm:f>
            <x14:dxf>
              <fill>
                <patternFill>
                  <bgColor rgb="FFFF0000"/>
                </patternFill>
              </fill>
            </x14:dxf>
          </x14:cfRule>
          <x14:cfRule type="containsText" priority="634" operator="containsText" id="{34F99E8E-8BB8-4768-8AA6-3A0ADFD41A6E}">
            <xm:f>NOT(ISERROR(SEARCH($K$72,Z19)))</xm:f>
            <xm:f>$K$72</xm:f>
            <x14:dxf>
              <fill>
                <patternFill>
                  <bgColor rgb="FFFFC000"/>
                </patternFill>
              </fill>
            </x14:dxf>
          </x14:cfRule>
          <x14:cfRule type="containsText" priority="635" operator="containsText" id="{43BFE8CE-4A7F-43EA-BB75-8BF1341D5C44}">
            <xm:f>NOT(ISERROR(SEARCH($K$71,Z19)))</xm:f>
            <xm:f>$K$71</xm:f>
            <x14:dxf>
              <fill>
                <patternFill>
                  <bgColor rgb="FFFFFF00"/>
                </patternFill>
              </fill>
            </x14:dxf>
          </x14:cfRule>
          <x14:cfRule type="containsText" priority="636" operator="containsText" id="{B7B6C9B5-BB37-460E-848D-5F18D97C4829}">
            <xm:f>NOT(ISERROR(SEARCH($K$70,Z19)))</xm:f>
            <xm:f>$K$70</xm:f>
            <x14:dxf>
              <fill>
                <patternFill>
                  <bgColor rgb="FF00B050"/>
                </patternFill>
              </fill>
            </x14:dxf>
          </x14:cfRule>
          <x14:cfRule type="containsText" priority="637" operator="containsText" id="{7B38C0B4-FAFB-4B7C-83C9-3B8F1C840D4F}">
            <xm:f>NOT(ISERROR(SEARCH($K$69,Z19)))</xm:f>
            <xm:f>$K$69</xm:f>
            <x14:dxf>
              <fill>
                <patternFill>
                  <bgColor rgb="FF92D050"/>
                </patternFill>
              </fill>
            </x14:dxf>
          </x14:cfRule>
          <xm:sqref>Z19</xm:sqref>
        </x14:conditionalFormatting>
        <x14:conditionalFormatting xmlns:xm="http://schemas.microsoft.com/office/excel/2006/main">
          <x14:cfRule type="containsText" priority="628" operator="containsText" id="{6C0551D6-D940-4D7D-BA61-CE02CBD8D726}">
            <xm:f>NOT(ISERROR(SEARCH($K$73,Z20)))</xm:f>
            <xm:f>$K$73</xm:f>
            <x14:dxf>
              <fill>
                <patternFill>
                  <bgColor rgb="FFFF0000"/>
                </patternFill>
              </fill>
            </x14:dxf>
          </x14:cfRule>
          <x14:cfRule type="containsText" priority="629" operator="containsText" id="{264C69E6-18B2-45C5-9795-047761B85469}">
            <xm:f>NOT(ISERROR(SEARCH($K$72,Z20)))</xm:f>
            <xm:f>$K$72</xm:f>
            <x14:dxf>
              <fill>
                <patternFill>
                  <bgColor rgb="FFFFC000"/>
                </patternFill>
              </fill>
            </x14:dxf>
          </x14:cfRule>
          <x14:cfRule type="containsText" priority="630" operator="containsText" id="{60FDED43-C356-4A92-A322-F6738D9361B2}">
            <xm:f>NOT(ISERROR(SEARCH($K$71,Z20)))</xm:f>
            <xm:f>$K$71</xm:f>
            <x14:dxf>
              <fill>
                <patternFill>
                  <bgColor rgb="FFFFFF00"/>
                </patternFill>
              </fill>
            </x14:dxf>
          </x14:cfRule>
          <x14:cfRule type="containsText" priority="631" operator="containsText" id="{9D2FDB76-D70E-4A18-AD09-4FF306972FF9}">
            <xm:f>NOT(ISERROR(SEARCH($K$70,Z20)))</xm:f>
            <xm:f>$K$70</xm:f>
            <x14:dxf>
              <fill>
                <patternFill>
                  <bgColor rgb="FF00B050"/>
                </patternFill>
              </fill>
            </x14:dxf>
          </x14:cfRule>
          <x14:cfRule type="containsText" priority="632" operator="containsText" id="{BE9C3AD0-3431-4106-8468-1F0C7423D426}">
            <xm:f>NOT(ISERROR(SEARCH($K$69,Z20)))</xm:f>
            <xm:f>$K$69</xm:f>
            <x14:dxf>
              <fill>
                <patternFill>
                  <bgColor rgb="FF92D050"/>
                </patternFill>
              </fill>
            </x14:dxf>
          </x14:cfRule>
          <xm:sqref>Z20</xm:sqref>
        </x14:conditionalFormatting>
        <x14:conditionalFormatting xmlns:xm="http://schemas.microsoft.com/office/excel/2006/main">
          <x14:cfRule type="containsText" priority="623" operator="containsText" id="{CDE0E81B-6F16-4CC8-9AC4-897A56863F58}">
            <xm:f>NOT(ISERROR(SEARCH($K$73,Z21)))</xm:f>
            <xm:f>$K$73</xm:f>
            <x14:dxf>
              <fill>
                <patternFill>
                  <bgColor rgb="FFFF0000"/>
                </patternFill>
              </fill>
            </x14:dxf>
          </x14:cfRule>
          <x14:cfRule type="containsText" priority="624" operator="containsText" id="{AFA39400-ECF0-43C0-99AF-19F3EFF734D3}">
            <xm:f>NOT(ISERROR(SEARCH($K$72,Z21)))</xm:f>
            <xm:f>$K$72</xm:f>
            <x14:dxf>
              <fill>
                <patternFill>
                  <bgColor rgb="FFFFC000"/>
                </patternFill>
              </fill>
            </x14:dxf>
          </x14:cfRule>
          <x14:cfRule type="containsText" priority="625" operator="containsText" id="{A5EADF2C-3DC1-4188-895B-D7F72786B623}">
            <xm:f>NOT(ISERROR(SEARCH($K$71,Z21)))</xm:f>
            <xm:f>$K$71</xm:f>
            <x14:dxf>
              <fill>
                <patternFill>
                  <bgColor rgb="FFFFFF00"/>
                </patternFill>
              </fill>
            </x14:dxf>
          </x14:cfRule>
          <x14:cfRule type="containsText" priority="626" operator="containsText" id="{03CB4360-68AA-455F-842D-76DFBC1482E4}">
            <xm:f>NOT(ISERROR(SEARCH($K$70,Z21)))</xm:f>
            <xm:f>$K$70</xm:f>
            <x14:dxf>
              <fill>
                <patternFill>
                  <bgColor rgb="FF00B050"/>
                </patternFill>
              </fill>
            </x14:dxf>
          </x14:cfRule>
          <x14:cfRule type="containsText" priority="627" operator="containsText" id="{96B2E70D-2980-49F8-9946-79935DDA1F67}">
            <xm:f>NOT(ISERROR(SEARCH($K$69,Z21)))</xm:f>
            <xm:f>$K$69</xm:f>
            <x14:dxf>
              <fill>
                <patternFill>
                  <bgColor rgb="FF92D050"/>
                </patternFill>
              </fill>
            </x14:dxf>
          </x14:cfRule>
          <xm:sqref>Z21:Z23</xm:sqref>
        </x14:conditionalFormatting>
        <x14:conditionalFormatting xmlns:xm="http://schemas.microsoft.com/office/excel/2006/main">
          <x14:cfRule type="containsText" priority="618" operator="containsText" id="{038FA0DB-DAE3-4361-B4CF-BCDD44519B8C}">
            <xm:f>NOT(ISERROR(SEARCH($K$73,Z24)))</xm:f>
            <xm:f>$K$73</xm:f>
            <x14:dxf>
              <fill>
                <patternFill>
                  <bgColor rgb="FFFF0000"/>
                </patternFill>
              </fill>
            </x14:dxf>
          </x14:cfRule>
          <x14:cfRule type="containsText" priority="619" operator="containsText" id="{D546D399-7444-4BE7-AE0D-B3106181F842}">
            <xm:f>NOT(ISERROR(SEARCH($K$72,Z24)))</xm:f>
            <xm:f>$K$72</xm:f>
            <x14:dxf>
              <fill>
                <patternFill>
                  <bgColor rgb="FFFFC000"/>
                </patternFill>
              </fill>
            </x14:dxf>
          </x14:cfRule>
          <x14:cfRule type="containsText" priority="620" operator="containsText" id="{58B217ED-09E0-49A8-A591-CA942CA3ECEC}">
            <xm:f>NOT(ISERROR(SEARCH($K$71,Z24)))</xm:f>
            <xm:f>$K$71</xm:f>
            <x14:dxf>
              <fill>
                <patternFill>
                  <bgColor rgb="FFFFFF00"/>
                </patternFill>
              </fill>
            </x14:dxf>
          </x14:cfRule>
          <x14:cfRule type="containsText" priority="621" operator="containsText" id="{BBD78550-4BD2-45CD-BD70-C980ECE72BF5}">
            <xm:f>NOT(ISERROR(SEARCH($K$70,Z24)))</xm:f>
            <xm:f>$K$70</xm:f>
            <x14:dxf>
              <fill>
                <patternFill>
                  <bgColor rgb="FF00B050"/>
                </patternFill>
              </fill>
            </x14:dxf>
          </x14:cfRule>
          <x14:cfRule type="containsText" priority="622" operator="containsText" id="{CA41D62F-DE4F-4930-8C4B-ABD1015C14EB}">
            <xm:f>NOT(ISERROR(SEARCH($K$69,Z24)))</xm:f>
            <xm:f>$K$69</xm:f>
            <x14:dxf>
              <fill>
                <patternFill>
                  <bgColor rgb="FF92D050"/>
                </patternFill>
              </fill>
            </x14:dxf>
          </x14:cfRule>
          <xm:sqref>Z24</xm:sqref>
        </x14:conditionalFormatting>
        <x14:conditionalFormatting xmlns:xm="http://schemas.microsoft.com/office/excel/2006/main">
          <x14:cfRule type="containsText" priority="613" operator="containsText" id="{B4759A32-FA1D-47A5-85E6-9B286F86F25B}">
            <xm:f>NOT(ISERROR(SEARCH($K$73,Z25)))</xm:f>
            <xm:f>$K$73</xm:f>
            <x14:dxf>
              <fill>
                <patternFill>
                  <bgColor rgb="FFFF0000"/>
                </patternFill>
              </fill>
            </x14:dxf>
          </x14:cfRule>
          <x14:cfRule type="containsText" priority="614" operator="containsText" id="{A4582A8F-27F6-4A8C-ABD0-B304F530B682}">
            <xm:f>NOT(ISERROR(SEARCH($K$72,Z25)))</xm:f>
            <xm:f>$K$72</xm:f>
            <x14:dxf>
              <fill>
                <patternFill>
                  <bgColor rgb="FFFFC000"/>
                </patternFill>
              </fill>
            </x14:dxf>
          </x14:cfRule>
          <x14:cfRule type="containsText" priority="615" operator="containsText" id="{B907D877-C63A-446F-AF12-772D426459A9}">
            <xm:f>NOT(ISERROR(SEARCH($K$71,Z25)))</xm:f>
            <xm:f>$K$71</xm:f>
            <x14:dxf>
              <fill>
                <patternFill>
                  <bgColor rgb="FFFFFF00"/>
                </patternFill>
              </fill>
            </x14:dxf>
          </x14:cfRule>
          <x14:cfRule type="containsText" priority="616" operator="containsText" id="{1101829F-F2A3-44F5-9C81-3DB0279AE522}">
            <xm:f>NOT(ISERROR(SEARCH($K$70,Z25)))</xm:f>
            <xm:f>$K$70</xm:f>
            <x14:dxf>
              <fill>
                <patternFill>
                  <bgColor rgb="FF00B050"/>
                </patternFill>
              </fill>
            </x14:dxf>
          </x14:cfRule>
          <x14:cfRule type="containsText" priority="617" operator="containsText" id="{C52FC1AB-D4C8-40D9-B5FF-508895EAD81D}">
            <xm:f>NOT(ISERROR(SEARCH($K$69,Z25)))</xm:f>
            <xm:f>$K$69</xm:f>
            <x14:dxf>
              <fill>
                <patternFill>
                  <bgColor rgb="FF92D050"/>
                </patternFill>
              </fill>
            </x14:dxf>
          </x14:cfRule>
          <xm:sqref>Z25</xm:sqref>
        </x14:conditionalFormatting>
        <x14:conditionalFormatting xmlns:xm="http://schemas.microsoft.com/office/excel/2006/main">
          <x14:cfRule type="containsText" priority="608" operator="containsText" id="{2966AFD7-CC54-4AD2-AEC3-16CFA9B70C86}">
            <xm:f>NOT(ISERROR(SEARCH($K$73,Z26)))</xm:f>
            <xm:f>$K$73</xm:f>
            <x14:dxf>
              <fill>
                <patternFill>
                  <bgColor rgb="FFFF0000"/>
                </patternFill>
              </fill>
            </x14:dxf>
          </x14:cfRule>
          <x14:cfRule type="containsText" priority="609" operator="containsText" id="{7989946D-0484-4DAD-B7C9-FBDDCEA1A499}">
            <xm:f>NOT(ISERROR(SEARCH($K$72,Z26)))</xm:f>
            <xm:f>$K$72</xm:f>
            <x14:dxf>
              <fill>
                <patternFill>
                  <bgColor rgb="FFFFC000"/>
                </patternFill>
              </fill>
            </x14:dxf>
          </x14:cfRule>
          <x14:cfRule type="containsText" priority="610" operator="containsText" id="{B53D5479-DA2E-42B2-B575-97E68BCAD02A}">
            <xm:f>NOT(ISERROR(SEARCH($K$71,Z26)))</xm:f>
            <xm:f>$K$71</xm:f>
            <x14:dxf>
              <fill>
                <patternFill>
                  <bgColor rgb="FFFFFF00"/>
                </patternFill>
              </fill>
            </x14:dxf>
          </x14:cfRule>
          <x14:cfRule type="containsText" priority="611" operator="containsText" id="{31F14924-20A9-4536-9D46-D787A8205FFC}">
            <xm:f>NOT(ISERROR(SEARCH($K$70,Z26)))</xm:f>
            <xm:f>$K$70</xm:f>
            <x14:dxf>
              <fill>
                <patternFill>
                  <bgColor rgb="FF00B050"/>
                </patternFill>
              </fill>
            </x14:dxf>
          </x14:cfRule>
          <x14:cfRule type="containsText" priority="612" operator="containsText" id="{90D057D3-8A4B-4895-B79D-43783CC3CC1D}">
            <xm:f>NOT(ISERROR(SEARCH($K$69,Z26)))</xm:f>
            <xm:f>$K$69</xm:f>
            <x14:dxf>
              <fill>
                <patternFill>
                  <bgColor rgb="FF92D050"/>
                </patternFill>
              </fill>
            </x14:dxf>
          </x14:cfRule>
          <xm:sqref>Z26</xm:sqref>
        </x14:conditionalFormatting>
        <x14:conditionalFormatting xmlns:xm="http://schemas.microsoft.com/office/excel/2006/main">
          <x14:cfRule type="containsText" priority="603" operator="containsText" id="{BAD4B0BF-7191-446C-9AE1-06F681383F84}">
            <xm:f>NOT(ISERROR(SEARCH($K$73,Z27)))</xm:f>
            <xm:f>$K$73</xm:f>
            <x14:dxf>
              <fill>
                <patternFill>
                  <bgColor rgb="FFFF0000"/>
                </patternFill>
              </fill>
            </x14:dxf>
          </x14:cfRule>
          <x14:cfRule type="containsText" priority="604" operator="containsText" id="{CC4502D0-FAD1-4D06-AB73-BEE61CB5D2FB}">
            <xm:f>NOT(ISERROR(SEARCH($K$72,Z27)))</xm:f>
            <xm:f>$K$72</xm:f>
            <x14:dxf>
              <fill>
                <patternFill>
                  <bgColor rgb="FFFFC000"/>
                </patternFill>
              </fill>
            </x14:dxf>
          </x14:cfRule>
          <x14:cfRule type="containsText" priority="605" operator="containsText" id="{7639EA40-D06D-4991-AEC0-E2E136181F09}">
            <xm:f>NOT(ISERROR(SEARCH($K$71,Z27)))</xm:f>
            <xm:f>$K$71</xm:f>
            <x14:dxf>
              <fill>
                <patternFill>
                  <bgColor rgb="FFFFFF00"/>
                </patternFill>
              </fill>
            </x14:dxf>
          </x14:cfRule>
          <x14:cfRule type="containsText" priority="606" operator="containsText" id="{D3F74C4D-4840-489E-840B-AD8A22F3B4AA}">
            <xm:f>NOT(ISERROR(SEARCH($K$70,Z27)))</xm:f>
            <xm:f>$K$70</xm:f>
            <x14:dxf>
              <fill>
                <patternFill>
                  <bgColor rgb="FF00B050"/>
                </patternFill>
              </fill>
            </x14:dxf>
          </x14:cfRule>
          <x14:cfRule type="containsText" priority="607" operator="containsText" id="{4216E8C4-EB81-4B02-BEBF-5A8EB63943ED}">
            <xm:f>NOT(ISERROR(SEARCH($K$69,Z27)))</xm:f>
            <xm:f>$K$69</xm:f>
            <x14:dxf>
              <fill>
                <patternFill>
                  <bgColor rgb="FF92D050"/>
                </patternFill>
              </fill>
            </x14:dxf>
          </x14:cfRule>
          <xm:sqref>Z27</xm:sqref>
        </x14:conditionalFormatting>
        <x14:conditionalFormatting xmlns:xm="http://schemas.microsoft.com/office/excel/2006/main">
          <x14:cfRule type="containsText" priority="598" operator="containsText" id="{5F3BDCFC-1169-4242-A8EE-09FE40677983}">
            <xm:f>NOT(ISERROR(SEARCH($K$73,Z28)))</xm:f>
            <xm:f>$K$73</xm:f>
            <x14:dxf>
              <fill>
                <patternFill>
                  <bgColor rgb="FFFF0000"/>
                </patternFill>
              </fill>
            </x14:dxf>
          </x14:cfRule>
          <x14:cfRule type="containsText" priority="599" operator="containsText" id="{C7F2699E-2A00-425A-BCD0-6ED088CEFDDE}">
            <xm:f>NOT(ISERROR(SEARCH($K$72,Z28)))</xm:f>
            <xm:f>$K$72</xm:f>
            <x14:dxf>
              <fill>
                <patternFill>
                  <bgColor rgb="FFFFC000"/>
                </patternFill>
              </fill>
            </x14:dxf>
          </x14:cfRule>
          <x14:cfRule type="containsText" priority="600" operator="containsText" id="{7BD6FEC6-24D5-455E-A8EF-8CBC9D037852}">
            <xm:f>NOT(ISERROR(SEARCH($K$71,Z28)))</xm:f>
            <xm:f>$K$71</xm:f>
            <x14:dxf>
              <fill>
                <patternFill>
                  <bgColor rgb="FFFFFF00"/>
                </patternFill>
              </fill>
            </x14:dxf>
          </x14:cfRule>
          <x14:cfRule type="containsText" priority="601" operator="containsText" id="{0B4C7BF2-9345-44E1-8C34-DEAF5DD795F6}">
            <xm:f>NOT(ISERROR(SEARCH($K$70,Z28)))</xm:f>
            <xm:f>$K$70</xm:f>
            <x14:dxf>
              <fill>
                <patternFill>
                  <bgColor rgb="FF00B050"/>
                </patternFill>
              </fill>
            </x14:dxf>
          </x14:cfRule>
          <x14:cfRule type="containsText" priority="602" operator="containsText" id="{C90A9BC1-0172-472D-80D6-BB70252ED3B8}">
            <xm:f>NOT(ISERROR(SEARCH($K$69,Z28)))</xm:f>
            <xm:f>$K$69</xm:f>
            <x14:dxf>
              <fill>
                <patternFill>
                  <bgColor rgb="FF92D050"/>
                </patternFill>
              </fill>
            </x14:dxf>
          </x14:cfRule>
          <xm:sqref>Z28</xm:sqref>
        </x14:conditionalFormatting>
        <x14:conditionalFormatting xmlns:xm="http://schemas.microsoft.com/office/excel/2006/main">
          <x14:cfRule type="containsText" priority="594" operator="containsText" id="{5102B7F4-2B98-4B40-9C46-C4ECA9444811}">
            <xm:f>NOT(ISERROR(SEARCH($M$72,AB20)))</xm:f>
            <xm:f>$M$72</xm:f>
            <x14:dxf>
              <fill>
                <patternFill>
                  <bgColor rgb="FFFF0000"/>
                </patternFill>
              </fill>
            </x14:dxf>
          </x14:cfRule>
          <x14:cfRule type="containsText" priority="595" operator="containsText" id="{D6DCBBBE-94AE-4249-8B95-0FBC3B00D973}">
            <xm:f>NOT(ISERROR(SEARCH($M$71,AB20)))</xm:f>
            <xm:f>$M$71</xm:f>
            <x14:dxf>
              <fill>
                <patternFill>
                  <bgColor rgb="FFFFC000"/>
                </patternFill>
              </fill>
            </x14:dxf>
          </x14:cfRule>
          <x14:cfRule type="containsText" priority="596" operator="containsText" id="{D0F65331-8884-4DA0-BDFF-783BBFA519AA}">
            <xm:f>NOT(ISERROR(SEARCH($M$70,AB20)))</xm:f>
            <xm:f>$M$70</xm:f>
            <x14:dxf>
              <fill>
                <patternFill>
                  <bgColor rgb="FFFFFF00"/>
                </patternFill>
              </fill>
            </x14:dxf>
          </x14:cfRule>
          <x14:cfRule type="containsText" priority="597" operator="containsText" id="{1411AAFF-1924-417A-94A2-9ACA15578C09}">
            <xm:f>NOT(ISERROR(SEARCH($M$69,AB20)))</xm:f>
            <xm:f>$M$69</xm:f>
            <x14:dxf>
              <fill>
                <patternFill>
                  <bgColor rgb="FF92D050"/>
                </patternFill>
              </fill>
            </x14:dxf>
          </x14:cfRule>
          <xm:sqref>AB20:AB24</xm:sqref>
        </x14:conditionalFormatting>
        <x14:conditionalFormatting xmlns:xm="http://schemas.microsoft.com/office/excel/2006/main">
          <x14:cfRule type="containsText" priority="590" operator="containsText" id="{4DF489C6-9E2D-4FDF-95B8-E8D95F7D9B5D}">
            <xm:f>NOT(ISERROR(SEARCH($M$72,AB25)))</xm:f>
            <xm:f>$M$72</xm:f>
            <x14:dxf>
              <fill>
                <patternFill>
                  <bgColor rgb="FFFF0000"/>
                </patternFill>
              </fill>
            </x14:dxf>
          </x14:cfRule>
          <x14:cfRule type="containsText" priority="591" operator="containsText" id="{74E30E10-AC96-4864-8682-5080DF456FB4}">
            <xm:f>NOT(ISERROR(SEARCH($M$71,AB25)))</xm:f>
            <xm:f>$M$71</xm:f>
            <x14:dxf>
              <fill>
                <patternFill>
                  <bgColor rgb="FFFFC000"/>
                </patternFill>
              </fill>
            </x14:dxf>
          </x14:cfRule>
          <x14:cfRule type="containsText" priority="592" operator="containsText" id="{5775183F-510B-4F63-B53C-FF4F88938359}">
            <xm:f>NOT(ISERROR(SEARCH($M$70,AB25)))</xm:f>
            <xm:f>$M$70</xm:f>
            <x14:dxf>
              <fill>
                <patternFill>
                  <bgColor rgb="FFFFFF00"/>
                </patternFill>
              </fill>
            </x14:dxf>
          </x14:cfRule>
          <x14:cfRule type="containsText" priority="593" operator="containsText" id="{F1473275-F9A6-4EB8-B0C8-8D6A43463750}">
            <xm:f>NOT(ISERROR(SEARCH($M$69,AB25)))</xm:f>
            <xm:f>$M$69</xm:f>
            <x14:dxf>
              <fill>
                <patternFill>
                  <bgColor rgb="FF92D050"/>
                </patternFill>
              </fill>
            </x14:dxf>
          </x14:cfRule>
          <xm:sqref>AB25</xm:sqref>
        </x14:conditionalFormatting>
        <x14:conditionalFormatting xmlns:xm="http://schemas.microsoft.com/office/excel/2006/main">
          <x14:cfRule type="containsText" priority="586" operator="containsText" id="{129393E3-66BF-4674-BF07-0390A3530ED6}">
            <xm:f>NOT(ISERROR(SEARCH($M$72,AB26)))</xm:f>
            <xm:f>$M$72</xm:f>
            <x14:dxf>
              <fill>
                <patternFill>
                  <bgColor rgb="FFFF0000"/>
                </patternFill>
              </fill>
            </x14:dxf>
          </x14:cfRule>
          <x14:cfRule type="containsText" priority="587" operator="containsText" id="{F7A8B1C5-5C3C-45BF-BDE0-DFF846413351}">
            <xm:f>NOT(ISERROR(SEARCH($M$71,AB26)))</xm:f>
            <xm:f>$M$71</xm:f>
            <x14:dxf>
              <fill>
                <patternFill>
                  <bgColor rgb="FFFFC000"/>
                </patternFill>
              </fill>
            </x14:dxf>
          </x14:cfRule>
          <x14:cfRule type="containsText" priority="588" operator="containsText" id="{C59BDC68-BC6E-4B1E-B732-512F3A9FF360}">
            <xm:f>NOT(ISERROR(SEARCH($M$70,AB26)))</xm:f>
            <xm:f>$M$70</xm:f>
            <x14:dxf>
              <fill>
                <patternFill>
                  <bgColor rgb="FFFFFF00"/>
                </patternFill>
              </fill>
            </x14:dxf>
          </x14:cfRule>
          <x14:cfRule type="containsText" priority="589" operator="containsText" id="{595D1126-9513-47D0-A2ED-8F55C31641AB}">
            <xm:f>NOT(ISERROR(SEARCH($M$69,AB26)))</xm:f>
            <xm:f>$M$69</xm:f>
            <x14:dxf>
              <fill>
                <patternFill>
                  <bgColor rgb="FF92D050"/>
                </patternFill>
              </fill>
            </x14:dxf>
          </x14:cfRule>
          <xm:sqref>AB26</xm:sqref>
        </x14:conditionalFormatting>
        <x14:conditionalFormatting xmlns:xm="http://schemas.microsoft.com/office/excel/2006/main">
          <x14:cfRule type="containsText" priority="582" operator="containsText" id="{B6B0E52C-011A-4008-9485-08C51DAEDD8D}">
            <xm:f>NOT(ISERROR(SEARCH($M$72,AB27)))</xm:f>
            <xm:f>$M$72</xm:f>
            <x14:dxf>
              <fill>
                <patternFill>
                  <bgColor rgb="FFFF0000"/>
                </patternFill>
              </fill>
            </x14:dxf>
          </x14:cfRule>
          <x14:cfRule type="containsText" priority="583" operator="containsText" id="{2B1D63CF-4802-4DF1-883F-6188C09B2495}">
            <xm:f>NOT(ISERROR(SEARCH($M$71,AB27)))</xm:f>
            <xm:f>$M$71</xm:f>
            <x14:dxf>
              <fill>
                <patternFill>
                  <bgColor rgb="FFFFC000"/>
                </patternFill>
              </fill>
            </x14:dxf>
          </x14:cfRule>
          <x14:cfRule type="containsText" priority="584" operator="containsText" id="{98113013-CE52-4E17-A983-0110CEF02599}">
            <xm:f>NOT(ISERROR(SEARCH($M$70,AB27)))</xm:f>
            <xm:f>$M$70</xm:f>
            <x14:dxf>
              <fill>
                <patternFill>
                  <bgColor rgb="FFFFFF00"/>
                </patternFill>
              </fill>
            </x14:dxf>
          </x14:cfRule>
          <x14:cfRule type="containsText" priority="585" operator="containsText" id="{F6A5FEB1-D85C-4F6A-BD1A-09F0D2FE738B}">
            <xm:f>NOT(ISERROR(SEARCH($M$69,AB27)))</xm:f>
            <xm:f>$M$69</xm:f>
            <x14:dxf>
              <fill>
                <patternFill>
                  <bgColor rgb="FF92D050"/>
                </patternFill>
              </fill>
            </x14:dxf>
          </x14:cfRule>
          <xm:sqref>AB27</xm:sqref>
        </x14:conditionalFormatting>
        <x14:conditionalFormatting xmlns:xm="http://schemas.microsoft.com/office/excel/2006/main">
          <x14:cfRule type="containsText" priority="578" operator="containsText" id="{1C769E1F-6E41-4C40-9BAB-7D22AF8D5FC3}">
            <xm:f>NOT(ISERROR(SEARCH($M$72,AB28)))</xm:f>
            <xm:f>$M$72</xm:f>
            <x14:dxf>
              <fill>
                <patternFill>
                  <bgColor rgb="FFFF0000"/>
                </patternFill>
              </fill>
            </x14:dxf>
          </x14:cfRule>
          <x14:cfRule type="containsText" priority="579" operator="containsText" id="{B47C7927-F94E-4DE3-95B2-8EFDDF045548}">
            <xm:f>NOT(ISERROR(SEARCH($M$71,AB28)))</xm:f>
            <xm:f>$M$71</xm:f>
            <x14:dxf>
              <fill>
                <patternFill>
                  <bgColor rgb="FFFFC000"/>
                </patternFill>
              </fill>
            </x14:dxf>
          </x14:cfRule>
          <x14:cfRule type="containsText" priority="580" operator="containsText" id="{E97901A0-2A34-4960-9C25-E373C1506904}">
            <xm:f>NOT(ISERROR(SEARCH($M$70,AB28)))</xm:f>
            <xm:f>$M$70</xm:f>
            <x14:dxf>
              <fill>
                <patternFill>
                  <bgColor rgb="FFFFFF00"/>
                </patternFill>
              </fill>
            </x14:dxf>
          </x14:cfRule>
          <x14:cfRule type="containsText" priority="581" operator="containsText" id="{C01AFC65-8B46-4910-99C6-B576845E24A8}">
            <xm:f>NOT(ISERROR(SEARCH($M$69,AB28)))</xm:f>
            <xm:f>$M$69</xm:f>
            <x14:dxf>
              <fill>
                <patternFill>
                  <bgColor rgb="FF92D050"/>
                </patternFill>
              </fill>
            </x14:dxf>
          </x14:cfRule>
          <xm:sqref>AB28</xm:sqref>
        </x14:conditionalFormatting>
        <x14:conditionalFormatting xmlns:xm="http://schemas.microsoft.com/office/excel/2006/main">
          <x14:cfRule type="containsText" priority="570" operator="containsText" id="{A621635A-0DBB-4011-86E9-E8295638CF13}">
            <xm:f>NOT(ISERROR(SEARCH($I$69,X29)))</xm:f>
            <xm:f>$I$69</xm:f>
            <x14:dxf>
              <fill>
                <patternFill>
                  <fgColor rgb="FF92D050"/>
                  <bgColor rgb="FF92D050"/>
                </patternFill>
              </fill>
            </x14:dxf>
          </x14:cfRule>
          <x14:cfRule type="containsText" priority="571" operator="containsText" id="{6D20E38D-5057-4116-80C3-C250B2905F5C}">
            <xm:f>NOT(ISERROR(SEARCH($I$70,X29)))</xm:f>
            <xm:f>$I$70</xm:f>
            <x14:dxf>
              <fill>
                <patternFill>
                  <bgColor rgb="FF00B050"/>
                </patternFill>
              </fill>
            </x14:dxf>
          </x14:cfRule>
          <x14:cfRule type="containsText" priority="572" operator="containsText" id="{23F4DEC5-D0F5-48D5-99EA-BFE360F208DB}">
            <xm:f>NOT(ISERROR(SEARCH($I$73,X29)))</xm:f>
            <xm:f>$I$73</xm:f>
            <x14:dxf>
              <fill>
                <patternFill>
                  <bgColor rgb="FFFF0000"/>
                </patternFill>
              </fill>
            </x14:dxf>
          </x14:cfRule>
          <x14:cfRule type="containsText" priority="573" operator="containsText" id="{A0828C5D-1A4C-4446-BA43-4C2B2BDC5470}">
            <xm:f>NOT(ISERROR(SEARCH($I$72,X29)))</xm:f>
            <xm:f>$I$72</xm:f>
            <x14:dxf>
              <fill>
                <patternFill>
                  <fgColor rgb="FFFFC000"/>
                  <bgColor rgb="FFFFC000"/>
                </patternFill>
              </fill>
            </x14:dxf>
          </x14:cfRule>
          <x14:cfRule type="containsText" priority="574" operator="containsText" id="{ABB6802E-2156-4A41-AE31-2BFCFA7A80BB}">
            <xm:f>NOT(ISERROR(SEARCH($I$71,X29)))</xm:f>
            <xm:f>$I$71</xm:f>
            <x14:dxf>
              <fill>
                <patternFill>
                  <fgColor rgb="FFFFFF00"/>
                  <bgColor rgb="FFFFFF00"/>
                </patternFill>
              </fill>
            </x14:dxf>
          </x14:cfRule>
          <x14:cfRule type="containsText" priority="575" operator="containsText" id="{5EA25B7A-2288-4015-BFB0-612848EFE034}">
            <xm:f>NOT(ISERROR(SEARCH($I$70,X29)))</xm:f>
            <xm:f>$I$70</xm:f>
            <x14:dxf>
              <fill>
                <patternFill>
                  <bgColor theme="0" tint="-0.14996795556505021"/>
                </patternFill>
              </fill>
            </x14:dxf>
          </x14:cfRule>
          <x14:cfRule type="cellIs" priority="576" operator="equal" id="{2E1F241A-E3C1-4AFF-9522-8324E1FD730C}">
            <xm:f>'C:\GESTION 2023\1. Pensamiento y Direccionamiento Estrategico\Planes integrados\Definitivos\[MAPA RIESGOS UAEOS 2023.xlsx]Tabla probabiidad'!#REF!</xm:f>
            <x14:dxf>
              <fill>
                <patternFill>
                  <fgColor theme="6"/>
                </patternFill>
              </fill>
            </x14:dxf>
          </x14:cfRule>
          <x14:cfRule type="cellIs" priority="577" operator="equal" id="{1E9D91E0-09FF-43A9-853A-EA235543A7DD}">
            <xm:f>'C:\GESTION 2023\1. Pensamiento y Direccionamiento Estrategico\Planes integrados\Definitivos\[MAPA RIESGOS UAEOS 2023.xlsx]Tabla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565" operator="containsText" id="{0EE25BFD-D7F5-4D81-B78F-1684D4F32BF6}">
            <xm:f>NOT(ISERROR(SEARCH($K$73,Z29)))</xm:f>
            <xm:f>$K$73</xm:f>
            <x14:dxf>
              <fill>
                <patternFill>
                  <bgColor rgb="FFFF0000"/>
                </patternFill>
              </fill>
            </x14:dxf>
          </x14:cfRule>
          <x14:cfRule type="containsText" priority="566" operator="containsText" id="{B3D17661-EAD6-43BB-842F-9968319B72B9}">
            <xm:f>NOT(ISERROR(SEARCH($K$72,Z29)))</xm:f>
            <xm:f>$K$72</xm:f>
            <x14:dxf>
              <fill>
                <patternFill>
                  <bgColor rgb="FFFFC000"/>
                </patternFill>
              </fill>
            </x14:dxf>
          </x14:cfRule>
          <x14:cfRule type="containsText" priority="567" operator="containsText" id="{7A3592E4-1A14-46F3-89C1-2DE8922954FB}">
            <xm:f>NOT(ISERROR(SEARCH($K$71,Z29)))</xm:f>
            <xm:f>$K$71</xm:f>
            <x14:dxf>
              <fill>
                <patternFill>
                  <bgColor rgb="FFFFFF00"/>
                </patternFill>
              </fill>
            </x14:dxf>
          </x14:cfRule>
          <x14:cfRule type="containsText" priority="568" operator="containsText" id="{9DC36090-ECAF-4BB1-88CB-1E2413B72C21}">
            <xm:f>NOT(ISERROR(SEARCH($K$70,Z29)))</xm:f>
            <xm:f>$K$70</xm:f>
            <x14:dxf>
              <fill>
                <patternFill>
                  <bgColor rgb="FF00B050"/>
                </patternFill>
              </fill>
            </x14:dxf>
          </x14:cfRule>
          <x14:cfRule type="containsText" priority="569" operator="containsText" id="{DE9B1253-F748-454B-8230-4B468E59FA2E}">
            <xm:f>NOT(ISERROR(SEARCH($K$69,Z29)))</xm:f>
            <xm:f>$K$69</xm:f>
            <x14:dxf>
              <fill>
                <patternFill>
                  <bgColor rgb="FF92D050"/>
                </patternFill>
              </fill>
            </x14:dxf>
          </x14:cfRule>
          <xm:sqref>Z29</xm:sqref>
        </x14:conditionalFormatting>
        <x14:conditionalFormatting xmlns:xm="http://schemas.microsoft.com/office/excel/2006/main">
          <x14:cfRule type="containsText" priority="561" operator="containsText" id="{F246556C-696D-4465-89F2-36A4783A7882}">
            <xm:f>NOT(ISERROR(SEARCH($M$72,AB29)))</xm:f>
            <xm:f>$M$72</xm:f>
            <x14:dxf>
              <fill>
                <patternFill>
                  <bgColor rgb="FFFF0000"/>
                </patternFill>
              </fill>
            </x14:dxf>
          </x14:cfRule>
          <x14:cfRule type="containsText" priority="562" operator="containsText" id="{0462BEB4-7416-4597-9B13-8F9877F60B77}">
            <xm:f>NOT(ISERROR(SEARCH($M$71,AB29)))</xm:f>
            <xm:f>$M$71</xm:f>
            <x14:dxf>
              <fill>
                <patternFill>
                  <bgColor rgb="FFFFC000"/>
                </patternFill>
              </fill>
            </x14:dxf>
          </x14:cfRule>
          <x14:cfRule type="containsText" priority="563" operator="containsText" id="{244BA67A-2BAF-4DDE-8E76-668D33752515}">
            <xm:f>NOT(ISERROR(SEARCH($M$70,AB29)))</xm:f>
            <xm:f>$M$70</xm:f>
            <x14:dxf>
              <fill>
                <patternFill>
                  <bgColor rgb="FFFFFF00"/>
                </patternFill>
              </fill>
            </x14:dxf>
          </x14:cfRule>
          <x14:cfRule type="containsText" priority="564" operator="containsText" id="{27B1E9B0-E2B9-4830-BD36-D8F8B30BCE3B}">
            <xm:f>NOT(ISERROR(SEARCH($M$69,AB29)))</xm:f>
            <xm:f>$M$69</xm:f>
            <x14:dxf>
              <fill>
                <patternFill>
                  <bgColor rgb="FF92D050"/>
                </patternFill>
              </fill>
            </x14:dxf>
          </x14:cfRule>
          <xm:sqref>AB29</xm:sqref>
        </x14:conditionalFormatting>
        <x14:conditionalFormatting xmlns:xm="http://schemas.microsoft.com/office/excel/2006/main">
          <x14:cfRule type="containsText" priority="556" operator="containsText" id="{AEEDC10D-3938-4DB8-8AC8-97A44A4B435B}">
            <xm:f>NOT(ISERROR(SEARCH($K$73,Z30)))</xm:f>
            <xm:f>$K$73</xm:f>
            <x14:dxf>
              <fill>
                <patternFill>
                  <bgColor rgb="FFFF0000"/>
                </patternFill>
              </fill>
            </x14:dxf>
          </x14:cfRule>
          <x14:cfRule type="containsText" priority="557" operator="containsText" id="{5583E7CB-1EB7-4D0E-BA17-1A7A0A14306A}">
            <xm:f>NOT(ISERROR(SEARCH($K$72,Z30)))</xm:f>
            <xm:f>$K$72</xm:f>
            <x14:dxf>
              <fill>
                <patternFill>
                  <bgColor rgb="FFFFC000"/>
                </patternFill>
              </fill>
            </x14:dxf>
          </x14:cfRule>
          <x14:cfRule type="containsText" priority="558" operator="containsText" id="{705335CB-F23A-45E0-B476-FBC1D89CA7AE}">
            <xm:f>NOT(ISERROR(SEARCH($K$71,Z30)))</xm:f>
            <xm:f>$K$71</xm:f>
            <x14:dxf>
              <fill>
                <patternFill>
                  <bgColor rgb="FFFFFF00"/>
                </patternFill>
              </fill>
            </x14:dxf>
          </x14:cfRule>
          <x14:cfRule type="containsText" priority="559" operator="containsText" id="{3FFCDDB5-422B-4E95-84CF-C8C08FC9830C}">
            <xm:f>NOT(ISERROR(SEARCH($K$70,Z30)))</xm:f>
            <xm:f>$K$70</xm:f>
            <x14:dxf>
              <fill>
                <patternFill>
                  <bgColor rgb="FF00B050"/>
                </patternFill>
              </fill>
            </x14:dxf>
          </x14:cfRule>
          <x14:cfRule type="containsText" priority="560" operator="containsText" id="{DED26E60-2F94-4A42-B739-28AEF293A9D0}">
            <xm:f>NOT(ISERROR(SEARCH($K$69,Z30)))</xm:f>
            <xm:f>$K$69</xm:f>
            <x14:dxf>
              <fill>
                <patternFill>
                  <bgColor rgb="FF92D050"/>
                </patternFill>
              </fill>
            </x14:dxf>
          </x14:cfRule>
          <xm:sqref>Z30:Z31</xm:sqref>
        </x14:conditionalFormatting>
        <x14:conditionalFormatting xmlns:xm="http://schemas.microsoft.com/office/excel/2006/main">
          <x14:cfRule type="containsText" priority="552" operator="containsText" id="{669EDE69-3344-4AFB-9B37-901553B96D02}">
            <xm:f>NOT(ISERROR(SEARCH($M$72,AB30)))</xm:f>
            <xm:f>$M$72</xm:f>
            <x14:dxf>
              <fill>
                <patternFill>
                  <bgColor rgb="FFFF0000"/>
                </patternFill>
              </fill>
            </x14:dxf>
          </x14:cfRule>
          <x14:cfRule type="containsText" priority="553" operator="containsText" id="{2F4EFBA9-7456-4D46-AEA7-3544C6E9C95A}">
            <xm:f>NOT(ISERROR(SEARCH($M$71,AB30)))</xm:f>
            <xm:f>$M$71</xm:f>
            <x14:dxf>
              <fill>
                <patternFill>
                  <bgColor rgb="FFFFC000"/>
                </patternFill>
              </fill>
            </x14:dxf>
          </x14:cfRule>
          <x14:cfRule type="containsText" priority="554" operator="containsText" id="{27469EB2-505E-4EDD-957C-E898CD56535A}">
            <xm:f>NOT(ISERROR(SEARCH($M$70,AB30)))</xm:f>
            <xm:f>$M$70</xm:f>
            <x14:dxf>
              <fill>
                <patternFill>
                  <bgColor rgb="FFFFFF00"/>
                </patternFill>
              </fill>
            </x14:dxf>
          </x14:cfRule>
          <x14:cfRule type="containsText" priority="555" operator="containsText" id="{E3179C9E-53AC-43B1-BF51-EF30DEB08AE5}">
            <xm:f>NOT(ISERROR(SEARCH($M$69,AB30)))</xm:f>
            <xm:f>$M$69</xm:f>
            <x14:dxf>
              <fill>
                <patternFill>
                  <bgColor rgb="FF92D050"/>
                </patternFill>
              </fill>
            </x14:dxf>
          </x14:cfRule>
          <xm:sqref>AB30:AB31</xm:sqref>
        </x14:conditionalFormatting>
        <x14:conditionalFormatting xmlns:xm="http://schemas.microsoft.com/office/excel/2006/main">
          <x14:cfRule type="containsText" priority="547" operator="containsText" id="{66FE304E-7643-498A-95CD-BA13EE050F37}">
            <xm:f>NOT(ISERROR(SEARCH($K$73,Z32)))</xm:f>
            <xm:f>$K$73</xm:f>
            <x14:dxf>
              <fill>
                <patternFill>
                  <bgColor rgb="FFFF0000"/>
                </patternFill>
              </fill>
            </x14:dxf>
          </x14:cfRule>
          <x14:cfRule type="containsText" priority="548" operator="containsText" id="{A94C0A2F-86F0-4834-BF2A-A1D9C90FB469}">
            <xm:f>NOT(ISERROR(SEARCH($K$72,Z32)))</xm:f>
            <xm:f>$K$72</xm:f>
            <x14:dxf>
              <fill>
                <patternFill>
                  <bgColor rgb="FFFFC000"/>
                </patternFill>
              </fill>
            </x14:dxf>
          </x14:cfRule>
          <x14:cfRule type="containsText" priority="549" operator="containsText" id="{451A38AE-147E-4B88-9E28-48D06D673EE4}">
            <xm:f>NOT(ISERROR(SEARCH($K$71,Z32)))</xm:f>
            <xm:f>$K$71</xm:f>
            <x14:dxf>
              <fill>
                <patternFill>
                  <bgColor rgb="FFFFFF00"/>
                </patternFill>
              </fill>
            </x14:dxf>
          </x14:cfRule>
          <x14:cfRule type="containsText" priority="550" operator="containsText" id="{BD299285-3CA7-42DF-9CFF-8778F7A6B99F}">
            <xm:f>NOT(ISERROR(SEARCH($K$70,Z32)))</xm:f>
            <xm:f>$K$70</xm:f>
            <x14:dxf>
              <fill>
                <patternFill>
                  <bgColor rgb="FF00B050"/>
                </patternFill>
              </fill>
            </x14:dxf>
          </x14:cfRule>
          <x14:cfRule type="containsText" priority="551" operator="containsText" id="{D76C2A69-BBE6-42DD-B072-D88FB7F34209}">
            <xm:f>NOT(ISERROR(SEARCH($K$69,Z32)))</xm:f>
            <xm:f>$K$69</xm:f>
            <x14:dxf>
              <fill>
                <patternFill>
                  <bgColor rgb="FF92D050"/>
                </patternFill>
              </fill>
            </x14:dxf>
          </x14:cfRule>
          <xm:sqref>Z32</xm:sqref>
        </x14:conditionalFormatting>
        <x14:conditionalFormatting xmlns:xm="http://schemas.microsoft.com/office/excel/2006/main">
          <x14:cfRule type="containsText" priority="542" operator="containsText" id="{AB0B7AA5-10C0-46FD-BB69-65E5423ED90C}">
            <xm:f>NOT(ISERROR(SEARCH($K$73,Z33)))</xm:f>
            <xm:f>$K$73</xm:f>
            <x14:dxf>
              <fill>
                <patternFill>
                  <bgColor rgb="FFFF0000"/>
                </patternFill>
              </fill>
            </x14:dxf>
          </x14:cfRule>
          <x14:cfRule type="containsText" priority="543" operator="containsText" id="{89BD7438-EDC4-462B-ADAD-15C4B6F7F59A}">
            <xm:f>NOT(ISERROR(SEARCH($K$72,Z33)))</xm:f>
            <xm:f>$K$72</xm:f>
            <x14:dxf>
              <fill>
                <patternFill>
                  <bgColor rgb="FFFFC000"/>
                </patternFill>
              </fill>
            </x14:dxf>
          </x14:cfRule>
          <x14:cfRule type="containsText" priority="544" operator="containsText" id="{73E17408-9C10-4048-8A43-5A14EC0B8951}">
            <xm:f>NOT(ISERROR(SEARCH($K$71,Z33)))</xm:f>
            <xm:f>$K$71</xm:f>
            <x14:dxf>
              <fill>
                <patternFill>
                  <bgColor rgb="FFFFFF00"/>
                </patternFill>
              </fill>
            </x14:dxf>
          </x14:cfRule>
          <x14:cfRule type="containsText" priority="545" operator="containsText" id="{FEF2E094-D913-4B8C-8BE0-A967635B3467}">
            <xm:f>NOT(ISERROR(SEARCH($K$70,Z33)))</xm:f>
            <xm:f>$K$70</xm:f>
            <x14:dxf>
              <fill>
                <patternFill>
                  <bgColor rgb="FF00B050"/>
                </patternFill>
              </fill>
            </x14:dxf>
          </x14:cfRule>
          <x14:cfRule type="containsText" priority="546" operator="containsText" id="{710DA95E-4AAF-4D10-8717-3359748B0E4B}">
            <xm:f>NOT(ISERROR(SEARCH($K$69,Z33)))</xm:f>
            <xm:f>$K$69</xm:f>
            <x14:dxf>
              <fill>
                <patternFill>
                  <bgColor rgb="FF92D050"/>
                </patternFill>
              </fill>
            </x14:dxf>
          </x14:cfRule>
          <xm:sqref>Z33</xm:sqref>
        </x14:conditionalFormatting>
        <x14:conditionalFormatting xmlns:xm="http://schemas.microsoft.com/office/excel/2006/main">
          <x14:cfRule type="containsText" priority="537" operator="containsText" id="{784BBE1B-D9C7-4528-9E40-B525592274F7}">
            <xm:f>NOT(ISERROR(SEARCH($K$73,Z34)))</xm:f>
            <xm:f>$K$73</xm:f>
            <x14:dxf>
              <fill>
                <patternFill>
                  <bgColor rgb="FFFF0000"/>
                </patternFill>
              </fill>
            </x14:dxf>
          </x14:cfRule>
          <x14:cfRule type="containsText" priority="538" operator="containsText" id="{D8EEB7B2-AA32-4AD1-8B69-CDF7D5633A7F}">
            <xm:f>NOT(ISERROR(SEARCH($K$72,Z34)))</xm:f>
            <xm:f>$K$72</xm:f>
            <x14:dxf>
              <fill>
                <patternFill>
                  <bgColor rgb="FFFFC000"/>
                </patternFill>
              </fill>
            </x14:dxf>
          </x14:cfRule>
          <x14:cfRule type="containsText" priority="539" operator="containsText" id="{C8B19DB5-8D2F-4A6B-AC87-4C089E3A8AA7}">
            <xm:f>NOT(ISERROR(SEARCH($K$71,Z34)))</xm:f>
            <xm:f>$K$71</xm:f>
            <x14:dxf>
              <fill>
                <patternFill>
                  <bgColor rgb="FFFFFF00"/>
                </patternFill>
              </fill>
            </x14:dxf>
          </x14:cfRule>
          <x14:cfRule type="containsText" priority="540" operator="containsText" id="{875895CC-D7B8-4928-BDB9-B592BAF1DBD3}">
            <xm:f>NOT(ISERROR(SEARCH($K$70,Z34)))</xm:f>
            <xm:f>$K$70</xm:f>
            <x14:dxf>
              <fill>
                <patternFill>
                  <bgColor rgb="FF00B050"/>
                </patternFill>
              </fill>
            </x14:dxf>
          </x14:cfRule>
          <x14:cfRule type="containsText" priority="541" operator="containsText" id="{74B23D9D-E8C3-4E0B-A748-E15C6CF6777B}">
            <xm:f>NOT(ISERROR(SEARCH($K$69,Z34)))</xm:f>
            <xm:f>$K$69</xm:f>
            <x14:dxf>
              <fill>
                <patternFill>
                  <bgColor rgb="FF92D050"/>
                </patternFill>
              </fill>
            </x14:dxf>
          </x14:cfRule>
          <xm:sqref>Z34:Z35</xm:sqref>
        </x14:conditionalFormatting>
        <x14:conditionalFormatting xmlns:xm="http://schemas.microsoft.com/office/excel/2006/main">
          <x14:cfRule type="containsText" priority="533" operator="containsText" id="{415493D6-2F53-493B-8D37-8441C8A7BF5B}">
            <xm:f>NOT(ISERROR(SEARCH($M$72,AB32)))</xm:f>
            <xm:f>$M$72</xm:f>
            <x14:dxf>
              <fill>
                <patternFill>
                  <bgColor rgb="FFFF0000"/>
                </patternFill>
              </fill>
            </x14:dxf>
          </x14:cfRule>
          <x14:cfRule type="containsText" priority="534" operator="containsText" id="{DB904D1E-506A-45CD-9F62-2FCD9325FBEC}">
            <xm:f>NOT(ISERROR(SEARCH($M$71,AB32)))</xm:f>
            <xm:f>$M$71</xm:f>
            <x14:dxf>
              <fill>
                <patternFill>
                  <bgColor rgb="FFFFC000"/>
                </patternFill>
              </fill>
            </x14:dxf>
          </x14:cfRule>
          <x14:cfRule type="containsText" priority="535" operator="containsText" id="{93C66C05-61A0-441C-9253-FD72E19A213A}">
            <xm:f>NOT(ISERROR(SEARCH($M$70,AB32)))</xm:f>
            <xm:f>$M$70</xm:f>
            <x14:dxf>
              <fill>
                <patternFill>
                  <bgColor rgb="FFFFFF00"/>
                </patternFill>
              </fill>
            </x14:dxf>
          </x14:cfRule>
          <x14:cfRule type="containsText" priority="536" operator="containsText" id="{19CA08E8-D915-461B-8ADF-738270D1AD48}">
            <xm:f>NOT(ISERROR(SEARCH($M$69,AB32)))</xm:f>
            <xm:f>$M$69</xm:f>
            <x14:dxf>
              <fill>
                <patternFill>
                  <bgColor rgb="FF92D050"/>
                </patternFill>
              </fill>
            </x14:dxf>
          </x14:cfRule>
          <xm:sqref>AB32</xm:sqref>
        </x14:conditionalFormatting>
        <x14:conditionalFormatting xmlns:xm="http://schemas.microsoft.com/office/excel/2006/main">
          <x14:cfRule type="containsText" priority="529" operator="containsText" id="{9DBC9DFF-B2C6-479E-BF5E-812177673949}">
            <xm:f>NOT(ISERROR(SEARCH($M$72,AB34)))</xm:f>
            <xm:f>$M$72</xm:f>
            <x14:dxf>
              <fill>
                <patternFill>
                  <bgColor rgb="FFFF0000"/>
                </patternFill>
              </fill>
            </x14:dxf>
          </x14:cfRule>
          <x14:cfRule type="containsText" priority="530" operator="containsText" id="{31021895-832E-4E93-BF10-5FBD85D7ECE0}">
            <xm:f>NOT(ISERROR(SEARCH($M$71,AB34)))</xm:f>
            <xm:f>$M$71</xm:f>
            <x14:dxf>
              <fill>
                <patternFill>
                  <bgColor rgb="FFFFC000"/>
                </patternFill>
              </fill>
            </x14:dxf>
          </x14:cfRule>
          <x14:cfRule type="containsText" priority="531" operator="containsText" id="{3E7C8792-6966-4782-978D-0BBEA98DECCE}">
            <xm:f>NOT(ISERROR(SEARCH($M$70,AB34)))</xm:f>
            <xm:f>$M$70</xm:f>
            <x14:dxf>
              <fill>
                <patternFill>
                  <bgColor rgb="FFFFFF00"/>
                </patternFill>
              </fill>
            </x14:dxf>
          </x14:cfRule>
          <x14:cfRule type="containsText" priority="532" operator="containsText" id="{1E139CC3-D2FB-49CB-AF36-21969AB5594C}">
            <xm:f>NOT(ISERROR(SEARCH($M$69,AB34)))</xm:f>
            <xm:f>$M$69</xm:f>
            <x14:dxf>
              <fill>
                <patternFill>
                  <bgColor rgb="FF92D050"/>
                </patternFill>
              </fill>
            </x14:dxf>
          </x14:cfRule>
          <xm:sqref>AB34</xm:sqref>
        </x14:conditionalFormatting>
        <x14:conditionalFormatting xmlns:xm="http://schemas.microsoft.com/office/excel/2006/main">
          <x14:cfRule type="containsText" priority="525" operator="containsText" id="{537CC572-9BCE-4C5D-901A-16D8318A017F}">
            <xm:f>NOT(ISERROR(SEARCH($M$72,AB33)))</xm:f>
            <xm:f>$M$72</xm:f>
            <x14:dxf>
              <fill>
                <patternFill>
                  <bgColor rgb="FFFF0000"/>
                </patternFill>
              </fill>
            </x14:dxf>
          </x14:cfRule>
          <x14:cfRule type="containsText" priority="526" operator="containsText" id="{F4A7CDAD-1897-478E-BD46-3578366F86E8}">
            <xm:f>NOT(ISERROR(SEARCH($M$71,AB33)))</xm:f>
            <xm:f>$M$71</xm:f>
            <x14:dxf>
              <fill>
                <patternFill>
                  <bgColor rgb="FFFFC000"/>
                </patternFill>
              </fill>
            </x14:dxf>
          </x14:cfRule>
          <x14:cfRule type="containsText" priority="527" operator="containsText" id="{82702FD6-288D-4F4A-B9CB-533A63E0754E}">
            <xm:f>NOT(ISERROR(SEARCH($M$70,AB33)))</xm:f>
            <xm:f>$M$70</xm:f>
            <x14:dxf>
              <fill>
                <patternFill>
                  <bgColor rgb="FFFFFF00"/>
                </patternFill>
              </fill>
            </x14:dxf>
          </x14:cfRule>
          <x14:cfRule type="containsText" priority="528" operator="containsText" id="{8E77AD9F-9631-4781-B64F-D662EC444625}">
            <xm:f>NOT(ISERROR(SEARCH($M$69,AB33)))</xm:f>
            <xm:f>$M$69</xm:f>
            <x14:dxf>
              <fill>
                <patternFill>
                  <bgColor rgb="FF92D050"/>
                </patternFill>
              </fill>
            </x14:dxf>
          </x14:cfRule>
          <xm:sqref>AB33</xm:sqref>
        </x14:conditionalFormatting>
        <x14:conditionalFormatting xmlns:xm="http://schemas.microsoft.com/office/excel/2006/main">
          <x14:cfRule type="containsText" priority="521" operator="containsText" id="{8A968D3D-0753-4013-AF50-D885C1A9232C}">
            <xm:f>NOT(ISERROR(SEARCH($M$72,AB35)))</xm:f>
            <xm:f>$M$72</xm:f>
            <x14:dxf>
              <fill>
                <patternFill>
                  <bgColor rgb="FFFF0000"/>
                </patternFill>
              </fill>
            </x14:dxf>
          </x14:cfRule>
          <x14:cfRule type="containsText" priority="522" operator="containsText" id="{0BD1FCBB-7E0C-4153-9EB3-5E3FB84341B4}">
            <xm:f>NOT(ISERROR(SEARCH($M$71,AB35)))</xm:f>
            <xm:f>$M$71</xm:f>
            <x14:dxf>
              <fill>
                <patternFill>
                  <bgColor rgb="FFFFC000"/>
                </patternFill>
              </fill>
            </x14:dxf>
          </x14:cfRule>
          <x14:cfRule type="containsText" priority="523" operator="containsText" id="{AA1B0D0B-7087-430C-84D3-8204380E22D7}">
            <xm:f>NOT(ISERROR(SEARCH($M$70,AB35)))</xm:f>
            <xm:f>$M$70</xm:f>
            <x14:dxf>
              <fill>
                <patternFill>
                  <bgColor rgb="FFFFFF00"/>
                </patternFill>
              </fill>
            </x14:dxf>
          </x14:cfRule>
          <x14:cfRule type="containsText" priority="524" operator="containsText" id="{BDF8825C-298B-4617-9C36-C1453DF61B81}">
            <xm:f>NOT(ISERROR(SEARCH($M$69,AB35)))</xm:f>
            <xm:f>$M$69</xm:f>
            <x14:dxf>
              <fill>
                <patternFill>
                  <bgColor rgb="FF92D050"/>
                </patternFill>
              </fill>
            </x14:dxf>
          </x14:cfRule>
          <xm:sqref>AB35</xm:sqref>
        </x14:conditionalFormatting>
        <x14:conditionalFormatting xmlns:xm="http://schemas.microsoft.com/office/excel/2006/main">
          <x14:cfRule type="containsText" priority="516" operator="containsText" id="{7F7819BF-06BE-44D3-9E6E-4CE3B58FB05C}">
            <xm:f>NOT(ISERROR(SEARCH($K$73,Z36)))</xm:f>
            <xm:f>$K$73</xm:f>
            <x14:dxf>
              <fill>
                <patternFill>
                  <bgColor rgb="FFFF0000"/>
                </patternFill>
              </fill>
            </x14:dxf>
          </x14:cfRule>
          <x14:cfRule type="containsText" priority="517" operator="containsText" id="{5BD1C71E-7D6E-49A8-9164-C82899A13152}">
            <xm:f>NOT(ISERROR(SEARCH($K$72,Z36)))</xm:f>
            <xm:f>$K$72</xm:f>
            <x14:dxf>
              <fill>
                <patternFill>
                  <bgColor rgb="FFFFC000"/>
                </patternFill>
              </fill>
            </x14:dxf>
          </x14:cfRule>
          <x14:cfRule type="containsText" priority="518" operator="containsText" id="{68FAF4E6-F1DD-49D4-A1C3-364CBA63E228}">
            <xm:f>NOT(ISERROR(SEARCH($K$71,Z36)))</xm:f>
            <xm:f>$K$71</xm:f>
            <x14:dxf>
              <fill>
                <patternFill>
                  <bgColor rgb="FFFFFF00"/>
                </patternFill>
              </fill>
            </x14:dxf>
          </x14:cfRule>
          <x14:cfRule type="containsText" priority="519" operator="containsText" id="{162433DD-4B8F-4C61-8DE0-FF53C0C7DC40}">
            <xm:f>NOT(ISERROR(SEARCH($K$70,Z36)))</xm:f>
            <xm:f>$K$70</xm:f>
            <x14:dxf>
              <fill>
                <patternFill>
                  <bgColor rgb="FF00B050"/>
                </patternFill>
              </fill>
            </x14:dxf>
          </x14:cfRule>
          <x14:cfRule type="containsText" priority="520" operator="containsText" id="{BEE2E5CC-2E0A-4903-AE5D-25D634CFCD13}">
            <xm:f>NOT(ISERROR(SEARCH($K$69,Z36)))</xm:f>
            <xm:f>$K$69</xm:f>
            <x14:dxf>
              <fill>
                <patternFill>
                  <bgColor rgb="FF92D050"/>
                </patternFill>
              </fill>
            </x14:dxf>
          </x14:cfRule>
          <xm:sqref>Z36</xm:sqref>
        </x14:conditionalFormatting>
        <x14:conditionalFormatting xmlns:xm="http://schemas.microsoft.com/office/excel/2006/main">
          <x14:cfRule type="containsText" priority="511" operator="containsText" id="{76C54F3B-9FE2-4EE6-AEA7-4598F6DD5EDC}">
            <xm:f>NOT(ISERROR(SEARCH($K$73,Z37)))</xm:f>
            <xm:f>$K$73</xm:f>
            <x14:dxf>
              <fill>
                <patternFill>
                  <bgColor rgb="FFFF0000"/>
                </patternFill>
              </fill>
            </x14:dxf>
          </x14:cfRule>
          <x14:cfRule type="containsText" priority="512" operator="containsText" id="{487806E8-B928-408D-A174-E94530C0BC5D}">
            <xm:f>NOT(ISERROR(SEARCH($K$72,Z37)))</xm:f>
            <xm:f>$K$72</xm:f>
            <x14:dxf>
              <fill>
                <patternFill>
                  <bgColor rgb="FFFFC000"/>
                </patternFill>
              </fill>
            </x14:dxf>
          </x14:cfRule>
          <x14:cfRule type="containsText" priority="513" operator="containsText" id="{3AC38F54-02BF-4D26-8D6E-97F1C35A26CF}">
            <xm:f>NOT(ISERROR(SEARCH($K$71,Z37)))</xm:f>
            <xm:f>$K$71</xm:f>
            <x14:dxf>
              <fill>
                <patternFill>
                  <bgColor rgb="FFFFFF00"/>
                </patternFill>
              </fill>
            </x14:dxf>
          </x14:cfRule>
          <x14:cfRule type="containsText" priority="514" operator="containsText" id="{E0BB5532-44C7-4C4B-A370-9B624AF7023C}">
            <xm:f>NOT(ISERROR(SEARCH($K$70,Z37)))</xm:f>
            <xm:f>$K$70</xm:f>
            <x14:dxf>
              <fill>
                <patternFill>
                  <bgColor rgb="FF00B050"/>
                </patternFill>
              </fill>
            </x14:dxf>
          </x14:cfRule>
          <x14:cfRule type="containsText" priority="515" operator="containsText" id="{728C5906-9236-4ECE-AA3D-201B8403D856}">
            <xm:f>NOT(ISERROR(SEARCH($K$69,Z37)))</xm:f>
            <xm:f>$K$69</xm:f>
            <x14:dxf>
              <fill>
                <patternFill>
                  <bgColor rgb="FF92D050"/>
                </patternFill>
              </fill>
            </x14:dxf>
          </x14:cfRule>
          <xm:sqref>Z37</xm:sqref>
        </x14:conditionalFormatting>
        <x14:conditionalFormatting xmlns:xm="http://schemas.microsoft.com/office/excel/2006/main">
          <x14:cfRule type="containsText" priority="507" operator="containsText" id="{FFEBE21B-AAEB-4894-B667-C9FEF9C12F6E}">
            <xm:f>NOT(ISERROR(SEARCH($M$72,AB37)))</xm:f>
            <xm:f>$M$72</xm:f>
            <x14:dxf>
              <fill>
                <patternFill>
                  <bgColor rgb="FFFF0000"/>
                </patternFill>
              </fill>
            </x14:dxf>
          </x14:cfRule>
          <x14:cfRule type="containsText" priority="508" operator="containsText" id="{CE8AA156-19B0-4B11-8540-37B9B85FAB84}">
            <xm:f>NOT(ISERROR(SEARCH($M$71,AB37)))</xm:f>
            <xm:f>$M$71</xm:f>
            <x14:dxf>
              <fill>
                <patternFill>
                  <bgColor rgb="FFFFC000"/>
                </patternFill>
              </fill>
            </x14:dxf>
          </x14:cfRule>
          <x14:cfRule type="containsText" priority="509" operator="containsText" id="{F2BEF309-3BE2-48A5-978F-1036B9BA1E0D}">
            <xm:f>NOT(ISERROR(SEARCH($M$70,AB37)))</xm:f>
            <xm:f>$M$70</xm:f>
            <x14:dxf>
              <fill>
                <patternFill>
                  <bgColor rgb="FFFFFF00"/>
                </patternFill>
              </fill>
            </x14:dxf>
          </x14:cfRule>
          <x14:cfRule type="containsText" priority="510" operator="containsText" id="{02EE7891-4D2F-4B6C-816F-29AAA3EF5629}">
            <xm:f>NOT(ISERROR(SEARCH($M$69,AB37)))</xm:f>
            <xm:f>$M$69</xm:f>
            <x14:dxf>
              <fill>
                <patternFill>
                  <bgColor rgb="FF92D050"/>
                </patternFill>
              </fill>
            </x14:dxf>
          </x14:cfRule>
          <xm:sqref>AB37</xm:sqref>
        </x14:conditionalFormatting>
        <x14:conditionalFormatting xmlns:xm="http://schemas.microsoft.com/office/excel/2006/main">
          <x14:cfRule type="containsText" priority="503" operator="containsText" id="{B6E0EF79-AFDC-4502-A701-6A371B858690}">
            <xm:f>NOT(ISERROR(SEARCH($M$72,AB36)))</xm:f>
            <xm:f>$M$72</xm:f>
            <x14:dxf>
              <fill>
                <patternFill>
                  <bgColor rgb="FFFF0000"/>
                </patternFill>
              </fill>
            </x14:dxf>
          </x14:cfRule>
          <x14:cfRule type="containsText" priority="504" operator="containsText" id="{E6AAC92F-D09F-4920-9BCD-B8DF4DFCC930}">
            <xm:f>NOT(ISERROR(SEARCH($M$71,AB36)))</xm:f>
            <xm:f>$M$71</xm:f>
            <x14:dxf>
              <fill>
                <patternFill>
                  <bgColor rgb="FFFFC000"/>
                </patternFill>
              </fill>
            </x14:dxf>
          </x14:cfRule>
          <x14:cfRule type="containsText" priority="505" operator="containsText" id="{7A5F3595-2866-43E6-AC9E-005E641A5191}">
            <xm:f>NOT(ISERROR(SEARCH($M$70,AB36)))</xm:f>
            <xm:f>$M$70</xm:f>
            <x14:dxf>
              <fill>
                <patternFill>
                  <bgColor rgb="FFFFFF00"/>
                </patternFill>
              </fill>
            </x14:dxf>
          </x14:cfRule>
          <x14:cfRule type="containsText" priority="506" operator="containsText" id="{27BB96F6-AD71-4686-AAB5-B680A356AA56}">
            <xm:f>NOT(ISERROR(SEARCH($M$69,AB36)))</xm:f>
            <xm:f>$M$69</xm:f>
            <x14:dxf>
              <fill>
                <patternFill>
                  <bgColor rgb="FF92D050"/>
                </patternFill>
              </fill>
            </x14:dxf>
          </x14:cfRule>
          <xm:sqref>AB36</xm:sqref>
        </x14:conditionalFormatting>
        <x14:conditionalFormatting xmlns:xm="http://schemas.microsoft.com/office/excel/2006/main">
          <x14:cfRule type="containsText" priority="498" operator="containsText" id="{A86D0893-2D4A-4F08-91D6-28BA065F16DE}">
            <xm:f>NOT(ISERROR(SEARCH($K$73,Z38)))</xm:f>
            <xm:f>$K$73</xm:f>
            <x14:dxf>
              <fill>
                <patternFill>
                  <bgColor rgb="FFFF0000"/>
                </patternFill>
              </fill>
            </x14:dxf>
          </x14:cfRule>
          <x14:cfRule type="containsText" priority="499" operator="containsText" id="{70604CFC-5A12-4283-9CB2-E7A79782A29A}">
            <xm:f>NOT(ISERROR(SEARCH($K$72,Z38)))</xm:f>
            <xm:f>$K$72</xm:f>
            <x14:dxf>
              <fill>
                <patternFill>
                  <bgColor rgb="FFFFC000"/>
                </patternFill>
              </fill>
            </x14:dxf>
          </x14:cfRule>
          <x14:cfRule type="containsText" priority="500" operator="containsText" id="{15C909CB-FB84-4955-AE18-A8EE3AAA7B2F}">
            <xm:f>NOT(ISERROR(SEARCH($K$71,Z38)))</xm:f>
            <xm:f>$K$71</xm:f>
            <x14:dxf>
              <fill>
                <patternFill>
                  <bgColor rgb="FFFFFF00"/>
                </patternFill>
              </fill>
            </x14:dxf>
          </x14:cfRule>
          <x14:cfRule type="containsText" priority="501" operator="containsText" id="{08AD8778-67D2-4758-9EF4-511A1EFE96D4}">
            <xm:f>NOT(ISERROR(SEARCH($K$70,Z38)))</xm:f>
            <xm:f>$K$70</xm:f>
            <x14:dxf>
              <fill>
                <patternFill>
                  <bgColor rgb="FF00B050"/>
                </patternFill>
              </fill>
            </x14:dxf>
          </x14:cfRule>
          <x14:cfRule type="containsText" priority="502" operator="containsText" id="{DC9D6669-6D71-4B8F-889B-20CCFAA9AD11}">
            <xm:f>NOT(ISERROR(SEARCH($K$69,Z38)))</xm:f>
            <xm:f>$K$69</xm:f>
            <x14:dxf>
              <fill>
                <patternFill>
                  <bgColor rgb="FF92D050"/>
                </patternFill>
              </fill>
            </x14:dxf>
          </x14:cfRule>
          <xm:sqref>Z38</xm:sqref>
        </x14:conditionalFormatting>
        <x14:conditionalFormatting xmlns:xm="http://schemas.microsoft.com/office/excel/2006/main">
          <x14:cfRule type="containsText" priority="494" operator="containsText" id="{0F4F4A6B-3E90-4EEB-A725-6090560561E2}">
            <xm:f>NOT(ISERROR(SEARCH($M$72,AB38)))</xm:f>
            <xm:f>$M$72</xm:f>
            <x14:dxf>
              <fill>
                <patternFill>
                  <bgColor rgb="FFFF0000"/>
                </patternFill>
              </fill>
            </x14:dxf>
          </x14:cfRule>
          <x14:cfRule type="containsText" priority="495" operator="containsText" id="{B4CF2587-66EE-4060-8546-AE67E8FA2ACC}">
            <xm:f>NOT(ISERROR(SEARCH($M$71,AB38)))</xm:f>
            <xm:f>$M$71</xm:f>
            <x14:dxf>
              <fill>
                <patternFill>
                  <bgColor rgb="FFFFC000"/>
                </patternFill>
              </fill>
            </x14:dxf>
          </x14:cfRule>
          <x14:cfRule type="containsText" priority="496" operator="containsText" id="{B31D904C-5163-4ED7-90A2-008CC37552DD}">
            <xm:f>NOT(ISERROR(SEARCH($M$70,AB38)))</xm:f>
            <xm:f>$M$70</xm:f>
            <x14:dxf>
              <fill>
                <patternFill>
                  <bgColor rgb="FFFFFF00"/>
                </patternFill>
              </fill>
            </x14:dxf>
          </x14:cfRule>
          <x14:cfRule type="containsText" priority="497" operator="containsText" id="{FCF86C9B-B1F1-48E4-910B-D2728F6D482F}">
            <xm:f>NOT(ISERROR(SEARCH($M$69,AB38)))</xm:f>
            <xm:f>$M$69</xm:f>
            <x14:dxf>
              <fill>
                <patternFill>
                  <bgColor rgb="FF92D050"/>
                </patternFill>
              </fill>
            </x14:dxf>
          </x14:cfRule>
          <xm:sqref>AB38</xm:sqref>
        </x14:conditionalFormatting>
        <x14:conditionalFormatting xmlns:xm="http://schemas.microsoft.com/office/excel/2006/main">
          <x14:cfRule type="containsText" priority="486" operator="containsText" id="{18D8BD2E-02B7-4F92-9FCB-60181E05A5D1}">
            <xm:f>NOT(ISERROR(SEARCH($I$69,I44)))</xm:f>
            <xm:f>$I$69</xm:f>
            <x14:dxf>
              <fill>
                <patternFill>
                  <fgColor rgb="FF92D050"/>
                  <bgColor rgb="FF92D050"/>
                </patternFill>
              </fill>
            </x14:dxf>
          </x14:cfRule>
          <x14:cfRule type="containsText" priority="487" operator="containsText" id="{EF75D21D-E6CD-423E-A9BB-6FAC0D68399F}">
            <xm:f>NOT(ISERROR(SEARCH($I$70,I44)))</xm:f>
            <xm:f>$I$70</xm:f>
            <x14:dxf>
              <fill>
                <patternFill>
                  <bgColor rgb="FF00B050"/>
                </patternFill>
              </fill>
            </x14:dxf>
          </x14:cfRule>
          <x14:cfRule type="containsText" priority="488" operator="containsText" id="{FC486DBE-7350-49A2-A4C7-FF34A2A1CD2F}">
            <xm:f>NOT(ISERROR(SEARCH($I$73,I44)))</xm:f>
            <xm:f>$I$73</xm:f>
            <x14:dxf>
              <fill>
                <patternFill>
                  <bgColor rgb="FFFF0000"/>
                </patternFill>
              </fill>
            </x14:dxf>
          </x14:cfRule>
          <x14:cfRule type="containsText" priority="489" operator="containsText" id="{E315E833-8A54-4C48-8B8D-94219B5A3379}">
            <xm:f>NOT(ISERROR(SEARCH($I$72,I44)))</xm:f>
            <xm:f>$I$72</xm:f>
            <x14:dxf>
              <fill>
                <patternFill>
                  <fgColor rgb="FFFFC000"/>
                  <bgColor rgb="FFFFC000"/>
                </patternFill>
              </fill>
            </x14:dxf>
          </x14:cfRule>
          <x14:cfRule type="containsText" priority="490" operator="containsText" id="{51A85FF8-1349-49AA-8AE4-356A83FDC5E5}">
            <xm:f>NOT(ISERROR(SEARCH($I$71,I44)))</xm:f>
            <xm:f>$I$71</xm:f>
            <x14:dxf>
              <fill>
                <patternFill>
                  <fgColor rgb="FFFFFF00"/>
                  <bgColor rgb="FFFFFF00"/>
                </patternFill>
              </fill>
            </x14:dxf>
          </x14:cfRule>
          <x14:cfRule type="containsText" priority="491" operator="containsText" id="{FE26B517-20DC-4C93-AAC4-1BD856C3ADF6}">
            <xm:f>NOT(ISERROR(SEARCH($I$70,I44)))</xm:f>
            <xm:f>$I$70</xm:f>
            <x14:dxf>
              <fill>
                <patternFill>
                  <bgColor theme="0" tint="-0.14996795556505021"/>
                </patternFill>
              </fill>
            </x14:dxf>
          </x14:cfRule>
          <x14:cfRule type="cellIs" priority="492" operator="equal" id="{283EF764-C40A-4D8A-B28D-3BB7BA759AD0}">
            <xm:f>'C:\GESTION 2023\1. Pensamiento y Direccionamiento Estrategico\Planes integrados\Definitivos\[MAPA RIESGOS UAEOS 2023.xlsx]Tabla probabiidad'!#REF!</xm:f>
            <x14:dxf>
              <fill>
                <patternFill>
                  <fgColor theme="6"/>
                </patternFill>
              </fill>
            </x14:dxf>
          </x14:cfRule>
          <x14:cfRule type="cellIs" priority="493" operator="equal" id="{A4025D53-FB81-429B-9B4D-3998D6173057}">
            <xm:f>'C:\GESTION 2023\1. Pensamiento y Direccionamiento Estrategico\Planes integrados\Definitivos\[MAPA RIESGOS UAEOS 2023.xlsx]Tabla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78" operator="containsText" id="{A73C0396-5ABF-4399-9537-816100791C6D}">
            <xm:f>NOT(ISERROR(SEARCH($I$69,I45)))</xm:f>
            <xm:f>$I$69</xm:f>
            <x14:dxf>
              <fill>
                <patternFill>
                  <fgColor rgb="FF92D050"/>
                  <bgColor rgb="FF92D050"/>
                </patternFill>
              </fill>
            </x14:dxf>
          </x14:cfRule>
          <x14:cfRule type="containsText" priority="479" operator="containsText" id="{DC7EBBBF-4FA7-484F-BBEF-7431C1149AB0}">
            <xm:f>NOT(ISERROR(SEARCH($I$70,I45)))</xm:f>
            <xm:f>$I$70</xm:f>
            <x14:dxf>
              <fill>
                <patternFill>
                  <bgColor rgb="FF00B050"/>
                </patternFill>
              </fill>
            </x14:dxf>
          </x14:cfRule>
          <x14:cfRule type="containsText" priority="480" operator="containsText" id="{9DB19987-DF92-45BC-B41B-808F94086BD3}">
            <xm:f>NOT(ISERROR(SEARCH($I$73,I45)))</xm:f>
            <xm:f>$I$73</xm:f>
            <x14:dxf>
              <fill>
                <patternFill>
                  <bgColor rgb="FFFF0000"/>
                </patternFill>
              </fill>
            </x14:dxf>
          </x14:cfRule>
          <x14:cfRule type="containsText" priority="481" operator="containsText" id="{A6CED9DB-FD7F-4519-9978-37BCB2E0C2E4}">
            <xm:f>NOT(ISERROR(SEARCH($I$72,I45)))</xm:f>
            <xm:f>$I$72</xm:f>
            <x14:dxf>
              <fill>
                <patternFill>
                  <fgColor rgb="FFFFC000"/>
                  <bgColor rgb="FFFFC000"/>
                </patternFill>
              </fill>
            </x14:dxf>
          </x14:cfRule>
          <x14:cfRule type="containsText" priority="482" operator="containsText" id="{7E075EDE-784B-42F4-9655-0D5D0A102619}">
            <xm:f>NOT(ISERROR(SEARCH($I$71,I45)))</xm:f>
            <xm:f>$I$71</xm:f>
            <x14:dxf>
              <fill>
                <patternFill>
                  <fgColor rgb="FFFFFF00"/>
                  <bgColor rgb="FFFFFF00"/>
                </patternFill>
              </fill>
            </x14:dxf>
          </x14:cfRule>
          <x14:cfRule type="containsText" priority="483" operator="containsText" id="{2FF163B7-F0E3-4823-B8C5-5CB1D6B179E5}">
            <xm:f>NOT(ISERROR(SEARCH($I$70,I45)))</xm:f>
            <xm:f>$I$70</xm:f>
            <x14:dxf>
              <fill>
                <patternFill>
                  <bgColor theme="0" tint="-0.14996795556505021"/>
                </patternFill>
              </fill>
            </x14:dxf>
          </x14:cfRule>
          <x14:cfRule type="cellIs" priority="484" operator="equal" id="{ADE04AF6-44C8-40AA-BEB3-296F7AA5934F}">
            <xm:f>'C:\GESTION 2023\1. Pensamiento y Direccionamiento Estrategico\Planes integrados\Definitivos\[MAPA RIESGOS UAEOS 2023.xlsx]Tabla probabiidad'!#REF!</xm:f>
            <x14:dxf>
              <fill>
                <patternFill>
                  <fgColor theme="6"/>
                </patternFill>
              </fill>
            </x14:dxf>
          </x14:cfRule>
          <x14:cfRule type="cellIs" priority="485" operator="equal" id="{D3E14392-279C-4C40-B727-02C00CD4AB31}">
            <xm:f>'C:\GESTION 2023\1. Pensamiento y Direccionamiento Estrategico\Planes integrados\Definitivos\[MAPA RIESGOS UAEOS 2023.xlsx]Tabla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70" operator="containsText" id="{8BA4A1D0-71C1-41F9-A5CD-69F9EC4AE20B}">
            <xm:f>NOT(ISERROR(SEARCH($I$69,I47)))</xm:f>
            <xm:f>$I$69</xm:f>
            <x14:dxf>
              <fill>
                <patternFill>
                  <fgColor rgb="FF92D050"/>
                  <bgColor rgb="FF92D050"/>
                </patternFill>
              </fill>
            </x14:dxf>
          </x14:cfRule>
          <x14:cfRule type="containsText" priority="471" operator="containsText" id="{8FC10AB4-C81A-44A4-A063-C259FE37F3DF}">
            <xm:f>NOT(ISERROR(SEARCH($I$70,I47)))</xm:f>
            <xm:f>$I$70</xm:f>
            <x14:dxf>
              <fill>
                <patternFill>
                  <bgColor rgb="FF00B050"/>
                </patternFill>
              </fill>
            </x14:dxf>
          </x14:cfRule>
          <x14:cfRule type="containsText" priority="472" operator="containsText" id="{9D2DA193-A2C1-4547-8E14-61A6A332252F}">
            <xm:f>NOT(ISERROR(SEARCH($I$73,I47)))</xm:f>
            <xm:f>$I$73</xm:f>
            <x14:dxf>
              <fill>
                <patternFill>
                  <bgColor rgb="FFFF0000"/>
                </patternFill>
              </fill>
            </x14:dxf>
          </x14:cfRule>
          <x14:cfRule type="containsText" priority="473" operator="containsText" id="{064D11DF-A129-430C-B53A-9E90A753F847}">
            <xm:f>NOT(ISERROR(SEARCH($I$72,I47)))</xm:f>
            <xm:f>$I$72</xm:f>
            <x14:dxf>
              <fill>
                <patternFill>
                  <fgColor rgb="FFFFC000"/>
                  <bgColor rgb="FFFFC000"/>
                </patternFill>
              </fill>
            </x14:dxf>
          </x14:cfRule>
          <x14:cfRule type="containsText" priority="474" operator="containsText" id="{0D6411DE-1280-4280-BB5A-89FDDF1C35A3}">
            <xm:f>NOT(ISERROR(SEARCH($I$71,I47)))</xm:f>
            <xm:f>$I$71</xm:f>
            <x14:dxf>
              <fill>
                <patternFill>
                  <fgColor rgb="FFFFFF00"/>
                  <bgColor rgb="FFFFFF00"/>
                </patternFill>
              </fill>
            </x14:dxf>
          </x14:cfRule>
          <x14:cfRule type="containsText" priority="475" operator="containsText" id="{E08C0764-BC4E-41C4-BC43-AE30BA5CF3CB}">
            <xm:f>NOT(ISERROR(SEARCH($I$70,I47)))</xm:f>
            <xm:f>$I$70</xm:f>
            <x14:dxf>
              <fill>
                <patternFill>
                  <bgColor theme="0" tint="-0.14996795556505021"/>
                </patternFill>
              </fill>
            </x14:dxf>
          </x14:cfRule>
          <x14:cfRule type="cellIs" priority="476" operator="equal" id="{E71A8188-9D33-4616-8141-E0CA287DD97D}">
            <xm:f>'C:\GESTION 2023\1. Pensamiento y Direccionamiento Estrategico\Planes integrados\Definitivos\[MAPA RIESGOS UAEOS 2023.xlsx]Tabla probabiidad'!#REF!</xm:f>
            <x14:dxf>
              <fill>
                <patternFill>
                  <fgColor theme="6"/>
                </patternFill>
              </fill>
            </x14:dxf>
          </x14:cfRule>
          <x14:cfRule type="cellIs" priority="477" operator="equal" id="{39F0917F-5745-4834-ADC7-3C14BA602E3B}">
            <xm:f>'C:\GESTION 2023\1. Pensamiento y Direccionamiento Estrategico\Planes integrados\Definitivos\[MAPA RIESGOS UAEOS 2023.xlsx]Tabla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65" operator="containsText" id="{A33B04B9-CB20-45C4-A949-65A76CEBCCD2}">
            <xm:f>NOT(ISERROR(SEARCH($K$73,K44)))</xm:f>
            <xm:f>$K$73</xm:f>
            <x14:dxf>
              <fill>
                <patternFill>
                  <bgColor rgb="FFFF0000"/>
                </patternFill>
              </fill>
            </x14:dxf>
          </x14:cfRule>
          <x14:cfRule type="containsText" priority="466" operator="containsText" id="{A018E098-3874-40CD-89EA-623DEBA81F1C}">
            <xm:f>NOT(ISERROR(SEARCH($K$72,K44)))</xm:f>
            <xm:f>$K$72</xm:f>
            <x14:dxf>
              <fill>
                <patternFill>
                  <bgColor rgb="FFFFC000"/>
                </patternFill>
              </fill>
            </x14:dxf>
          </x14:cfRule>
          <x14:cfRule type="containsText" priority="467" operator="containsText" id="{E25D4F0B-A54B-46C8-9022-56B6082C0331}">
            <xm:f>NOT(ISERROR(SEARCH($K$71,K44)))</xm:f>
            <xm:f>$K$71</xm:f>
            <x14:dxf>
              <fill>
                <patternFill>
                  <bgColor rgb="FFFFFF00"/>
                </patternFill>
              </fill>
            </x14:dxf>
          </x14:cfRule>
          <x14:cfRule type="containsText" priority="468" operator="containsText" id="{4F709A1C-0EAC-4372-8277-EC3EFACDB248}">
            <xm:f>NOT(ISERROR(SEARCH($K$70,K44)))</xm:f>
            <xm:f>$K$70</xm:f>
            <x14:dxf>
              <fill>
                <patternFill>
                  <bgColor rgb="FF00B050"/>
                </patternFill>
              </fill>
            </x14:dxf>
          </x14:cfRule>
          <x14:cfRule type="containsText" priority="469" operator="containsText" id="{5E234978-390F-4B9C-A134-5FDD61081A4B}">
            <xm:f>NOT(ISERROR(SEARCH($K$69,K44)))</xm:f>
            <xm:f>$K$69</xm:f>
            <x14:dxf>
              <fill>
                <patternFill>
                  <bgColor rgb="FF92D050"/>
                </patternFill>
              </fill>
            </x14:dxf>
          </x14:cfRule>
          <xm:sqref>K44</xm:sqref>
        </x14:conditionalFormatting>
        <x14:conditionalFormatting xmlns:xm="http://schemas.microsoft.com/office/excel/2006/main">
          <x14:cfRule type="containsText" priority="460" operator="containsText" id="{12B5B458-C0C8-4F79-AAE4-A8A80FE0347A}">
            <xm:f>NOT(ISERROR(SEARCH($K$73,K46)))</xm:f>
            <xm:f>$K$73</xm:f>
            <x14:dxf>
              <fill>
                <patternFill>
                  <bgColor rgb="FFFF0000"/>
                </patternFill>
              </fill>
            </x14:dxf>
          </x14:cfRule>
          <x14:cfRule type="containsText" priority="461" operator="containsText" id="{9BBFC224-ED16-4091-AF42-9DF9690B68B1}">
            <xm:f>NOT(ISERROR(SEARCH($K$72,K46)))</xm:f>
            <xm:f>$K$72</xm:f>
            <x14:dxf>
              <fill>
                <patternFill>
                  <bgColor rgb="FFFFC000"/>
                </patternFill>
              </fill>
            </x14:dxf>
          </x14:cfRule>
          <x14:cfRule type="containsText" priority="462" operator="containsText" id="{98E7C813-C40A-4F83-AEDB-137AB24674BD}">
            <xm:f>NOT(ISERROR(SEARCH($K$71,K46)))</xm:f>
            <xm:f>$K$71</xm:f>
            <x14:dxf>
              <fill>
                <patternFill>
                  <bgColor rgb="FFFFFF00"/>
                </patternFill>
              </fill>
            </x14:dxf>
          </x14:cfRule>
          <x14:cfRule type="containsText" priority="463" operator="containsText" id="{6A215FC5-7EFD-4554-AF6C-BB54169B8389}">
            <xm:f>NOT(ISERROR(SEARCH($K$70,K46)))</xm:f>
            <xm:f>$K$70</xm:f>
            <x14:dxf>
              <fill>
                <patternFill>
                  <bgColor rgb="FF00B050"/>
                </patternFill>
              </fill>
            </x14:dxf>
          </x14:cfRule>
          <x14:cfRule type="containsText" priority="464" operator="containsText" id="{E88CA892-D018-4D82-88A1-6E91B308C2CA}">
            <xm:f>NOT(ISERROR(SEARCH($K$69,K46)))</xm:f>
            <xm:f>$K$69</xm:f>
            <x14:dxf>
              <fill>
                <patternFill>
                  <bgColor rgb="FF92D050"/>
                </patternFill>
              </fill>
            </x14:dxf>
          </x14:cfRule>
          <xm:sqref>K46:K47</xm:sqref>
        </x14:conditionalFormatting>
        <x14:conditionalFormatting xmlns:xm="http://schemas.microsoft.com/office/excel/2006/main">
          <x14:cfRule type="containsText" priority="455" operator="containsText" id="{26153CCC-D594-4182-886F-549BBC319DD9}">
            <xm:f>NOT(ISERROR(SEARCH($K$73,K45)))</xm:f>
            <xm:f>$K$73</xm:f>
            <x14:dxf>
              <fill>
                <patternFill>
                  <bgColor rgb="FFFF0000"/>
                </patternFill>
              </fill>
            </x14:dxf>
          </x14:cfRule>
          <x14:cfRule type="containsText" priority="456" operator="containsText" id="{CCFB8371-3EB3-4397-AF68-AD8310AD88E9}">
            <xm:f>NOT(ISERROR(SEARCH($K$72,K45)))</xm:f>
            <xm:f>$K$72</xm:f>
            <x14:dxf>
              <fill>
                <patternFill>
                  <bgColor rgb="FFFFC000"/>
                </patternFill>
              </fill>
            </x14:dxf>
          </x14:cfRule>
          <x14:cfRule type="containsText" priority="457" operator="containsText" id="{15D8E256-6579-4AE7-A691-BE2386038E05}">
            <xm:f>NOT(ISERROR(SEARCH($K$71,K45)))</xm:f>
            <xm:f>$K$71</xm:f>
            <x14:dxf>
              <fill>
                <patternFill>
                  <bgColor rgb="FFFFFF00"/>
                </patternFill>
              </fill>
            </x14:dxf>
          </x14:cfRule>
          <x14:cfRule type="containsText" priority="458" operator="containsText" id="{C4AC5A6E-0FFE-46F9-B33A-F94D2A50198E}">
            <xm:f>NOT(ISERROR(SEARCH($K$70,K45)))</xm:f>
            <xm:f>$K$70</xm:f>
            <x14:dxf>
              <fill>
                <patternFill>
                  <bgColor rgb="FF00B050"/>
                </patternFill>
              </fill>
            </x14:dxf>
          </x14:cfRule>
          <x14:cfRule type="containsText" priority="459" operator="containsText" id="{22DA1E73-AC6F-4E95-AD08-B5F8D0255668}">
            <xm:f>NOT(ISERROR(SEARCH($K$69,K45)))</xm:f>
            <xm:f>$K$69</xm:f>
            <x14:dxf>
              <fill>
                <patternFill>
                  <bgColor rgb="FF92D050"/>
                </patternFill>
              </fill>
            </x14:dxf>
          </x14:cfRule>
          <xm:sqref>K45</xm:sqref>
        </x14:conditionalFormatting>
        <x14:conditionalFormatting xmlns:xm="http://schemas.microsoft.com/office/excel/2006/main">
          <x14:cfRule type="containsText" priority="451" operator="containsText" id="{B93E27C3-EA77-4D97-8DB0-6F83B2383802}">
            <xm:f>NOT(ISERROR(SEARCH($M$72,M44)))</xm:f>
            <xm:f>$M$72</xm:f>
            <x14:dxf>
              <fill>
                <patternFill>
                  <bgColor rgb="FFFF0000"/>
                </patternFill>
              </fill>
            </x14:dxf>
          </x14:cfRule>
          <x14:cfRule type="containsText" priority="452" operator="containsText" id="{DC2BE322-666E-48A9-9313-2DCCF24B5844}">
            <xm:f>NOT(ISERROR(SEARCH($M$71,M44)))</xm:f>
            <xm:f>$M$71</xm:f>
            <x14:dxf>
              <fill>
                <patternFill>
                  <bgColor rgb="FFFFC000"/>
                </patternFill>
              </fill>
            </x14:dxf>
          </x14:cfRule>
          <x14:cfRule type="containsText" priority="453" operator="containsText" id="{B41FD5B0-AC63-4BF5-AB3D-EC7DD2990E33}">
            <xm:f>NOT(ISERROR(SEARCH($M$70,M44)))</xm:f>
            <xm:f>$M$70</xm:f>
            <x14:dxf>
              <fill>
                <patternFill>
                  <bgColor rgb="FFFFFF00"/>
                </patternFill>
              </fill>
            </x14:dxf>
          </x14:cfRule>
          <x14:cfRule type="containsText" priority="454" operator="containsText" id="{38043A1F-3513-4A9C-99B5-BA0261283DC1}">
            <xm:f>NOT(ISERROR(SEARCH($M$69,M44)))</xm:f>
            <xm:f>$M$69</xm:f>
            <x14:dxf>
              <fill>
                <patternFill>
                  <bgColor rgb="FF92D050"/>
                </patternFill>
              </fill>
            </x14:dxf>
          </x14:cfRule>
          <xm:sqref>M44</xm:sqref>
        </x14:conditionalFormatting>
        <x14:conditionalFormatting xmlns:xm="http://schemas.microsoft.com/office/excel/2006/main">
          <x14:cfRule type="containsText" priority="447" operator="containsText" id="{6BD2436F-3D30-4B3A-BAEF-0A7D9149BCB1}">
            <xm:f>NOT(ISERROR(SEARCH($M$72,M46)))</xm:f>
            <xm:f>$M$72</xm:f>
            <x14:dxf>
              <fill>
                <patternFill>
                  <bgColor rgb="FFFF0000"/>
                </patternFill>
              </fill>
            </x14:dxf>
          </x14:cfRule>
          <x14:cfRule type="containsText" priority="448" operator="containsText" id="{46F79CF2-0C17-4F03-8A7E-370964C5D83C}">
            <xm:f>NOT(ISERROR(SEARCH($M$71,M46)))</xm:f>
            <xm:f>$M$71</xm:f>
            <x14:dxf>
              <fill>
                <patternFill>
                  <bgColor rgb="FFFFC000"/>
                </patternFill>
              </fill>
            </x14:dxf>
          </x14:cfRule>
          <x14:cfRule type="containsText" priority="449" operator="containsText" id="{98D23269-C326-4C86-A5CC-5A2E6864E604}">
            <xm:f>NOT(ISERROR(SEARCH($M$70,M46)))</xm:f>
            <xm:f>$M$70</xm:f>
            <x14:dxf>
              <fill>
                <patternFill>
                  <bgColor rgb="FFFFFF00"/>
                </patternFill>
              </fill>
            </x14:dxf>
          </x14:cfRule>
          <x14:cfRule type="containsText" priority="450" operator="containsText" id="{3FBE780F-B389-4C45-9F5B-8A369ED8B279}">
            <xm:f>NOT(ISERROR(SEARCH($M$69,M46)))</xm:f>
            <xm:f>$M$69</xm:f>
            <x14:dxf>
              <fill>
                <patternFill>
                  <bgColor rgb="FF92D050"/>
                </patternFill>
              </fill>
            </x14:dxf>
          </x14:cfRule>
          <xm:sqref>M46:M47</xm:sqref>
        </x14:conditionalFormatting>
        <x14:conditionalFormatting xmlns:xm="http://schemas.microsoft.com/office/excel/2006/main">
          <x14:cfRule type="containsText" priority="443" operator="containsText" id="{30BCEE53-CA6C-4B91-B9AD-3DE338AD4C9F}">
            <xm:f>NOT(ISERROR(SEARCH($M$72,M45)))</xm:f>
            <xm:f>$M$72</xm:f>
            <x14:dxf>
              <fill>
                <patternFill>
                  <bgColor rgb="FFFF0000"/>
                </patternFill>
              </fill>
            </x14:dxf>
          </x14:cfRule>
          <x14:cfRule type="containsText" priority="444" operator="containsText" id="{16B01935-95AF-40F1-865D-4C8B98CF589B}">
            <xm:f>NOT(ISERROR(SEARCH($M$71,M45)))</xm:f>
            <xm:f>$M$71</xm:f>
            <x14:dxf>
              <fill>
                <patternFill>
                  <bgColor rgb="FFFFC000"/>
                </patternFill>
              </fill>
            </x14:dxf>
          </x14:cfRule>
          <x14:cfRule type="containsText" priority="445" operator="containsText" id="{1537E896-B45A-4781-A6E6-446EB59A723E}">
            <xm:f>NOT(ISERROR(SEARCH($M$70,M45)))</xm:f>
            <xm:f>$M$70</xm:f>
            <x14:dxf>
              <fill>
                <patternFill>
                  <bgColor rgb="FFFFFF00"/>
                </patternFill>
              </fill>
            </x14:dxf>
          </x14:cfRule>
          <x14:cfRule type="containsText" priority="446" operator="containsText" id="{EC8115F6-03CD-4AF6-AE52-3AE9BB183824}">
            <xm:f>NOT(ISERROR(SEARCH($M$69,M45)))</xm:f>
            <xm:f>$M$69</xm:f>
            <x14:dxf>
              <fill>
                <patternFill>
                  <bgColor rgb="FF92D050"/>
                </patternFill>
              </fill>
            </x14:dxf>
          </x14:cfRule>
          <xm:sqref>M45</xm:sqref>
        </x14:conditionalFormatting>
        <x14:conditionalFormatting xmlns:xm="http://schemas.microsoft.com/office/excel/2006/main">
          <x14:cfRule type="containsText" priority="435" operator="containsText" id="{4D6EBBBA-7DB8-4E68-8E1F-4FD14D07473D}">
            <xm:f>NOT(ISERROR(SEARCH($I$69,X44)))</xm:f>
            <xm:f>$I$69</xm:f>
            <x14:dxf>
              <fill>
                <patternFill>
                  <fgColor rgb="FF92D050"/>
                  <bgColor rgb="FF92D050"/>
                </patternFill>
              </fill>
            </x14:dxf>
          </x14:cfRule>
          <x14:cfRule type="containsText" priority="436" operator="containsText" id="{48911A2D-7E3B-426D-ACF4-100809F73A42}">
            <xm:f>NOT(ISERROR(SEARCH($I$70,X44)))</xm:f>
            <xm:f>$I$70</xm:f>
            <x14:dxf>
              <fill>
                <patternFill>
                  <bgColor rgb="FF00B050"/>
                </patternFill>
              </fill>
            </x14:dxf>
          </x14:cfRule>
          <x14:cfRule type="containsText" priority="437" operator="containsText" id="{099B9A2A-E0B1-4DD5-A2AA-6C588C3AA9E2}">
            <xm:f>NOT(ISERROR(SEARCH($I$73,X44)))</xm:f>
            <xm:f>$I$73</xm:f>
            <x14:dxf>
              <fill>
                <patternFill>
                  <bgColor rgb="FFFF0000"/>
                </patternFill>
              </fill>
            </x14:dxf>
          </x14:cfRule>
          <x14:cfRule type="containsText" priority="438" operator="containsText" id="{C428E6AB-A921-4B49-912D-D145E35F6FA0}">
            <xm:f>NOT(ISERROR(SEARCH($I$72,X44)))</xm:f>
            <xm:f>$I$72</xm:f>
            <x14:dxf>
              <fill>
                <patternFill>
                  <fgColor rgb="FFFFC000"/>
                  <bgColor rgb="FFFFC000"/>
                </patternFill>
              </fill>
            </x14:dxf>
          </x14:cfRule>
          <x14:cfRule type="containsText" priority="439" operator="containsText" id="{DD61DFD4-F91A-4AF7-AFC5-9F66A939C4B8}">
            <xm:f>NOT(ISERROR(SEARCH($I$71,X44)))</xm:f>
            <xm:f>$I$71</xm:f>
            <x14:dxf>
              <fill>
                <patternFill>
                  <fgColor rgb="FFFFFF00"/>
                  <bgColor rgb="FFFFFF00"/>
                </patternFill>
              </fill>
            </x14:dxf>
          </x14:cfRule>
          <x14:cfRule type="containsText" priority="440" operator="containsText" id="{E5BF9529-11E0-49D9-9AA6-3500056034F2}">
            <xm:f>NOT(ISERROR(SEARCH($I$70,X44)))</xm:f>
            <xm:f>$I$70</xm:f>
            <x14:dxf>
              <fill>
                <patternFill>
                  <bgColor theme="0" tint="-0.14996795556505021"/>
                </patternFill>
              </fill>
            </x14:dxf>
          </x14:cfRule>
          <x14:cfRule type="cellIs" priority="441" operator="equal" id="{108A734F-6EF1-4C88-8E42-8B23B803015A}">
            <xm:f>'C:\GESTION 2023\1. Pensamiento y Direccionamiento Estrategico\Planes integrados\Definitivos\[MAPA RIESGOS UAEOS 2023.xlsx]Tabla probabiidad'!#REF!</xm:f>
            <x14:dxf>
              <fill>
                <patternFill>
                  <fgColor theme="6"/>
                </patternFill>
              </fill>
            </x14:dxf>
          </x14:cfRule>
          <x14:cfRule type="cellIs" priority="442" operator="equal" id="{964C5FA2-3A55-4273-8777-3EBDA4EBB2E5}">
            <xm:f>'C:\GESTION 2023\1. Pensamiento y Direccionamiento Estrategico\Planes integrados\Definitivos\[MAPA RIESGOS UAEOS 2023.xlsx]Tabla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427" operator="containsText" id="{B445BC65-69DF-4C1C-90DF-DB9D2ACB1155}">
            <xm:f>NOT(ISERROR(SEARCH($I$69,X46)))</xm:f>
            <xm:f>$I$69</xm:f>
            <x14:dxf>
              <fill>
                <patternFill>
                  <fgColor rgb="FF92D050"/>
                  <bgColor rgb="FF92D050"/>
                </patternFill>
              </fill>
            </x14:dxf>
          </x14:cfRule>
          <x14:cfRule type="containsText" priority="428" operator="containsText" id="{FDE91F43-7BBF-4F32-B6CE-747FFF30D9CB}">
            <xm:f>NOT(ISERROR(SEARCH($I$70,X46)))</xm:f>
            <xm:f>$I$70</xm:f>
            <x14:dxf>
              <fill>
                <patternFill>
                  <bgColor rgb="FF00B050"/>
                </patternFill>
              </fill>
            </x14:dxf>
          </x14:cfRule>
          <x14:cfRule type="containsText" priority="429" operator="containsText" id="{AAD62EB3-C74B-4B05-9AC8-FE2055AAF9C5}">
            <xm:f>NOT(ISERROR(SEARCH($I$73,X46)))</xm:f>
            <xm:f>$I$73</xm:f>
            <x14:dxf>
              <fill>
                <patternFill>
                  <bgColor rgb="FFFF0000"/>
                </patternFill>
              </fill>
            </x14:dxf>
          </x14:cfRule>
          <x14:cfRule type="containsText" priority="430" operator="containsText" id="{F3A40479-DB5B-4AD5-8E4B-796AA9610C45}">
            <xm:f>NOT(ISERROR(SEARCH($I$72,X46)))</xm:f>
            <xm:f>$I$72</xm:f>
            <x14:dxf>
              <fill>
                <patternFill>
                  <fgColor rgb="FFFFC000"/>
                  <bgColor rgb="FFFFC000"/>
                </patternFill>
              </fill>
            </x14:dxf>
          </x14:cfRule>
          <x14:cfRule type="containsText" priority="431" operator="containsText" id="{9F335C3F-99DC-4815-8ED3-124B81D01AFC}">
            <xm:f>NOT(ISERROR(SEARCH($I$71,X46)))</xm:f>
            <xm:f>$I$71</xm:f>
            <x14:dxf>
              <fill>
                <patternFill>
                  <fgColor rgb="FFFFFF00"/>
                  <bgColor rgb="FFFFFF00"/>
                </patternFill>
              </fill>
            </x14:dxf>
          </x14:cfRule>
          <x14:cfRule type="containsText" priority="432" operator="containsText" id="{A17D3C54-1D76-4A36-976A-D91430E036D3}">
            <xm:f>NOT(ISERROR(SEARCH($I$70,X46)))</xm:f>
            <xm:f>$I$70</xm:f>
            <x14:dxf>
              <fill>
                <patternFill>
                  <bgColor theme="0" tint="-0.14996795556505021"/>
                </patternFill>
              </fill>
            </x14:dxf>
          </x14:cfRule>
          <x14:cfRule type="cellIs" priority="433" operator="equal" id="{F0793BA8-4990-427C-8160-6706DF4ABCD9}">
            <xm:f>'C:\GESTION 2023\1. Pensamiento y Direccionamiento Estrategico\Planes integrados\Definitivos\[MAPA RIESGOS UAEOS 2023.xlsx]Tabla probabiidad'!#REF!</xm:f>
            <x14:dxf>
              <fill>
                <patternFill>
                  <fgColor theme="6"/>
                </patternFill>
              </fill>
            </x14:dxf>
          </x14:cfRule>
          <x14:cfRule type="cellIs" priority="434" operator="equal" id="{3EFFA45E-5A07-4451-89D7-C2082D5B1F76}">
            <xm:f>'C:\GESTION 2023\1. Pensamiento y Direccionamiento Estrategico\Planes integrados\Definitivos\[MAPA RIESGOS UAEOS 2023.xlsx]Tabla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419" operator="containsText" id="{5334FBAD-B37B-4965-8FEF-4F5F2A10B0BF}">
            <xm:f>NOT(ISERROR(SEARCH($I$69,X45)))</xm:f>
            <xm:f>$I$69</xm:f>
            <x14:dxf>
              <fill>
                <patternFill>
                  <fgColor rgb="FF92D050"/>
                  <bgColor rgb="FF92D050"/>
                </patternFill>
              </fill>
            </x14:dxf>
          </x14:cfRule>
          <x14:cfRule type="containsText" priority="420" operator="containsText" id="{AB1EE905-3D8D-4482-A709-641B61C1C5C2}">
            <xm:f>NOT(ISERROR(SEARCH($I$70,X45)))</xm:f>
            <xm:f>$I$70</xm:f>
            <x14:dxf>
              <fill>
                <patternFill>
                  <bgColor rgb="FF00B050"/>
                </patternFill>
              </fill>
            </x14:dxf>
          </x14:cfRule>
          <x14:cfRule type="containsText" priority="421" operator="containsText" id="{A0F94276-FC3F-47F0-847A-2C335C7B8F81}">
            <xm:f>NOT(ISERROR(SEARCH($I$73,X45)))</xm:f>
            <xm:f>$I$73</xm:f>
            <x14:dxf>
              <fill>
                <patternFill>
                  <bgColor rgb="FFFF0000"/>
                </patternFill>
              </fill>
            </x14:dxf>
          </x14:cfRule>
          <x14:cfRule type="containsText" priority="422" operator="containsText" id="{8762336B-F7FE-4137-8063-DFDEFB83CCE9}">
            <xm:f>NOT(ISERROR(SEARCH($I$72,X45)))</xm:f>
            <xm:f>$I$72</xm:f>
            <x14:dxf>
              <fill>
                <patternFill>
                  <fgColor rgb="FFFFC000"/>
                  <bgColor rgb="FFFFC000"/>
                </patternFill>
              </fill>
            </x14:dxf>
          </x14:cfRule>
          <x14:cfRule type="containsText" priority="423" operator="containsText" id="{7149DEB6-865A-44CB-9896-315377D96377}">
            <xm:f>NOT(ISERROR(SEARCH($I$71,X45)))</xm:f>
            <xm:f>$I$71</xm:f>
            <x14:dxf>
              <fill>
                <patternFill>
                  <fgColor rgb="FFFFFF00"/>
                  <bgColor rgb="FFFFFF00"/>
                </patternFill>
              </fill>
            </x14:dxf>
          </x14:cfRule>
          <x14:cfRule type="containsText" priority="424" operator="containsText" id="{A0519136-7926-4C3A-9FDE-DC7000BE97CB}">
            <xm:f>NOT(ISERROR(SEARCH($I$70,X45)))</xm:f>
            <xm:f>$I$70</xm:f>
            <x14:dxf>
              <fill>
                <patternFill>
                  <bgColor theme="0" tint="-0.14996795556505021"/>
                </patternFill>
              </fill>
            </x14:dxf>
          </x14:cfRule>
          <x14:cfRule type="cellIs" priority="425" operator="equal" id="{6F813F1D-76D0-43EF-A64C-681CB134D5BA}">
            <xm:f>'C:\GESTION 2023\1. Pensamiento y Direccionamiento Estrategico\Planes integrados\Definitivos\[MAPA RIESGOS UAEOS 2023.xlsx]Tabla probabiidad'!#REF!</xm:f>
            <x14:dxf>
              <fill>
                <patternFill>
                  <fgColor theme="6"/>
                </patternFill>
              </fill>
            </x14:dxf>
          </x14:cfRule>
          <x14:cfRule type="cellIs" priority="426" operator="equal" id="{29E3BF4C-34F2-436E-9273-18F3508B37AD}">
            <xm:f>'C:\GESTION 2023\1. Pensamiento y Direccionamiento Estrategico\Planes integrados\Definitivos\[MAPA RIESGOS UAEOS 2023.xlsx]Tabla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4" operator="containsText" id="{4688BC95-59F5-49D1-A1C9-839E8931E8AD}">
            <xm:f>NOT(ISERROR(SEARCH($K$73,Z44)))</xm:f>
            <xm:f>$K$73</xm:f>
            <x14:dxf>
              <fill>
                <patternFill>
                  <bgColor rgb="FFFF0000"/>
                </patternFill>
              </fill>
            </x14:dxf>
          </x14:cfRule>
          <x14:cfRule type="containsText" priority="415" operator="containsText" id="{F6A8F7D7-7F15-4DA4-A552-994FF4323B89}">
            <xm:f>NOT(ISERROR(SEARCH($K$72,Z44)))</xm:f>
            <xm:f>$K$72</xm:f>
            <x14:dxf>
              <fill>
                <patternFill>
                  <bgColor rgb="FFFFC000"/>
                </patternFill>
              </fill>
            </x14:dxf>
          </x14:cfRule>
          <x14:cfRule type="containsText" priority="416" operator="containsText" id="{F3C915D3-5ED6-445D-9C4C-6D06ECBAC660}">
            <xm:f>NOT(ISERROR(SEARCH($K$71,Z44)))</xm:f>
            <xm:f>$K$71</xm:f>
            <x14:dxf>
              <fill>
                <patternFill>
                  <bgColor rgb="FFFFFF00"/>
                </patternFill>
              </fill>
            </x14:dxf>
          </x14:cfRule>
          <x14:cfRule type="containsText" priority="417" operator="containsText" id="{910648C6-C613-4357-909D-69CB27B78764}">
            <xm:f>NOT(ISERROR(SEARCH($K$70,Z44)))</xm:f>
            <xm:f>$K$70</xm:f>
            <x14:dxf>
              <fill>
                <patternFill>
                  <bgColor rgb="FF00B050"/>
                </patternFill>
              </fill>
            </x14:dxf>
          </x14:cfRule>
          <x14:cfRule type="containsText" priority="418" operator="containsText" id="{18E93520-4CDB-42B1-A72F-B31B9C45295D}">
            <xm:f>NOT(ISERROR(SEARCH($K$69,Z44)))</xm:f>
            <xm:f>$K$69</xm:f>
            <x14:dxf>
              <fill>
                <patternFill>
                  <bgColor rgb="FF92D050"/>
                </patternFill>
              </fill>
            </x14:dxf>
          </x14:cfRule>
          <xm:sqref>Z44</xm:sqref>
        </x14:conditionalFormatting>
        <x14:conditionalFormatting xmlns:xm="http://schemas.microsoft.com/office/excel/2006/main">
          <x14:cfRule type="containsText" priority="409" operator="containsText" id="{A4DE321A-589A-40A9-9675-157E32A3B869}">
            <xm:f>NOT(ISERROR(SEARCH($K$73,Z46)))</xm:f>
            <xm:f>$K$73</xm:f>
            <x14:dxf>
              <fill>
                <patternFill>
                  <bgColor rgb="FFFF0000"/>
                </patternFill>
              </fill>
            </x14:dxf>
          </x14:cfRule>
          <x14:cfRule type="containsText" priority="410" operator="containsText" id="{F0DC555E-B08F-43D8-930D-F69ED06A1498}">
            <xm:f>NOT(ISERROR(SEARCH($K$72,Z46)))</xm:f>
            <xm:f>$K$72</xm:f>
            <x14:dxf>
              <fill>
                <patternFill>
                  <bgColor rgb="FFFFC000"/>
                </patternFill>
              </fill>
            </x14:dxf>
          </x14:cfRule>
          <x14:cfRule type="containsText" priority="411" operator="containsText" id="{269D4FEA-FED9-4C61-9EC6-C49FA708F168}">
            <xm:f>NOT(ISERROR(SEARCH($K$71,Z46)))</xm:f>
            <xm:f>$K$71</xm:f>
            <x14:dxf>
              <fill>
                <patternFill>
                  <bgColor rgb="FFFFFF00"/>
                </patternFill>
              </fill>
            </x14:dxf>
          </x14:cfRule>
          <x14:cfRule type="containsText" priority="412" operator="containsText" id="{1FC082BF-3627-4BF1-8ECC-77FA255CC5EC}">
            <xm:f>NOT(ISERROR(SEARCH($K$70,Z46)))</xm:f>
            <xm:f>$K$70</xm:f>
            <x14:dxf>
              <fill>
                <patternFill>
                  <bgColor rgb="FF00B050"/>
                </patternFill>
              </fill>
            </x14:dxf>
          </x14:cfRule>
          <x14:cfRule type="containsText" priority="413" operator="containsText" id="{9CF66710-3883-4103-9434-75E153B43632}">
            <xm:f>NOT(ISERROR(SEARCH($K$69,Z46)))</xm:f>
            <xm:f>$K$69</xm:f>
            <x14:dxf>
              <fill>
                <patternFill>
                  <bgColor rgb="FF92D050"/>
                </patternFill>
              </fill>
            </x14:dxf>
          </x14:cfRule>
          <xm:sqref>Z46:Z47</xm:sqref>
        </x14:conditionalFormatting>
        <x14:conditionalFormatting xmlns:xm="http://schemas.microsoft.com/office/excel/2006/main">
          <x14:cfRule type="containsText" priority="404" operator="containsText" id="{DF131A16-9306-479C-BBFA-9CE0F30AA45E}">
            <xm:f>NOT(ISERROR(SEARCH($K$73,Z45)))</xm:f>
            <xm:f>$K$73</xm:f>
            <x14:dxf>
              <fill>
                <patternFill>
                  <bgColor rgb="FFFF0000"/>
                </patternFill>
              </fill>
            </x14:dxf>
          </x14:cfRule>
          <x14:cfRule type="containsText" priority="405" operator="containsText" id="{96B633DA-CE23-48D6-BCFF-5D11291BC4BF}">
            <xm:f>NOT(ISERROR(SEARCH($K$72,Z45)))</xm:f>
            <xm:f>$K$72</xm:f>
            <x14:dxf>
              <fill>
                <patternFill>
                  <bgColor rgb="FFFFC000"/>
                </patternFill>
              </fill>
            </x14:dxf>
          </x14:cfRule>
          <x14:cfRule type="containsText" priority="406" operator="containsText" id="{60C70F7A-8693-47BE-BF2A-4F480DCBEDD1}">
            <xm:f>NOT(ISERROR(SEARCH($K$71,Z45)))</xm:f>
            <xm:f>$K$71</xm:f>
            <x14:dxf>
              <fill>
                <patternFill>
                  <bgColor rgb="FFFFFF00"/>
                </patternFill>
              </fill>
            </x14:dxf>
          </x14:cfRule>
          <x14:cfRule type="containsText" priority="407" operator="containsText" id="{C11752BD-60D2-4B0D-9778-061DC79E9EA1}">
            <xm:f>NOT(ISERROR(SEARCH($K$70,Z45)))</xm:f>
            <xm:f>$K$70</xm:f>
            <x14:dxf>
              <fill>
                <patternFill>
                  <bgColor rgb="FF00B050"/>
                </patternFill>
              </fill>
            </x14:dxf>
          </x14:cfRule>
          <x14:cfRule type="containsText" priority="408" operator="containsText" id="{28BEAC1D-C310-40EE-B86F-D6AEC360DE3E}">
            <xm:f>NOT(ISERROR(SEARCH($K$69,Z45)))</xm:f>
            <xm:f>$K$69</xm:f>
            <x14:dxf>
              <fill>
                <patternFill>
                  <bgColor rgb="FF92D050"/>
                </patternFill>
              </fill>
            </x14:dxf>
          </x14:cfRule>
          <xm:sqref>Z45</xm:sqref>
        </x14:conditionalFormatting>
        <x14:conditionalFormatting xmlns:xm="http://schemas.microsoft.com/office/excel/2006/main">
          <x14:cfRule type="containsText" priority="400" operator="containsText" id="{6551F60B-2F96-427C-990D-86B5CD6F6A4A}">
            <xm:f>NOT(ISERROR(SEARCH($M$72,AB44)))</xm:f>
            <xm:f>$M$72</xm:f>
            <x14:dxf>
              <fill>
                <patternFill>
                  <bgColor rgb="FFFF0000"/>
                </patternFill>
              </fill>
            </x14:dxf>
          </x14:cfRule>
          <x14:cfRule type="containsText" priority="401" operator="containsText" id="{6353E1EA-DFA0-46D8-AD15-0174DFAA01AA}">
            <xm:f>NOT(ISERROR(SEARCH($M$71,AB44)))</xm:f>
            <xm:f>$M$71</xm:f>
            <x14:dxf>
              <fill>
                <patternFill>
                  <bgColor rgb="FFFFC000"/>
                </patternFill>
              </fill>
            </x14:dxf>
          </x14:cfRule>
          <x14:cfRule type="containsText" priority="402" operator="containsText" id="{FA970CAA-6F49-4938-886D-BAE9A3AFE004}">
            <xm:f>NOT(ISERROR(SEARCH($M$70,AB44)))</xm:f>
            <xm:f>$M$70</xm:f>
            <x14:dxf>
              <fill>
                <patternFill>
                  <bgColor rgb="FFFFFF00"/>
                </patternFill>
              </fill>
            </x14:dxf>
          </x14:cfRule>
          <x14:cfRule type="containsText" priority="403" operator="containsText" id="{596E982D-879F-45C5-BAAE-DF30DB5D0864}">
            <xm:f>NOT(ISERROR(SEARCH($M$69,AB44)))</xm:f>
            <xm:f>$M$69</xm:f>
            <x14:dxf>
              <fill>
                <patternFill>
                  <bgColor rgb="FF92D050"/>
                </patternFill>
              </fill>
            </x14:dxf>
          </x14:cfRule>
          <xm:sqref>AB44</xm:sqref>
        </x14:conditionalFormatting>
        <x14:conditionalFormatting xmlns:xm="http://schemas.microsoft.com/office/excel/2006/main">
          <x14:cfRule type="containsText" priority="396" operator="containsText" id="{4F2EF3DA-8E3A-45A4-93E4-14135FDB8EBE}">
            <xm:f>NOT(ISERROR(SEARCH($M$72,AB46)))</xm:f>
            <xm:f>$M$72</xm:f>
            <x14:dxf>
              <fill>
                <patternFill>
                  <bgColor rgb="FFFF0000"/>
                </patternFill>
              </fill>
            </x14:dxf>
          </x14:cfRule>
          <x14:cfRule type="containsText" priority="397" operator="containsText" id="{3655E33A-8F53-4C13-8543-66AC528EB46F}">
            <xm:f>NOT(ISERROR(SEARCH($M$71,AB46)))</xm:f>
            <xm:f>$M$71</xm:f>
            <x14:dxf>
              <fill>
                <patternFill>
                  <bgColor rgb="FFFFC000"/>
                </patternFill>
              </fill>
            </x14:dxf>
          </x14:cfRule>
          <x14:cfRule type="containsText" priority="398" operator="containsText" id="{4889BE4C-6CA7-4605-AD39-A0A74AEF87DC}">
            <xm:f>NOT(ISERROR(SEARCH($M$70,AB46)))</xm:f>
            <xm:f>$M$70</xm:f>
            <x14:dxf>
              <fill>
                <patternFill>
                  <bgColor rgb="FFFFFF00"/>
                </patternFill>
              </fill>
            </x14:dxf>
          </x14:cfRule>
          <x14:cfRule type="containsText" priority="399" operator="containsText" id="{ABBD3870-040C-4F36-BDD8-B8B5CA21EC5E}">
            <xm:f>NOT(ISERROR(SEARCH($M$69,AB46)))</xm:f>
            <xm:f>$M$69</xm:f>
            <x14:dxf>
              <fill>
                <patternFill>
                  <bgColor rgb="FF92D050"/>
                </patternFill>
              </fill>
            </x14:dxf>
          </x14:cfRule>
          <xm:sqref>AB46:AB47</xm:sqref>
        </x14:conditionalFormatting>
        <x14:conditionalFormatting xmlns:xm="http://schemas.microsoft.com/office/excel/2006/main">
          <x14:cfRule type="containsText" priority="392" operator="containsText" id="{340E6B24-8506-4FB9-AA8C-F322922DE2A6}">
            <xm:f>NOT(ISERROR(SEARCH($M$72,AB45)))</xm:f>
            <xm:f>$M$72</xm:f>
            <x14:dxf>
              <fill>
                <patternFill>
                  <bgColor rgb="FFFF0000"/>
                </patternFill>
              </fill>
            </x14:dxf>
          </x14:cfRule>
          <x14:cfRule type="containsText" priority="393" operator="containsText" id="{5265788A-40E8-4897-8462-ED9D343A92AB}">
            <xm:f>NOT(ISERROR(SEARCH($M$71,AB45)))</xm:f>
            <xm:f>$M$71</xm:f>
            <x14:dxf>
              <fill>
                <patternFill>
                  <bgColor rgb="FFFFC000"/>
                </patternFill>
              </fill>
            </x14:dxf>
          </x14:cfRule>
          <x14:cfRule type="containsText" priority="394" operator="containsText" id="{BE1DFA23-98F8-404F-86D2-36ED42AA15E7}">
            <xm:f>NOT(ISERROR(SEARCH($M$70,AB45)))</xm:f>
            <xm:f>$M$70</xm:f>
            <x14:dxf>
              <fill>
                <patternFill>
                  <bgColor rgb="FFFFFF00"/>
                </patternFill>
              </fill>
            </x14:dxf>
          </x14:cfRule>
          <x14:cfRule type="containsText" priority="395" operator="containsText" id="{1E9558E3-405D-46A7-BAC1-670D896F754A}">
            <xm:f>NOT(ISERROR(SEARCH($M$69,AB45)))</xm:f>
            <xm:f>$M$69</xm:f>
            <x14:dxf>
              <fill>
                <patternFill>
                  <bgColor rgb="FF92D050"/>
                </patternFill>
              </fill>
            </x14:dxf>
          </x14:cfRule>
          <xm:sqref>AB45</xm:sqref>
        </x14:conditionalFormatting>
        <x14:conditionalFormatting xmlns:xm="http://schemas.microsoft.com/office/excel/2006/main">
          <x14:cfRule type="containsText" priority="384" operator="containsText" id="{80D2344D-0C0C-4527-AA50-EBDA5821140B}">
            <xm:f>NOT(ISERROR(SEARCH($I$69,I48)))</xm:f>
            <xm:f>$I$69</xm:f>
            <x14:dxf>
              <fill>
                <patternFill>
                  <fgColor rgb="FF92D050"/>
                  <bgColor rgb="FF92D050"/>
                </patternFill>
              </fill>
            </x14:dxf>
          </x14:cfRule>
          <x14:cfRule type="containsText" priority="385" operator="containsText" id="{4DED7994-3457-4F95-AC6A-BC2D21D2EB9A}">
            <xm:f>NOT(ISERROR(SEARCH($I$70,I48)))</xm:f>
            <xm:f>$I$70</xm:f>
            <x14:dxf>
              <fill>
                <patternFill>
                  <bgColor rgb="FF00B050"/>
                </patternFill>
              </fill>
            </x14:dxf>
          </x14:cfRule>
          <x14:cfRule type="containsText" priority="386" operator="containsText" id="{839E5089-4380-4F88-9BAD-B26D637223E2}">
            <xm:f>NOT(ISERROR(SEARCH($I$73,I48)))</xm:f>
            <xm:f>$I$73</xm:f>
            <x14:dxf>
              <fill>
                <patternFill>
                  <bgColor rgb="FFFF0000"/>
                </patternFill>
              </fill>
            </x14:dxf>
          </x14:cfRule>
          <x14:cfRule type="containsText" priority="387" operator="containsText" id="{5553E479-4298-44F4-8654-17ECD06CC5B2}">
            <xm:f>NOT(ISERROR(SEARCH($I$72,I48)))</xm:f>
            <xm:f>$I$72</xm:f>
            <x14:dxf>
              <fill>
                <patternFill>
                  <fgColor rgb="FFFFC000"/>
                  <bgColor rgb="FFFFC000"/>
                </patternFill>
              </fill>
            </x14:dxf>
          </x14:cfRule>
          <x14:cfRule type="containsText" priority="388" operator="containsText" id="{483B5704-E2DB-4781-9BE7-3790DA601502}">
            <xm:f>NOT(ISERROR(SEARCH($I$71,I48)))</xm:f>
            <xm:f>$I$71</xm:f>
            <x14:dxf>
              <fill>
                <patternFill>
                  <fgColor rgb="FFFFFF00"/>
                  <bgColor rgb="FFFFFF00"/>
                </patternFill>
              </fill>
            </x14:dxf>
          </x14:cfRule>
          <x14:cfRule type="containsText" priority="389" operator="containsText" id="{30F79BC2-4A61-49A4-9AD2-491EDFFF1F12}">
            <xm:f>NOT(ISERROR(SEARCH($I$70,I48)))</xm:f>
            <xm:f>$I$70</xm:f>
            <x14:dxf>
              <fill>
                <patternFill>
                  <bgColor theme="0" tint="-0.14996795556505021"/>
                </patternFill>
              </fill>
            </x14:dxf>
          </x14:cfRule>
          <x14:cfRule type="cellIs" priority="390" operator="equal" id="{ADE5164F-8808-468A-9C95-E4700DD799CE}">
            <xm:f>'C:\GESTION 2023\1. Pensamiento y Direccionamiento Estrategico\Planes integrados\Definitivos\[MAPA RIESGOS UAEOS 2023.xlsx]Tabla probabiidad'!#REF!</xm:f>
            <x14:dxf>
              <fill>
                <patternFill>
                  <fgColor theme="6"/>
                </patternFill>
              </fill>
            </x14:dxf>
          </x14:cfRule>
          <x14:cfRule type="cellIs" priority="391" operator="equal" id="{D23F82B7-CCD1-4DAD-975E-DB98B71C49F7}">
            <xm:f>'C:\GESTION 2023\1. Pensamiento y Direccionamiento Estrategico\Planes integrados\Definitivos\[MAPA RIESGOS UAEOS 2023.xlsx]Tabla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76" operator="containsText" id="{E379C69B-60FC-4C30-8A24-09EDB8568FF0}">
            <xm:f>NOT(ISERROR(SEARCH($I$69,I50)))</xm:f>
            <xm:f>$I$69</xm:f>
            <x14:dxf>
              <fill>
                <patternFill>
                  <fgColor rgb="FF92D050"/>
                  <bgColor rgb="FF92D050"/>
                </patternFill>
              </fill>
            </x14:dxf>
          </x14:cfRule>
          <x14:cfRule type="containsText" priority="377" operator="containsText" id="{80B08D22-648A-402E-9F17-B58B77B588DE}">
            <xm:f>NOT(ISERROR(SEARCH($I$70,I50)))</xm:f>
            <xm:f>$I$70</xm:f>
            <x14:dxf>
              <fill>
                <patternFill>
                  <bgColor rgb="FF00B050"/>
                </patternFill>
              </fill>
            </x14:dxf>
          </x14:cfRule>
          <x14:cfRule type="containsText" priority="378" operator="containsText" id="{1A81DC80-E2FD-4E6C-989E-17A760D71738}">
            <xm:f>NOT(ISERROR(SEARCH($I$73,I50)))</xm:f>
            <xm:f>$I$73</xm:f>
            <x14:dxf>
              <fill>
                <patternFill>
                  <bgColor rgb="FFFF0000"/>
                </patternFill>
              </fill>
            </x14:dxf>
          </x14:cfRule>
          <x14:cfRule type="containsText" priority="379" operator="containsText" id="{6A418468-ED31-4396-A523-58B59D6AE33F}">
            <xm:f>NOT(ISERROR(SEARCH($I$72,I50)))</xm:f>
            <xm:f>$I$72</xm:f>
            <x14:dxf>
              <fill>
                <patternFill>
                  <fgColor rgb="FFFFC000"/>
                  <bgColor rgb="FFFFC000"/>
                </patternFill>
              </fill>
            </x14:dxf>
          </x14:cfRule>
          <x14:cfRule type="containsText" priority="380" operator="containsText" id="{B424955C-B18B-4303-8FD2-250070A08BEC}">
            <xm:f>NOT(ISERROR(SEARCH($I$71,I50)))</xm:f>
            <xm:f>$I$71</xm:f>
            <x14:dxf>
              <fill>
                <patternFill>
                  <fgColor rgb="FFFFFF00"/>
                  <bgColor rgb="FFFFFF00"/>
                </patternFill>
              </fill>
            </x14:dxf>
          </x14:cfRule>
          <x14:cfRule type="containsText" priority="381" operator="containsText" id="{CA61D9D2-9366-4F8E-B5BC-CE54AD6F42FD}">
            <xm:f>NOT(ISERROR(SEARCH($I$70,I50)))</xm:f>
            <xm:f>$I$70</xm:f>
            <x14:dxf>
              <fill>
                <patternFill>
                  <bgColor theme="0" tint="-0.14996795556505021"/>
                </patternFill>
              </fill>
            </x14:dxf>
          </x14:cfRule>
          <x14:cfRule type="cellIs" priority="382" operator="equal" id="{3FF5473A-B854-4CCE-B0F5-C7D38980A532}">
            <xm:f>'C:\GESTION 2023\1. Pensamiento y Direccionamiento Estrategico\Planes integrados\Definitivos\[MAPA RIESGOS UAEOS 2023.xlsx]Tabla probabiidad'!#REF!</xm:f>
            <x14:dxf>
              <fill>
                <patternFill>
                  <fgColor theme="6"/>
                </patternFill>
              </fill>
            </x14:dxf>
          </x14:cfRule>
          <x14:cfRule type="cellIs" priority="383" operator="equal" id="{8E0F2A41-7BBE-439A-BA46-5FD6EE45F5BA}">
            <xm:f>'C:\GESTION 2023\1. Pensamiento y Direccionamiento Estrategico\Planes integrados\Definitivos\[MAPA RIESGOS UAEOS 2023.xlsx]Tabla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68" operator="containsText" id="{E53D0257-27F5-4FD6-A0D4-5EE0F4ED8254}">
            <xm:f>NOT(ISERROR(SEARCH($I$69,I51)))</xm:f>
            <xm:f>$I$69</xm:f>
            <x14:dxf>
              <fill>
                <patternFill>
                  <fgColor rgb="FF92D050"/>
                  <bgColor rgb="FF92D050"/>
                </patternFill>
              </fill>
            </x14:dxf>
          </x14:cfRule>
          <x14:cfRule type="containsText" priority="369" operator="containsText" id="{3E15C37E-2401-450A-A6CC-429BCCC9E079}">
            <xm:f>NOT(ISERROR(SEARCH($I$70,I51)))</xm:f>
            <xm:f>$I$70</xm:f>
            <x14:dxf>
              <fill>
                <patternFill>
                  <bgColor rgb="FF00B050"/>
                </patternFill>
              </fill>
            </x14:dxf>
          </x14:cfRule>
          <x14:cfRule type="containsText" priority="370" operator="containsText" id="{84F51047-4F5B-4394-B62B-3E6E432A964D}">
            <xm:f>NOT(ISERROR(SEARCH($I$73,I51)))</xm:f>
            <xm:f>$I$73</xm:f>
            <x14:dxf>
              <fill>
                <patternFill>
                  <bgColor rgb="FFFF0000"/>
                </patternFill>
              </fill>
            </x14:dxf>
          </x14:cfRule>
          <x14:cfRule type="containsText" priority="371" operator="containsText" id="{A6BA4A21-B311-419F-B068-FA73DDC4D21F}">
            <xm:f>NOT(ISERROR(SEARCH($I$72,I51)))</xm:f>
            <xm:f>$I$72</xm:f>
            <x14:dxf>
              <fill>
                <patternFill>
                  <fgColor rgb="FFFFC000"/>
                  <bgColor rgb="FFFFC000"/>
                </patternFill>
              </fill>
            </x14:dxf>
          </x14:cfRule>
          <x14:cfRule type="containsText" priority="372" operator="containsText" id="{3107EF51-1539-4453-8100-5459420FA6CD}">
            <xm:f>NOT(ISERROR(SEARCH($I$71,I51)))</xm:f>
            <xm:f>$I$71</xm:f>
            <x14:dxf>
              <fill>
                <patternFill>
                  <fgColor rgb="FFFFFF00"/>
                  <bgColor rgb="FFFFFF00"/>
                </patternFill>
              </fill>
            </x14:dxf>
          </x14:cfRule>
          <x14:cfRule type="containsText" priority="373" operator="containsText" id="{CD8EBF76-AD61-4700-B762-12830F9729F7}">
            <xm:f>NOT(ISERROR(SEARCH($I$70,I51)))</xm:f>
            <xm:f>$I$70</xm:f>
            <x14:dxf>
              <fill>
                <patternFill>
                  <bgColor theme="0" tint="-0.14996795556505021"/>
                </patternFill>
              </fill>
            </x14:dxf>
          </x14:cfRule>
          <x14:cfRule type="cellIs" priority="374" operator="equal" id="{85FD3289-FEE1-4EC5-ACA9-A25899ACABCF}">
            <xm:f>'C:\GESTION 2023\1. Pensamiento y Direccionamiento Estrategico\Planes integrados\Definitivos\[MAPA RIESGOS UAEOS 2023.xlsx]Tabla probabiidad'!#REF!</xm:f>
            <x14:dxf>
              <fill>
                <patternFill>
                  <fgColor theme="6"/>
                </patternFill>
              </fill>
            </x14:dxf>
          </x14:cfRule>
          <x14:cfRule type="cellIs" priority="375" operator="equal" id="{CE8614D3-A351-4D5A-A12E-7C8E5F96CA74}">
            <xm:f>'C:\GESTION 2023\1. Pensamiento y Direccionamiento Estrategico\Planes integrados\Definitivos\[MAPA RIESGOS UAEOS 2023.xlsx]Tabla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60" operator="containsText" id="{22565F04-8761-4B2A-91B3-50FD0AAF75FF}">
            <xm:f>NOT(ISERROR(SEARCH($I$69,X48)))</xm:f>
            <xm:f>$I$69</xm:f>
            <x14:dxf>
              <fill>
                <patternFill>
                  <fgColor rgb="FF92D050"/>
                  <bgColor rgb="FF92D050"/>
                </patternFill>
              </fill>
            </x14:dxf>
          </x14:cfRule>
          <x14:cfRule type="containsText" priority="361" operator="containsText" id="{67E7DDD3-87B2-486B-BEB7-C7D794457EE8}">
            <xm:f>NOT(ISERROR(SEARCH($I$70,X48)))</xm:f>
            <xm:f>$I$70</xm:f>
            <x14:dxf>
              <fill>
                <patternFill>
                  <bgColor rgb="FF00B050"/>
                </patternFill>
              </fill>
            </x14:dxf>
          </x14:cfRule>
          <x14:cfRule type="containsText" priority="362" operator="containsText" id="{B582F255-2E2E-42C2-880D-3FB1A7ACE319}">
            <xm:f>NOT(ISERROR(SEARCH($I$73,X48)))</xm:f>
            <xm:f>$I$73</xm:f>
            <x14:dxf>
              <fill>
                <patternFill>
                  <bgColor rgb="FFFF0000"/>
                </patternFill>
              </fill>
            </x14:dxf>
          </x14:cfRule>
          <x14:cfRule type="containsText" priority="363" operator="containsText" id="{A54DA30C-460E-4CAA-85BD-4A42129DEE1B}">
            <xm:f>NOT(ISERROR(SEARCH($I$72,X48)))</xm:f>
            <xm:f>$I$72</xm:f>
            <x14:dxf>
              <fill>
                <patternFill>
                  <fgColor rgb="FFFFC000"/>
                  <bgColor rgb="FFFFC000"/>
                </patternFill>
              </fill>
            </x14:dxf>
          </x14:cfRule>
          <x14:cfRule type="containsText" priority="364" operator="containsText" id="{3B4FF154-9929-4773-8EBF-64AD0AC0D0F4}">
            <xm:f>NOT(ISERROR(SEARCH($I$71,X48)))</xm:f>
            <xm:f>$I$71</xm:f>
            <x14:dxf>
              <fill>
                <patternFill>
                  <fgColor rgb="FFFFFF00"/>
                  <bgColor rgb="FFFFFF00"/>
                </patternFill>
              </fill>
            </x14:dxf>
          </x14:cfRule>
          <x14:cfRule type="containsText" priority="365" operator="containsText" id="{B44973E0-08C6-4259-99DA-E1314623DEA7}">
            <xm:f>NOT(ISERROR(SEARCH($I$70,X48)))</xm:f>
            <xm:f>$I$70</xm:f>
            <x14:dxf>
              <fill>
                <patternFill>
                  <bgColor theme="0" tint="-0.14996795556505021"/>
                </patternFill>
              </fill>
            </x14:dxf>
          </x14:cfRule>
          <x14:cfRule type="cellIs" priority="366" operator="equal" id="{6BDA808A-5298-44E9-B49B-B2DBB786525F}">
            <xm:f>'C:\GESTION 2023\1. Pensamiento y Direccionamiento Estrategico\Planes integrados\Definitivos\[MAPA RIESGOS UAEOS 2023.xlsx]Tabla probabiidad'!#REF!</xm:f>
            <x14:dxf>
              <fill>
                <patternFill>
                  <fgColor theme="6"/>
                </patternFill>
              </fill>
            </x14:dxf>
          </x14:cfRule>
          <x14:cfRule type="cellIs" priority="367" operator="equal" id="{D8DD3162-7F0D-41C6-8954-05A1A4720894}">
            <xm:f>'C:\GESTION 2023\1. Pensamiento y Direccionamiento Estrategico\Planes integrados\Definitivos\[MAPA RIESGOS UAEOS 2023.xlsx]Tabla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52" operator="containsText" id="{C37F5B53-ECA1-4958-ACE6-1AAA3B606A5A}">
            <xm:f>NOT(ISERROR(SEARCH($I$69,X50)))</xm:f>
            <xm:f>$I$69</xm:f>
            <x14:dxf>
              <fill>
                <patternFill>
                  <fgColor rgb="FF92D050"/>
                  <bgColor rgb="FF92D050"/>
                </patternFill>
              </fill>
            </x14:dxf>
          </x14:cfRule>
          <x14:cfRule type="containsText" priority="353" operator="containsText" id="{990B3839-FFE9-45A2-AD92-8E5C6F6248F7}">
            <xm:f>NOT(ISERROR(SEARCH($I$70,X50)))</xm:f>
            <xm:f>$I$70</xm:f>
            <x14:dxf>
              <fill>
                <patternFill>
                  <bgColor rgb="FF00B050"/>
                </patternFill>
              </fill>
            </x14:dxf>
          </x14:cfRule>
          <x14:cfRule type="containsText" priority="354" operator="containsText" id="{98CF41C0-B69D-4123-AF90-983FC7955A59}">
            <xm:f>NOT(ISERROR(SEARCH($I$73,X50)))</xm:f>
            <xm:f>$I$73</xm:f>
            <x14:dxf>
              <fill>
                <patternFill>
                  <bgColor rgb="FFFF0000"/>
                </patternFill>
              </fill>
            </x14:dxf>
          </x14:cfRule>
          <x14:cfRule type="containsText" priority="355" operator="containsText" id="{A2DAE12E-A594-4F2B-B3A1-5D59485A070C}">
            <xm:f>NOT(ISERROR(SEARCH($I$72,X50)))</xm:f>
            <xm:f>$I$72</xm:f>
            <x14:dxf>
              <fill>
                <patternFill>
                  <fgColor rgb="FFFFC000"/>
                  <bgColor rgb="FFFFC000"/>
                </patternFill>
              </fill>
            </x14:dxf>
          </x14:cfRule>
          <x14:cfRule type="containsText" priority="356" operator="containsText" id="{E80912C8-EB4B-45FF-A030-9F8598CA1738}">
            <xm:f>NOT(ISERROR(SEARCH($I$71,X50)))</xm:f>
            <xm:f>$I$71</xm:f>
            <x14:dxf>
              <fill>
                <patternFill>
                  <fgColor rgb="FFFFFF00"/>
                  <bgColor rgb="FFFFFF00"/>
                </patternFill>
              </fill>
            </x14:dxf>
          </x14:cfRule>
          <x14:cfRule type="containsText" priority="357" operator="containsText" id="{524D63CD-EDE4-4C26-B810-4B0040015B3A}">
            <xm:f>NOT(ISERROR(SEARCH($I$70,X50)))</xm:f>
            <xm:f>$I$70</xm:f>
            <x14:dxf>
              <fill>
                <patternFill>
                  <bgColor theme="0" tint="-0.14996795556505021"/>
                </patternFill>
              </fill>
            </x14:dxf>
          </x14:cfRule>
          <x14:cfRule type="cellIs" priority="358" operator="equal" id="{9F07479A-9FFF-43D4-993F-5D4A4E617D2B}">
            <xm:f>'C:\GESTION 2023\1. Pensamiento y Direccionamiento Estrategico\Planes integrados\Definitivos\[MAPA RIESGOS UAEOS 2023.xlsx]Tabla probabiidad'!#REF!</xm:f>
            <x14:dxf>
              <fill>
                <patternFill>
                  <fgColor theme="6"/>
                </patternFill>
              </fill>
            </x14:dxf>
          </x14:cfRule>
          <x14:cfRule type="cellIs" priority="359" operator="equal" id="{B49FE86F-346A-4188-A4A4-42B75DF88661}">
            <xm:f>'C:\GESTION 2023\1. Pensamiento y Direccionamiento Estrategico\Planes integrados\Definitivos\[MAPA RIESGOS UAEOS 2023.xlsx]Tabla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344" operator="containsText" id="{2A0C0ABE-9468-4D84-8DC3-5E3ED4566888}">
            <xm:f>NOT(ISERROR(SEARCH($I$69,X51)))</xm:f>
            <xm:f>$I$69</xm:f>
            <x14:dxf>
              <fill>
                <patternFill>
                  <fgColor rgb="FF92D050"/>
                  <bgColor rgb="FF92D050"/>
                </patternFill>
              </fill>
            </x14:dxf>
          </x14:cfRule>
          <x14:cfRule type="containsText" priority="345" operator="containsText" id="{EE83E9AE-8ECB-4F9E-A786-E5EFCF0B62D2}">
            <xm:f>NOT(ISERROR(SEARCH($I$70,X51)))</xm:f>
            <xm:f>$I$70</xm:f>
            <x14:dxf>
              <fill>
                <patternFill>
                  <bgColor rgb="FF00B050"/>
                </patternFill>
              </fill>
            </x14:dxf>
          </x14:cfRule>
          <x14:cfRule type="containsText" priority="346" operator="containsText" id="{08831EBE-53CF-456B-9BFD-0A1F4FF0AF02}">
            <xm:f>NOT(ISERROR(SEARCH($I$73,X51)))</xm:f>
            <xm:f>$I$73</xm:f>
            <x14:dxf>
              <fill>
                <patternFill>
                  <bgColor rgb="FFFF0000"/>
                </patternFill>
              </fill>
            </x14:dxf>
          </x14:cfRule>
          <x14:cfRule type="containsText" priority="347" operator="containsText" id="{255AF101-5214-41B3-B17E-2BCB398E6E64}">
            <xm:f>NOT(ISERROR(SEARCH($I$72,X51)))</xm:f>
            <xm:f>$I$72</xm:f>
            <x14:dxf>
              <fill>
                <patternFill>
                  <fgColor rgb="FFFFC000"/>
                  <bgColor rgb="FFFFC000"/>
                </patternFill>
              </fill>
            </x14:dxf>
          </x14:cfRule>
          <x14:cfRule type="containsText" priority="348" operator="containsText" id="{420BBBDB-2AC3-4716-99C0-C6474BC21CAA}">
            <xm:f>NOT(ISERROR(SEARCH($I$71,X51)))</xm:f>
            <xm:f>$I$71</xm:f>
            <x14:dxf>
              <fill>
                <patternFill>
                  <fgColor rgb="FFFFFF00"/>
                  <bgColor rgb="FFFFFF00"/>
                </patternFill>
              </fill>
            </x14:dxf>
          </x14:cfRule>
          <x14:cfRule type="containsText" priority="349" operator="containsText" id="{C084EE49-6D08-4381-93E2-1248A0229C79}">
            <xm:f>NOT(ISERROR(SEARCH($I$70,X51)))</xm:f>
            <xm:f>$I$70</xm:f>
            <x14:dxf>
              <fill>
                <patternFill>
                  <bgColor theme="0" tint="-0.14996795556505021"/>
                </patternFill>
              </fill>
            </x14:dxf>
          </x14:cfRule>
          <x14:cfRule type="cellIs" priority="350" operator="equal" id="{89678B56-7B27-4A20-8A2E-74F23A40CEB0}">
            <xm:f>'C:\GESTION 2023\1. Pensamiento y Direccionamiento Estrategico\Planes integrados\Definitivos\[MAPA RIESGOS UAEOS 2023.xlsx]Tabla probabiidad'!#REF!</xm:f>
            <x14:dxf>
              <fill>
                <patternFill>
                  <fgColor theme="6"/>
                </patternFill>
              </fill>
            </x14:dxf>
          </x14:cfRule>
          <x14:cfRule type="cellIs" priority="351" operator="equal" id="{4F161121-A5FA-4BA2-ADE7-46573858C23F}">
            <xm:f>'C:\GESTION 2023\1. Pensamiento y Direccionamiento Estrategico\Planes integrados\Definitivos\[MAPA RIESGOS UAEOS 2023.xlsx]Tabla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39" operator="containsText" id="{EBEDE04B-7854-40CB-9F1D-1C1296CE0914}">
            <xm:f>NOT(ISERROR(SEARCH($K$73,K50)))</xm:f>
            <xm:f>$K$73</xm:f>
            <x14:dxf>
              <fill>
                <patternFill>
                  <bgColor rgb="FFFF0000"/>
                </patternFill>
              </fill>
            </x14:dxf>
          </x14:cfRule>
          <x14:cfRule type="containsText" priority="340" operator="containsText" id="{4A3E83D1-E26A-4C09-8DBB-0B5A1994268F}">
            <xm:f>NOT(ISERROR(SEARCH($K$72,K50)))</xm:f>
            <xm:f>$K$72</xm:f>
            <x14:dxf>
              <fill>
                <patternFill>
                  <bgColor rgb="FFFFC000"/>
                </patternFill>
              </fill>
            </x14:dxf>
          </x14:cfRule>
          <x14:cfRule type="containsText" priority="341" operator="containsText" id="{D9FF8FD5-6C43-49B9-BE9C-602B74EB3C87}">
            <xm:f>NOT(ISERROR(SEARCH($K$71,K50)))</xm:f>
            <xm:f>$K$71</xm:f>
            <x14:dxf>
              <fill>
                <patternFill>
                  <bgColor rgb="FFFFFF00"/>
                </patternFill>
              </fill>
            </x14:dxf>
          </x14:cfRule>
          <x14:cfRule type="containsText" priority="342" operator="containsText" id="{065B632C-4E9B-4004-A671-E948B84B3168}">
            <xm:f>NOT(ISERROR(SEARCH($K$70,K50)))</xm:f>
            <xm:f>$K$70</xm:f>
            <x14:dxf>
              <fill>
                <patternFill>
                  <bgColor rgb="FF00B050"/>
                </patternFill>
              </fill>
            </x14:dxf>
          </x14:cfRule>
          <x14:cfRule type="containsText" priority="343" operator="containsText" id="{2358FA28-569F-43D5-A027-737991BC33DF}">
            <xm:f>NOT(ISERROR(SEARCH($K$69,K50)))</xm:f>
            <xm:f>$K$69</xm:f>
            <x14:dxf>
              <fill>
                <patternFill>
                  <bgColor rgb="FF92D050"/>
                </patternFill>
              </fill>
            </x14:dxf>
          </x14:cfRule>
          <xm:sqref>K50</xm:sqref>
        </x14:conditionalFormatting>
        <x14:conditionalFormatting xmlns:xm="http://schemas.microsoft.com/office/excel/2006/main">
          <x14:cfRule type="containsText" priority="334" operator="containsText" id="{A4187B1A-74C7-466B-A444-6A2BFA2FB4B3}">
            <xm:f>NOT(ISERROR(SEARCH($K$73,K51)))</xm:f>
            <xm:f>$K$73</xm:f>
            <x14:dxf>
              <fill>
                <patternFill>
                  <bgColor rgb="FFFF0000"/>
                </patternFill>
              </fill>
            </x14:dxf>
          </x14:cfRule>
          <x14:cfRule type="containsText" priority="335" operator="containsText" id="{F334DFAF-FB68-45F6-A45E-8EA7BDF19245}">
            <xm:f>NOT(ISERROR(SEARCH($K$72,K51)))</xm:f>
            <xm:f>$K$72</xm:f>
            <x14:dxf>
              <fill>
                <patternFill>
                  <bgColor rgb="FFFFC000"/>
                </patternFill>
              </fill>
            </x14:dxf>
          </x14:cfRule>
          <x14:cfRule type="containsText" priority="336" operator="containsText" id="{372DF040-5513-4A9E-AE53-FFCB8DE6B7BA}">
            <xm:f>NOT(ISERROR(SEARCH($K$71,K51)))</xm:f>
            <xm:f>$K$71</xm:f>
            <x14:dxf>
              <fill>
                <patternFill>
                  <bgColor rgb="FFFFFF00"/>
                </patternFill>
              </fill>
            </x14:dxf>
          </x14:cfRule>
          <x14:cfRule type="containsText" priority="337" operator="containsText" id="{684218D3-037A-408B-B1D3-9BE155501854}">
            <xm:f>NOT(ISERROR(SEARCH($K$70,K51)))</xm:f>
            <xm:f>$K$70</xm:f>
            <x14:dxf>
              <fill>
                <patternFill>
                  <bgColor rgb="FF00B050"/>
                </patternFill>
              </fill>
            </x14:dxf>
          </x14:cfRule>
          <x14:cfRule type="containsText" priority="338" operator="containsText" id="{F6FDAE44-CC91-4E16-A885-4336A88FA136}">
            <xm:f>NOT(ISERROR(SEARCH($K$69,K51)))</xm:f>
            <xm:f>$K$69</xm:f>
            <x14:dxf>
              <fill>
                <patternFill>
                  <bgColor rgb="FF92D050"/>
                </patternFill>
              </fill>
            </x14:dxf>
          </x14:cfRule>
          <xm:sqref>K51</xm:sqref>
        </x14:conditionalFormatting>
        <x14:conditionalFormatting xmlns:xm="http://schemas.microsoft.com/office/excel/2006/main">
          <x14:cfRule type="containsText" priority="329" operator="containsText" id="{4B22DD0A-AE07-447A-863C-F2CDD927F66A}">
            <xm:f>NOT(ISERROR(SEARCH($K$73,K48)))</xm:f>
            <xm:f>$K$73</xm:f>
            <x14:dxf>
              <fill>
                <patternFill>
                  <bgColor rgb="FFFF0000"/>
                </patternFill>
              </fill>
            </x14:dxf>
          </x14:cfRule>
          <x14:cfRule type="containsText" priority="330" operator="containsText" id="{E52B15E2-79DD-435A-8329-CAE4CDD35822}">
            <xm:f>NOT(ISERROR(SEARCH($K$72,K48)))</xm:f>
            <xm:f>$K$72</xm:f>
            <x14:dxf>
              <fill>
                <patternFill>
                  <bgColor rgb="FFFFC000"/>
                </patternFill>
              </fill>
            </x14:dxf>
          </x14:cfRule>
          <x14:cfRule type="containsText" priority="331" operator="containsText" id="{8B2EFBEC-2A1D-4919-8A69-3FC33A86BBE5}">
            <xm:f>NOT(ISERROR(SEARCH($K$71,K48)))</xm:f>
            <xm:f>$K$71</xm:f>
            <x14:dxf>
              <fill>
                <patternFill>
                  <bgColor rgb="FFFFFF00"/>
                </patternFill>
              </fill>
            </x14:dxf>
          </x14:cfRule>
          <x14:cfRule type="containsText" priority="332" operator="containsText" id="{A04A99B2-E0A8-4702-81CF-6E29C6D21182}">
            <xm:f>NOT(ISERROR(SEARCH($K$70,K48)))</xm:f>
            <xm:f>$K$70</xm:f>
            <x14:dxf>
              <fill>
                <patternFill>
                  <bgColor rgb="FF00B050"/>
                </patternFill>
              </fill>
            </x14:dxf>
          </x14:cfRule>
          <x14:cfRule type="containsText" priority="333" operator="containsText" id="{615322BC-AC11-4620-9E48-6DE52315A68E}">
            <xm:f>NOT(ISERROR(SEARCH($K$69,K48)))</xm:f>
            <xm:f>$K$69</xm:f>
            <x14:dxf>
              <fill>
                <patternFill>
                  <bgColor rgb="FF92D050"/>
                </patternFill>
              </fill>
            </x14:dxf>
          </x14:cfRule>
          <xm:sqref>K48</xm:sqref>
        </x14:conditionalFormatting>
        <x14:conditionalFormatting xmlns:xm="http://schemas.microsoft.com/office/excel/2006/main">
          <x14:cfRule type="containsText" priority="325" operator="containsText" id="{988D6FCA-4BAF-4CED-B5A2-40B92E2F36E7}">
            <xm:f>NOT(ISERROR(SEARCH($M$72,M50)))</xm:f>
            <xm:f>$M$72</xm:f>
            <x14:dxf>
              <fill>
                <patternFill>
                  <bgColor rgb="FFFF0000"/>
                </patternFill>
              </fill>
            </x14:dxf>
          </x14:cfRule>
          <x14:cfRule type="containsText" priority="326" operator="containsText" id="{1A41925D-CEB0-40F8-9CA0-A23C826F66E1}">
            <xm:f>NOT(ISERROR(SEARCH($M$71,M50)))</xm:f>
            <xm:f>$M$71</xm:f>
            <x14:dxf>
              <fill>
                <patternFill>
                  <bgColor rgb="FFFFC000"/>
                </patternFill>
              </fill>
            </x14:dxf>
          </x14:cfRule>
          <x14:cfRule type="containsText" priority="327" operator="containsText" id="{645B6BA0-8304-475E-AD8F-EB5BAF8C0557}">
            <xm:f>NOT(ISERROR(SEARCH($M$70,M50)))</xm:f>
            <xm:f>$M$70</xm:f>
            <x14:dxf>
              <fill>
                <patternFill>
                  <bgColor rgb="FFFFFF00"/>
                </patternFill>
              </fill>
            </x14:dxf>
          </x14:cfRule>
          <x14:cfRule type="containsText" priority="328" operator="containsText" id="{6225295D-E695-4C50-BF5B-E43D1495061B}">
            <xm:f>NOT(ISERROR(SEARCH($M$69,M50)))</xm:f>
            <xm:f>$M$69</xm:f>
            <x14:dxf>
              <fill>
                <patternFill>
                  <bgColor rgb="FF92D050"/>
                </patternFill>
              </fill>
            </x14:dxf>
          </x14:cfRule>
          <xm:sqref>M50</xm:sqref>
        </x14:conditionalFormatting>
        <x14:conditionalFormatting xmlns:xm="http://schemas.microsoft.com/office/excel/2006/main">
          <x14:cfRule type="containsText" priority="321" operator="containsText" id="{8ECCE53B-53EF-4ED1-BEC7-73111122B839}">
            <xm:f>NOT(ISERROR(SEARCH($M$72,M48)))</xm:f>
            <xm:f>$M$72</xm:f>
            <x14:dxf>
              <fill>
                <patternFill>
                  <bgColor rgb="FFFF0000"/>
                </patternFill>
              </fill>
            </x14:dxf>
          </x14:cfRule>
          <x14:cfRule type="containsText" priority="322" operator="containsText" id="{5E540AC7-D0B4-4BAF-A726-CD9C5A46A479}">
            <xm:f>NOT(ISERROR(SEARCH($M$71,M48)))</xm:f>
            <xm:f>$M$71</xm:f>
            <x14:dxf>
              <fill>
                <patternFill>
                  <bgColor rgb="FFFFC000"/>
                </patternFill>
              </fill>
            </x14:dxf>
          </x14:cfRule>
          <x14:cfRule type="containsText" priority="323" operator="containsText" id="{99BA6A78-BED5-4459-B30C-DC4ADB70174B}">
            <xm:f>NOT(ISERROR(SEARCH($M$70,M48)))</xm:f>
            <xm:f>$M$70</xm:f>
            <x14:dxf>
              <fill>
                <patternFill>
                  <bgColor rgb="FFFFFF00"/>
                </patternFill>
              </fill>
            </x14:dxf>
          </x14:cfRule>
          <x14:cfRule type="containsText" priority="324" operator="containsText" id="{F6ED2A2C-F629-4828-9431-4597E1FB22E5}">
            <xm:f>NOT(ISERROR(SEARCH($M$69,M48)))</xm:f>
            <xm:f>$M$69</xm:f>
            <x14:dxf>
              <fill>
                <patternFill>
                  <bgColor rgb="FF92D050"/>
                </patternFill>
              </fill>
            </x14:dxf>
          </x14:cfRule>
          <xm:sqref>M48</xm:sqref>
        </x14:conditionalFormatting>
        <x14:conditionalFormatting xmlns:xm="http://schemas.microsoft.com/office/excel/2006/main">
          <x14:cfRule type="containsText" priority="317" operator="containsText" id="{76304ADB-6D47-4DE8-9103-A4E1010CA18C}">
            <xm:f>NOT(ISERROR(SEARCH($M$72,M51)))</xm:f>
            <xm:f>$M$72</xm:f>
            <x14:dxf>
              <fill>
                <patternFill>
                  <bgColor rgb="FFFF0000"/>
                </patternFill>
              </fill>
            </x14:dxf>
          </x14:cfRule>
          <x14:cfRule type="containsText" priority="318" operator="containsText" id="{70506A99-1319-45EF-83BC-497F54E42293}">
            <xm:f>NOT(ISERROR(SEARCH($M$71,M51)))</xm:f>
            <xm:f>$M$71</xm:f>
            <x14:dxf>
              <fill>
                <patternFill>
                  <bgColor rgb="FFFFC000"/>
                </patternFill>
              </fill>
            </x14:dxf>
          </x14:cfRule>
          <x14:cfRule type="containsText" priority="319" operator="containsText" id="{2642B7A4-9EE9-417E-8345-860260EA2FFC}">
            <xm:f>NOT(ISERROR(SEARCH($M$70,M51)))</xm:f>
            <xm:f>$M$70</xm:f>
            <x14:dxf>
              <fill>
                <patternFill>
                  <bgColor rgb="FFFFFF00"/>
                </patternFill>
              </fill>
            </x14:dxf>
          </x14:cfRule>
          <x14:cfRule type="containsText" priority="320" operator="containsText" id="{884CE60F-A1F8-4652-8778-8B7A6CE519CA}">
            <xm:f>NOT(ISERROR(SEARCH($M$69,M51)))</xm:f>
            <xm:f>$M$69</xm:f>
            <x14:dxf>
              <fill>
                <patternFill>
                  <bgColor rgb="FF92D050"/>
                </patternFill>
              </fill>
            </x14:dxf>
          </x14:cfRule>
          <xm:sqref>M51</xm:sqref>
        </x14:conditionalFormatting>
        <x14:conditionalFormatting xmlns:xm="http://schemas.microsoft.com/office/excel/2006/main">
          <x14:cfRule type="containsText" priority="313" operator="containsText" id="{BF50C9A2-2D67-4578-89D5-0BA3E776250E}">
            <xm:f>NOT(ISERROR(SEARCH($M$72,AB48)))</xm:f>
            <xm:f>$M$72</xm:f>
            <x14:dxf>
              <fill>
                <patternFill>
                  <bgColor rgb="FFFF0000"/>
                </patternFill>
              </fill>
            </x14:dxf>
          </x14:cfRule>
          <x14:cfRule type="containsText" priority="314" operator="containsText" id="{D791104B-0EED-45D0-AEF4-AB1B2A161A99}">
            <xm:f>NOT(ISERROR(SEARCH($M$71,AB48)))</xm:f>
            <xm:f>$M$71</xm:f>
            <x14:dxf>
              <fill>
                <patternFill>
                  <bgColor rgb="FFFFC000"/>
                </patternFill>
              </fill>
            </x14:dxf>
          </x14:cfRule>
          <x14:cfRule type="containsText" priority="315" operator="containsText" id="{8B6BF2C9-E8B5-4833-90D7-AC42A87DD932}">
            <xm:f>NOT(ISERROR(SEARCH($M$70,AB48)))</xm:f>
            <xm:f>$M$70</xm:f>
            <x14:dxf>
              <fill>
                <patternFill>
                  <bgColor rgb="FFFFFF00"/>
                </patternFill>
              </fill>
            </x14:dxf>
          </x14:cfRule>
          <x14:cfRule type="containsText" priority="316" operator="containsText" id="{57409C87-0C07-40DD-A0D5-7B926BAB1CA1}">
            <xm:f>NOT(ISERROR(SEARCH($M$69,AB48)))</xm:f>
            <xm:f>$M$69</xm:f>
            <x14:dxf>
              <fill>
                <patternFill>
                  <bgColor rgb="FF92D050"/>
                </patternFill>
              </fill>
            </x14:dxf>
          </x14:cfRule>
          <xm:sqref>AB48</xm:sqref>
        </x14:conditionalFormatting>
        <x14:conditionalFormatting xmlns:xm="http://schemas.microsoft.com/office/excel/2006/main">
          <x14:cfRule type="containsText" priority="309" operator="containsText" id="{55D265C4-CFF8-4851-B2D4-6C9748E724FD}">
            <xm:f>NOT(ISERROR(SEARCH($M$72,AB51)))</xm:f>
            <xm:f>$M$72</xm:f>
            <x14:dxf>
              <fill>
                <patternFill>
                  <bgColor rgb="FFFF0000"/>
                </patternFill>
              </fill>
            </x14:dxf>
          </x14:cfRule>
          <x14:cfRule type="containsText" priority="310" operator="containsText" id="{8D1C5CC4-ED08-4712-B734-F9F0BA3745AA}">
            <xm:f>NOT(ISERROR(SEARCH($M$71,AB51)))</xm:f>
            <xm:f>$M$71</xm:f>
            <x14:dxf>
              <fill>
                <patternFill>
                  <bgColor rgb="FFFFC000"/>
                </patternFill>
              </fill>
            </x14:dxf>
          </x14:cfRule>
          <x14:cfRule type="containsText" priority="311" operator="containsText" id="{00D8C27D-8380-4597-B872-FF61B5ADB4BE}">
            <xm:f>NOT(ISERROR(SEARCH($M$70,AB51)))</xm:f>
            <xm:f>$M$70</xm:f>
            <x14:dxf>
              <fill>
                <patternFill>
                  <bgColor rgb="FFFFFF00"/>
                </patternFill>
              </fill>
            </x14:dxf>
          </x14:cfRule>
          <x14:cfRule type="containsText" priority="312" operator="containsText" id="{B1028767-C2E0-4AF0-8A44-820CDA8A9621}">
            <xm:f>NOT(ISERROR(SEARCH($M$69,AB51)))</xm:f>
            <xm:f>$M$69</xm:f>
            <x14:dxf>
              <fill>
                <patternFill>
                  <bgColor rgb="FF92D050"/>
                </patternFill>
              </fill>
            </x14:dxf>
          </x14:cfRule>
          <xm:sqref>AB51</xm:sqref>
        </x14:conditionalFormatting>
        <x14:conditionalFormatting xmlns:xm="http://schemas.microsoft.com/office/excel/2006/main">
          <x14:cfRule type="containsText" priority="305" operator="containsText" id="{7AF850C6-7A74-40EB-95C1-B17BBBD0760B}">
            <xm:f>NOT(ISERROR(SEARCH($M$72,AB50)))</xm:f>
            <xm:f>$M$72</xm:f>
            <x14:dxf>
              <fill>
                <patternFill>
                  <bgColor rgb="FFFF0000"/>
                </patternFill>
              </fill>
            </x14:dxf>
          </x14:cfRule>
          <x14:cfRule type="containsText" priority="306" operator="containsText" id="{FE4D7EC6-5082-4AA2-9511-B77587005262}">
            <xm:f>NOT(ISERROR(SEARCH($M$71,AB50)))</xm:f>
            <xm:f>$M$71</xm:f>
            <x14:dxf>
              <fill>
                <patternFill>
                  <bgColor rgb="FFFFC000"/>
                </patternFill>
              </fill>
            </x14:dxf>
          </x14:cfRule>
          <x14:cfRule type="containsText" priority="307" operator="containsText" id="{ACCBAE86-BFC0-4FCF-8A84-4C48A6372E3A}">
            <xm:f>NOT(ISERROR(SEARCH($M$70,AB50)))</xm:f>
            <xm:f>$M$70</xm:f>
            <x14:dxf>
              <fill>
                <patternFill>
                  <bgColor rgb="FFFFFF00"/>
                </patternFill>
              </fill>
            </x14:dxf>
          </x14:cfRule>
          <x14:cfRule type="containsText" priority="308" operator="containsText" id="{3C75B0AE-E28C-424B-A665-7E5ED13FAB04}">
            <xm:f>NOT(ISERROR(SEARCH($M$69,AB50)))</xm:f>
            <xm:f>$M$69</xm:f>
            <x14:dxf>
              <fill>
                <patternFill>
                  <bgColor rgb="FF92D050"/>
                </patternFill>
              </fill>
            </x14:dxf>
          </x14:cfRule>
          <xm:sqref>AB50</xm:sqref>
        </x14:conditionalFormatting>
        <x14:conditionalFormatting xmlns:xm="http://schemas.microsoft.com/office/excel/2006/main">
          <x14:cfRule type="containsText" priority="297" operator="containsText" id="{80667C68-F57C-43B5-9A0E-28F0DDFFFDE8}">
            <xm:f>NOT(ISERROR(SEARCH($I$69,I53)))</xm:f>
            <xm:f>$I$69</xm:f>
            <x14:dxf>
              <fill>
                <patternFill>
                  <fgColor rgb="FF92D050"/>
                  <bgColor rgb="FF92D050"/>
                </patternFill>
              </fill>
            </x14:dxf>
          </x14:cfRule>
          <x14:cfRule type="containsText" priority="298" operator="containsText" id="{D4D3EF61-C0A3-4044-80FB-1E5F9CF8F382}">
            <xm:f>NOT(ISERROR(SEARCH($I$70,I53)))</xm:f>
            <xm:f>$I$70</xm:f>
            <x14:dxf>
              <fill>
                <patternFill>
                  <bgColor rgb="FF00B050"/>
                </patternFill>
              </fill>
            </x14:dxf>
          </x14:cfRule>
          <x14:cfRule type="containsText" priority="299" operator="containsText" id="{976C9C7B-6653-4999-9A17-7D574E8B396C}">
            <xm:f>NOT(ISERROR(SEARCH($I$73,I53)))</xm:f>
            <xm:f>$I$73</xm:f>
            <x14:dxf>
              <fill>
                <patternFill>
                  <bgColor rgb="FFFF0000"/>
                </patternFill>
              </fill>
            </x14:dxf>
          </x14:cfRule>
          <x14:cfRule type="containsText" priority="300" operator="containsText" id="{50F6B446-7DE3-4EE0-9D8E-A28382EFA2C0}">
            <xm:f>NOT(ISERROR(SEARCH($I$72,I53)))</xm:f>
            <xm:f>$I$72</xm:f>
            <x14:dxf>
              <fill>
                <patternFill>
                  <fgColor rgb="FFFFC000"/>
                  <bgColor rgb="FFFFC000"/>
                </patternFill>
              </fill>
            </x14:dxf>
          </x14:cfRule>
          <x14:cfRule type="containsText" priority="301" operator="containsText" id="{61D96958-7BA6-4F3A-823A-02047CCE113F}">
            <xm:f>NOT(ISERROR(SEARCH($I$71,I53)))</xm:f>
            <xm:f>$I$71</xm:f>
            <x14:dxf>
              <fill>
                <patternFill>
                  <fgColor rgb="FFFFFF00"/>
                  <bgColor rgb="FFFFFF00"/>
                </patternFill>
              </fill>
            </x14:dxf>
          </x14:cfRule>
          <x14:cfRule type="containsText" priority="302" operator="containsText" id="{4973218A-9528-432A-BF3D-E0A9FA751EB8}">
            <xm:f>NOT(ISERROR(SEARCH($I$70,I53)))</xm:f>
            <xm:f>$I$70</xm:f>
            <x14:dxf>
              <fill>
                <patternFill>
                  <bgColor theme="0" tint="-0.14996795556505021"/>
                </patternFill>
              </fill>
            </x14:dxf>
          </x14:cfRule>
          <x14:cfRule type="cellIs" priority="303" operator="equal" id="{35DE50B9-8CFF-4B91-80B2-1EAF685D211D}">
            <xm:f>'C:\GESTION 2023\1. Pensamiento y Direccionamiento Estrategico\Planes integrados\Definitivos\[MAPA RIESGOS UAEOS 2023.xlsx]Tabla probabiidad'!#REF!</xm:f>
            <x14:dxf>
              <fill>
                <patternFill>
                  <fgColor theme="6"/>
                </patternFill>
              </fill>
            </x14:dxf>
          </x14:cfRule>
          <x14:cfRule type="cellIs" priority="304" operator="equal" id="{36C71069-BC71-4BE3-94CB-63D0C59A9A19}">
            <xm:f>'C:\GESTION 2023\1. Pensamiento y Direccionamiento Estrategico\Planes integrados\Definitivos\[MAPA RIESGOS UAEOS 2023.xlsx]Tabla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89" operator="containsText" id="{23865886-E655-4B68-9E8B-E4DAEF96ABE6}">
            <xm:f>NOT(ISERROR(SEARCH($I$69,I56)))</xm:f>
            <xm:f>$I$69</xm:f>
            <x14:dxf>
              <fill>
                <patternFill>
                  <fgColor rgb="FF92D050"/>
                  <bgColor rgb="FF92D050"/>
                </patternFill>
              </fill>
            </x14:dxf>
          </x14:cfRule>
          <x14:cfRule type="containsText" priority="290" operator="containsText" id="{3D0DEE94-DC05-4182-8CB7-BF5918CEA3E3}">
            <xm:f>NOT(ISERROR(SEARCH($I$70,I56)))</xm:f>
            <xm:f>$I$70</xm:f>
            <x14:dxf>
              <fill>
                <patternFill>
                  <bgColor rgb="FF00B050"/>
                </patternFill>
              </fill>
            </x14:dxf>
          </x14:cfRule>
          <x14:cfRule type="containsText" priority="291" operator="containsText" id="{2234F2C1-69C8-4DFA-B19F-7F62345B202D}">
            <xm:f>NOT(ISERROR(SEARCH($I$73,I56)))</xm:f>
            <xm:f>$I$73</xm:f>
            <x14:dxf>
              <fill>
                <patternFill>
                  <bgColor rgb="FFFF0000"/>
                </patternFill>
              </fill>
            </x14:dxf>
          </x14:cfRule>
          <x14:cfRule type="containsText" priority="292" operator="containsText" id="{762CBC8D-B9D7-4058-86B7-63F1F33B75BC}">
            <xm:f>NOT(ISERROR(SEARCH($I$72,I56)))</xm:f>
            <xm:f>$I$72</xm:f>
            <x14:dxf>
              <fill>
                <patternFill>
                  <fgColor rgb="FFFFC000"/>
                  <bgColor rgb="FFFFC000"/>
                </patternFill>
              </fill>
            </x14:dxf>
          </x14:cfRule>
          <x14:cfRule type="containsText" priority="293" operator="containsText" id="{AA04E4B7-E1A2-4214-AC56-4AA81CEB94B6}">
            <xm:f>NOT(ISERROR(SEARCH($I$71,I56)))</xm:f>
            <xm:f>$I$71</xm:f>
            <x14:dxf>
              <fill>
                <patternFill>
                  <fgColor rgb="FFFFFF00"/>
                  <bgColor rgb="FFFFFF00"/>
                </patternFill>
              </fill>
            </x14:dxf>
          </x14:cfRule>
          <x14:cfRule type="containsText" priority="294" operator="containsText" id="{1F23F75B-A0A5-4538-B1DE-EA666E908F52}">
            <xm:f>NOT(ISERROR(SEARCH($I$70,I56)))</xm:f>
            <xm:f>$I$70</xm:f>
            <x14:dxf>
              <fill>
                <patternFill>
                  <bgColor theme="0" tint="-0.14996795556505021"/>
                </patternFill>
              </fill>
            </x14:dxf>
          </x14:cfRule>
          <x14:cfRule type="cellIs" priority="295" operator="equal" id="{FFD7B3B1-F579-4A6F-A084-B1408007384E}">
            <xm:f>'C:\GESTION 2023\1. Pensamiento y Direccionamiento Estrategico\Planes integrados\Definitivos\[MAPA RIESGOS UAEOS 2023.xlsx]Tabla probabiidad'!#REF!</xm:f>
            <x14:dxf>
              <fill>
                <patternFill>
                  <fgColor theme="6"/>
                </patternFill>
              </fill>
            </x14:dxf>
          </x14:cfRule>
          <x14:cfRule type="cellIs" priority="296" operator="equal" id="{799B7F4F-1CDE-48BE-992C-2FD2BD00BCCC}">
            <xm:f>'C:\GESTION 2023\1. Pensamiento y Direccionamiento Estrategico\Planes integrados\Definitivos\[MAPA RIESGOS UAEOS 2023.xlsx]Tabla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84" operator="containsText" id="{D1041E87-9A1E-40ED-B144-3ED12768CE3C}">
            <xm:f>NOT(ISERROR(SEARCH($K$73,K53)))</xm:f>
            <xm:f>$K$73</xm:f>
            <x14:dxf>
              <fill>
                <patternFill>
                  <bgColor rgb="FFFF0000"/>
                </patternFill>
              </fill>
            </x14:dxf>
          </x14:cfRule>
          <x14:cfRule type="containsText" priority="285" operator="containsText" id="{50A97073-73B6-4D97-A242-0CB8CD452345}">
            <xm:f>NOT(ISERROR(SEARCH($K$72,K53)))</xm:f>
            <xm:f>$K$72</xm:f>
            <x14:dxf>
              <fill>
                <patternFill>
                  <bgColor rgb="FFFFC000"/>
                </patternFill>
              </fill>
            </x14:dxf>
          </x14:cfRule>
          <x14:cfRule type="containsText" priority="286" operator="containsText" id="{6D23F468-B75F-4318-AF0C-471907AF7778}">
            <xm:f>NOT(ISERROR(SEARCH($K$71,K53)))</xm:f>
            <xm:f>$K$71</xm:f>
            <x14:dxf>
              <fill>
                <patternFill>
                  <bgColor rgb="FFFFFF00"/>
                </patternFill>
              </fill>
            </x14:dxf>
          </x14:cfRule>
          <x14:cfRule type="containsText" priority="287" operator="containsText" id="{4908F9BE-1E28-4AC6-A392-12EA673D4B12}">
            <xm:f>NOT(ISERROR(SEARCH($K$70,K53)))</xm:f>
            <xm:f>$K$70</xm:f>
            <x14:dxf>
              <fill>
                <patternFill>
                  <bgColor rgb="FF00B050"/>
                </patternFill>
              </fill>
            </x14:dxf>
          </x14:cfRule>
          <x14:cfRule type="containsText" priority="288" operator="containsText" id="{5E8F04EF-6F90-4841-AEED-6D09F9354B64}">
            <xm:f>NOT(ISERROR(SEARCH($K$69,K53)))</xm:f>
            <xm:f>$K$69</xm:f>
            <x14:dxf>
              <fill>
                <patternFill>
                  <bgColor rgb="FF92D050"/>
                </patternFill>
              </fill>
            </x14:dxf>
          </x14:cfRule>
          <xm:sqref>K53:K56</xm:sqref>
        </x14:conditionalFormatting>
        <x14:conditionalFormatting xmlns:xm="http://schemas.microsoft.com/office/excel/2006/main">
          <x14:cfRule type="containsText" priority="280" operator="containsText" id="{4825B6FF-15D1-4757-8E2E-AD7525A2E65E}">
            <xm:f>NOT(ISERROR(SEARCH($M$72,M53)))</xm:f>
            <xm:f>$M$72</xm:f>
            <x14:dxf>
              <fill>
                <patternFill>
                  <bgColor rgb="FFFF0000"/>
                </patternFill>
              </fill>
            </x14:dxf>
          </x14:cfRule>
          <x14:cfRule type="containsText" priority="281" operator="containsText" id="{4AFEA510-C3DB-4115-ADB8-A554847B2E7B}">
            <xm:f>NOT(ISERROR(SEARCH($M$71,M53)))</xm:f>
            <xm:f>$M$71</xm:f>
            <x14:dxf>
              <fill>
                <patternFill>
                  <bgColor rgb="FFFFC000"/>
                </patternFill>
              </fill>
            </x14:dxf>
          </x14:cfRule>
          <x14:cfRule type="containsText" priority="282" operator="containsText" id="{8C6EC026-8D8E-438B-B01C-5346096D1185}">
            <xm:f>NOT(ISERROR(SEARCH($M$70,M53)))</xm:f>
            <xm:f>$M$70</xm:f>
            <x14:dxf>
              <fill>
                <patternFill>
                  <bgColor rgb="FFFFFF00"/>
                </patternFill>
              </fill>
            </x14:dxf>
          </x14:cfRule>
          <x14:cfRule type="containsText" priority="283" operator="containsText" id="{9189586F-BE08-4FFE-AE1B-D39948FF2A30}">
            <xm:f>NOT(ISERROR(SEARCH($M$69,M53)))</xm:f>
            <xm:f>$M$69</xm:f>
            <x14:dxf>
              <fill>
                <patternFill>
                  <bgColor rgb="FF92D050"/>
                </patternFill>
              </fill>
            </x14:dxf>
          </x14:cfRule>
          <xm:sqref>M53:M56</xm:sqref>
        </x14:conditionalFormatting>
        <x14:conditionalFormatting xmlns:xm="http://schemas.microsoft.com/office/excel/2006/main">
          <x14:cfRule type="containsText" priority="272" operator="containsText" id="{704D8AED-C53B-49FE-8795-ECC27B746E84}">
            <xm:f>NOT(ISERROR(SEARCH($I$69,X53)))</xm:f>
            <xm:f>$I$69</xm:f>
            <x14:dxf>
              <fill>
                <patternFill>
                  <fgColor rgb="FF92D050"/>
                  <bgColor rgb="FF92D050"/>
                </patternFill>
              </fill>
            </x14:dxf>
          </x14:cfRule>
          <x14:cfRule type="containsText" priority="273" operator="containsText" id="{D41FCDF9-4B12-400D-928B-05CE4BA201C9}">
            <xm:f>NOT(ISERROR(SEARCH($I$70,X53)))</xm:f>
            <xm:f>$I$70</xm:f>
            <x14:dxf>
              <fill>
                <patternFill>
                  <bgColor rgb="FF00B050"/>
                </patternFill>
              </fill>
            </x14:dxf>
          </x14:cfRule>
          <x14:cfRule type="containsText" priority="274" operator="containsText" id="{35A4D618-54F0-4283-9F4A-EB6746746199}">
            <xm:f>NOT(ISERROR(SEARCH($I$73,X53)))</xm:f>
            <xm:f>$I$73</xm:f>
            <x14:dxf>
              <fill>
                <patternFill>
                  <bgColor rgb="FFFF0000"/>
                </patternFill>
              </fill>
            </x14:dxf>
          </x14:cfRule>
          <x14:cfRule type="containsText" priority="275" operator="containsText" id="{171FFA63-63E2-4A42-9F25-A1ACA0B16DFD}">
            <xm:f>NOT(ISERROR(SEARCH($I$72,X53)))</xm:f>
            <xm:f>$I$72</xm:f>
            <x14:dxf>
              <fill>
                <patternFill>
                  <fgColor rgb="FFFFC000"/>
                  <bgColor rgb="FFFFC000"/>
                </patternFill>
              </fill>
            </x14:dxf>
          </x14:cfRule>
          <x14:cfRule type="containsText" priority="276" operator="containsText" id="{981F0D49-2AA2-4D79-AFAD-BC6B282965F4}">
            <xm:f>NOT(ISERROR(SEARCH($I$71,X53)))</xm:f>
            <xm:f>$I$71</xm:f>
            <x14:dxf>
              <fill>
                <patternFill>
                  <fgColor rgb="FFFFFF00"/>
                  <bgColor rgb="FFFFFF00"/>
                </patternFill>
              </fill>
            </x14:dxf>
          </x14:cfRule>
          <x14:cfRule type="containsText" priority="277" operator="containsText" id="{6D340B21-BF79-44E0-B850-E26475C98097}">
            <xm:f>NOT(ISERROR(SEARCH($I$70,X53)))</xm:f>
            <xm:f>$I$70</xm:f>
            <x14:dxf>
              <fill>
                <patternFill>
                  <bgColor theme="0" tint="-0.14996795556505021"/>
                </patternFill>
              </fill>
            </x14:dxf>
          </x14:cfRule>
          <x14:cfRule type="cellIs" priority="278" operator="equal" id="{EE3B97DB-33B4-4F67-BA9E-8D5FFD26C545}">
            <xm:f>'C:\GESTION 2023\1. Pensamiento y Direccionamiento Estrategico\Planes integrados\Definitivos\[MAPA RIESGOS UAEOS 2023.xlsx]Tabla probabiidad'!#REF!</xm:f>
            <x14:dxf>
              <fill>
                <patternFill>
                  <fgColor theme="6"/>
                </patternFill>
              </fill>
            </x14:dxf>
          </x14:cfRule>
          <x14:cfRule type="cellIs" priority="279" operator="equal" id="{0F235C0C-C4C9-41ED-85F6-28E46C78BC9B}">
            <xm:f>'C:\GESTION 2023\1. Pensamiento y Direccionamiento Estrategico\Planes integrados\Definitivos\[MAPA RIESGOS UAEOS 2023.xlsx]Tabla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64" operator="containsText" id="{674E2875-D020-41A6-8F01-36762CB7488D}">
            <xm:f>NOT(ISERROR(SEARCH($I$69,X56)))</xm:f>
            <xm:f>$I$69</xm:f>
            <x14:dxf>
              <fill>
                <patternFill>
                  <fgColor rgb="FF92D050"/>
                  <bgColor rgb="FF92D050"/>
                </patternFill>
              </fill>
            </x14:dxf>
          </x14:cfRule>
          <x14:cfRule type="containsText" priority="265" operator="containsText" id="{C8E55AA8-CFA7-4E21-A1F8-F5C52D400BA7}">
            <xm:f>NOT(ISERROR(SEARCH($I$70,X56)))</xm:f>
            <xm:f>$I$70</xm:f>
            <x14:dxf>
              <fill>
                <patternFill>
                  <bgColor rgb="FF00B050"/>
                </patternFill>
              </fill>
            </x14:dxf>
          </x14:cfRule>
          <x14:cfRule type="containsText" priority="266" operator="containsText" id="{D7468D17-4B9C-4CAD-BABA-7642FBEA36D2}">
            <xm:f>NOT(ISERROR(SEARCH($I$73,X56)))</xm:f>
            <xm:f>$I$73</xm:f>
            <x14:dxf>
              <fill>
                <patternFill>
                  <bgColor rgb="FFFF0000"/>
                </patternFill>
              </fill>
            </x14:dxf>
          </x14:cfRule>
          <x14:cfRule type="containsText" priority="267" operator="containsText" id="{6C1AF2EC-D180-4E5F-9AE0-D794C7783DCF}">
            <xm:f>NOT(ISERROR(SEARCH($I$72,X56)))</xm:f>
            <xm:f>$I$72</xm:f>
            <x14:dxf>
              <fill>
                <patternFill>
                  <fgColor rgb="FFFFC000"/>
                  <bgColor rgb="FFFFC000"/>
                </patternFill>
              </fill>
            </x14:dxf>
          </x14:cfRule>
          <x14:cfRule type="containsText" priority="268" operator="containsText" id="{D65A7338-2C7F-4EEB-ABC4-8538A52077EF}">
            <xm:f>NOT(ISERROR(SEARCH($I$71,X56)))</xm:f>
            <xm:f>$I$71</xm:f>
            <x14:dxf>
              <fill>
                <patternFill>
                  <fgColor rgb="FFFFFF00"/>
                  <bgColor rgb="FFFFFF00"/>
                </patternFill>
              </fill>
            </x14:dxf>
          </x14:cfRule>
          <x14:cfRule type="containsText" priority="269" operator="containsText" id="{0B69BFFF-3B01-4ECA-B63E-53B9833C0D7B}">
            <xm:f>NOT(ISERROR(SEARCH($I$70,X56)))</xm:f>
            <xm:f>$I$70</xm:f>
            <x14:dxf>
              <fill>
                <patternFill>
                  <bgColor theme="0" tint="-0.14996795556505021"/>
                </patternFill>
              </fill>
            </x14:dxf>
          </x14:cfRule>
          <x14:cfRule type="cellIs" priority="270" operator="equal" id="{07F42826-10A8-4B05-A399-16C80AFE7343}">
            <xm:f>'C:\GESTION 2023\1. Pensamiento y Direccionamiento Estrategico\Planes integrados\Definitivos\[MAPA RIESGOS UAEOS 2023.xlsx]Tabla probabiidad'!#REF!</xm:f>
            <x14:dxf>
              <fill>
                <patternFill>
                  <fgColor theme="6"/>
                </patternFill>
              </fill>
            </x14:dxf>
          </x14:cfRule>
          <x14:cfRule type="cellIs" priority="271" operator="equal" id="{C22DF611-0E4F-445D-A8F2-072D4743505D}">
            <xm:f>'C:\GESTION 2023\1. Pensamiento y Direccionamiento Estrategico\Planes integrados\Definitivos\[MAPA RIESGOS UAEOS 2023.xlsx]Tabla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56" operator="containsText" id="{498D19B4-1947-4A9D-9EC0-B6B1EB5282BC}">
            <xm:f>NOT(ISERROR(SEARCH($I$69,I55)))</xm:f>
            <xm:f>$I$69</xm:f>
            <x14:dxf>
              <fill>
                <patternFill>
                  <fgColor rgb="FF92D050"/>
                  <bgColor rgb="FF92D050"/>
                </patternFill>
              </fill>
            </x14:dxf>
          </x14:cfRule>
          <x14:cfRule type="containsText" priority="257" operator="containsText" id="{68494D19-76C2-4F78-BA36-D9D25D543C68}">
            <xm:f>NOT(ISERROR(SEARCH($I$70,I55)))</xm:f>
            <xm:f>$I$70</xm:f>
            <x14:dxf>
              <fill>
                <patternFill>
                  <bgColor rgb="FF00B050"/>
                </patternFill>
              </fill>
            </x14:dxf>
          </x14:cfRule>
          <x14:cfRule type="containsText" priority="258" operator="containsText" id="{3E040656-A419-4C05-8718-BBF661702655}">
            <xm:f>NOT(ISERROR(SEARCH($I$73,I55)))</xm:f>
            <xm:f>$I$73</xm:f>
            <x14:dxf>
              <fill>
                <patternFill>
                  <bgColor rgb="FFFF0000"/>
                </patternFill>
              </fill>
            </x14:dxf>
          </x14:cfRule>
          <x14:cfRule type="containsText" priority="259" operator="containsText" id="{A28A7E85-10CE-4CE7-8876-82944767FEB6}">
            <xm:f>NOT(ISERROR(SEARCH($I$72,I55)))</xm:f>
            <xm:f>$I$72</xm:f>
            <x14:dxf>
              <fill>
                <patternFill>
                  <fgColor rgb="FFFFC000"/>
                  <bgColor rgb="FFFFC000"/>
                </patternFill>
              </fill>
            </x14:dxf>
          </x14:cfRule>
          <x14:cfRule type="containsText" priority="260" operator="containsText" id="{1AA5894E-C6E9-4F2D-9D19-9F0CC5D4BEA8}">
            <xm:f>NOT(ISERROR(SEARCH($I$71,I55)))</xm:f>
            <xm:f>$I$71</xm:f>
            <x14:dxf>
              <fill>
                <patternFill>
                  <fgColor rgb="FFFFFF00"/>
                  <bgColor rgb="FFFFFF00"/>
                </patternFill>
              </fill>
            </x14:dxf>
          </x14:cfRule>
          <x14:cfRule type="containsText" priority="261" operator="containsText" id="{FD416FFE-0B13-4FB1-A8A0-4085B62FBA44}">
            <xm:f>NOT(ISERROR(SEARCH($I$70,I55)))</xm:f>
            <xm:f>$I$70</xm:f>
            <x14:dxf>
              <fill>
                <patternFill>
                  <bgColor theme="0" tint="-0.14996795556505021"/>
                </patternFill>
              </fill>
            </x14:dxf>
          </x14:cfRule>
          <x14:cfRule type="cellIs" priority="262" operator="equal" id="{8DEF8509-73E2-4E93-9171-AAFDA8247438}">
            <xm:f>'C:\GESTION 2023\1. Pensamiento y Direccionamiento Estrategico\Planes integrados\Definitivos\[MAPA RIESGOS UAEOS 2023.xlsx]Tabla probabiidad'!#REF!</xm:f>
            <x14:dxf>
              <fill>
                <patternFill>
                  <fgColor theme="6"/>
                </patternFill>
              </fill>
            </x14:dxf>
          </x14:cfRule>
          <x14:cfRule type="cellIs" priority="263" operator="equal" id="{F1C8B8B1-B11D-4E05-AEFB-A0E3132A6E9F}">
            <xm:f>'C:\GESTION 2023\1. Pensamiento y Direccionamiento Estrategico\Planes integrados\Definitivos\[MAPA RIESGOS UAEOS 2023.xlsx]Tabla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48" operator="containsText" id="{A2FF4527-6A12-4C9F-8CCA-32FA0D4BAE8E}">
            <xm:f>NOT(ISERROR(SEARCH($I$69,X55)))</xm:f>
            <xm:f>$I$69</xm:f>
            <x14:dxf>
              <fill>
                <patternFill>
                  <fgColor rgb="FF92D050"/>
                  <bgColor rgb="FF92D050"/>
                </patternFill>
              </fill>
            </x14:dxf>
          </x14:cfRule>
          <x14:cfRule type="containsText" priority="249" operator="containsText" id="{813242E7-374C-44C2-83FC-2949084FAE72}">
            <xm:f>NOT(ISERROR(SEARCH($I$70,X55)))</xm:f>
            <xm:f>$I$70</xm:f>
            <x14:dxf>
              <fill>
                <patternFill>
                  <bgColor rgb="FF00B050"/>
                </patternFill>
              </fill>
            </x14:dxf>
          </x14:cfRule>
          <x14:cfRule type="containsText" priority="250" operator="containsText" id="{A1652CA3-F164-48E8-9F9B-8506223B582F}">
            <xm:f>NOT(ISERROR(SEARCH($I$73,X55)))</xm:f>
            <xm:f>$I$73</xm:f>
            <x14:dxf>
              <fill>
                <patternFill>
                  <bgColor rgb="FFFF0000"/>
                </patternFill>
              </fill>
            </x14:dxf>
          </x14:cfRule>
          <x14:cfRule type="containsText" priority="251" operator="containsText" id="{ADC6F124-3FE9-4241-8C24-C41E827A0F3E}">
            <xm:f>NOT(ISERROR(SEARCH($I$72,X55)))</xm:f>
            <xm:f>$I$72</xm:f>
            <x14:dxf>
              <fill>
                <patternFill>
                  <fgColor rgb="FFFFC000"/>
                  <bgColor rgb="FFFFC000"/>
                </patternFill>
              </fill>
            </x14:dxf>
          </x14:cfRule>
          <x14:cfRule type="containsText" priority="252" operator="containsText" id="{9B0C84AD-8C25-45B5-B5A5-052AA9A59601}">
            <xm:f>NOT(ISERROR(SEARCH($I$71,X55)))</xm:f>
            <xm:f>$I$71</xm:f>
            <x14:dxf>
              <fill>
                <patternFill>
                  <fgColor rgb="FFFFFF00"/>
                  <bgColor rgb="FFFFFF00"/>
                </patternFill>
              </fill>
            </x14:dxf>
          </x14:cfRule>
          <x14:cfRule type="containsText" priority="253" operator="containsText" id="{0ECC9260-ADD5-4B9C-9285-88C32DD8FEB9}">
            <xm:f>NOT(ISERROR(SEARCH($I$70,X55)))</xm:f>
            <xm:f>$I$70</xm:f>
            <x14:dxf>
              <fill>
                <patternFill>
                  <bgColor theme="0" tint="-0.14996795556505021"/>
                </patternFill>
              </fill>
            </x14:dxf>
          </x14:cfRule>
          <x14:cfRule type="cellIs" priority="254" operator="equal" id="{5B4618FA-9F4A-4044-8CC6-64AD7749F729}">
            <xm:f>'C:\GESTION 2023\1. Pensamiento y Direccionamiento Estrategico\Planes integrados\Definitivos\[MAPA RIESGOS UAEOS 2023.xlsx]Tabla probabiidad'!#REF!</xm:f>
            <x14:dxf>
              <fill>
                <patternFill>
                  <fgColor theme="6"/>
                </patternFill>
              </fill>
            </x14:dxf>
          </x14:cfRule>
          <x14:cfRule type="cellIs" priority="255" operator="equal" id="{61E1D5E8-E465-4F6A-9BB8-6FF25A877860}">
            <xm:f>'C:\GESTION 2023\1. Pensamiento y Direccionamiento Estrategico\Planes integrados\Definitivos\[MAPA RIESGOS UAEOS 2023.xlsx]Tabla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243" operator="containsText" id="{901777D3-361C-40F2-93D6-7BFA6EB0F5DF}">
            <xm:f>NOT(ISERROR(SEARCH($K$73,Z53)))</xm:f>
            <xm:f>$K$73</xm:f>
            <x14:dxf>
              <fill>
                <patternFill>
                  <bgColor rgb="FFFF0000"/>
                </patternFill>
              </fill>
            </x14:dxf>
          </x14:cfRule>
          <x14:cfRule type="containsText" priority="244" operator="containsText" id="{A7CD939E-35D4-4BC5-97FB-9E6029821EB5}">
            <xm:f>NOT(ISERROR(SEARCH($K$72,Z53)))</xm:f>
            <xm:f>$K$72</xm:f>
            <x14:dxf>
              <fill>
                <patternFill>
                  <bgColor rgb="FFFFC000"/>
                </patternFill>
              </fill>
            </x14:dxf>
          </x14:cfRule>
          <x14:cfRule type="containsText" priority="245" operator="containsText" id="{DA5C9F00-9366-4088-A96D-1F5803CF7231}">
            <xm:f>NOT(ISERROR(SEARCH($K$71,Z53)))</xm:f>
            <xm:f>$K$71</xm:f>
            <x14:dxf>
              <fill>
                <patternFill>
                  <bgColor rgb="FFFFFF00"/>
                </patternFill>
              </fill>
            </x14:dxf>
          </x14:cfRule>
          <x14:cfRule type="containsText" priority="246" operator="containsText" id="{D23DA1E4-BC64-48CB-BFCC-3EB2D079204A}">
            <xm:f>NOT(ISERROR(SEARCH($K$70,Z53)))</xm:f>
            <xm:f>$K$70</xm:f>
            <x14:dxf>
              <fill>
                <patternFill>
                  <bgColor rgb="FF00B050"/>
                </patternFill>
              </fill>
            </x14:dxf>
          </x14:cfRule>
          <x14:cfRule type="containsText" priority="247" operator="containsText" id="{AF8BF51A-3E28-4DB5-8699-27F09056AA68}">
            <xm:f>NOT(ISERROR(SEARCH($K$69,Z53)))</xm:f>
            <xm:f>$K$69</xm:f>
            <x14:dxf>
              <fill>
                <patternFill>
                  <bgColor rgb="FF92D050"/>
                </patternFill>
              </fill>
            </x14:dxf>
          </x14:cfRule>
          <xm:sqref>Z53:Z58</xm:sqref>
        </x14:conditionalFormatting>
        <x14:conditionalFormatting xmlns:xm="http://schemas.microsoft.com/office/excel/2006/main">
          <x14:cfRule type="containsText" priority="239" operator="containsText" id="{EC622CA4-BC3B-4973-8F69-36869CA55134}">
            <xm:f>NOT(ISERROR(SEARCH($M$72,AB53)))</xm:f>
            <xm:f>$M$72</xm:f>
            <x14:dxf>
              <fill>
                <patternFill>
                  <bgColor rgb="FFFF0000"/>
                </patternFill>
              </fill>
            </x14:dxf>
          </x14:cfRule>
          <x14:cfRule type="containsText" priority="240" operator="containsText" id="{6A097752-DCB9-479B-AFA3-465166E0AD95}">
            <xm:f>NOT(ISERROR(SEARCH($M$71,AB53)))</xm:f>
            <xm:f>$M$71</xm:f>
            <x14:dxf>
              <fill>
                <patternFill>
                  <bgColor rgb="FFFFC000"/>
                </patternFill>
              </fill>
            </x14:dxf>
          </x14:cfRule>
          <x14:cfRule type="containsText" priority="241" operator="containsText" id="{3F0FCF0C-DFC5-4941-9F71-0502E73DF548}">
            <xm:f>NOT(ISERROR(SEARCH($M$70,AB53)))</xm:f>
            <xm:f>$M$70</xm:f>
            <x14:dxf>
              <fill>
                <patternFill>
                  <bgColor rgb="FFFFFF00"/>
                </patternFill>
              </fill>
            </x14:dxf>
          </x14:cfRule>
          <x14:cfRule type="containsText" priority="242" operator="containsText" id="{65F9EDDA-8A2C-4539-A943-C92A46C6BABE}">
            <xm:f>NOT(ISERROR(SEARCH($M$69,AB53)))</xm:f>
            <xm:f>$M$69</xm:f>
            <x14:dxf>
              <fill>
                <patternFill>
                  <bgColor rgb="FF92D050"/>
                </patternFill>
              </fill>
            </x14:dxf>
          </x14:cfRule>
          <xm:sqref>AB53:AB56</xm:sqref>
        </x14:conditionalFormatting>
        <x14:conditionalFormatting xmlns:xm="http://schemas.microsoft.com/office/excel/2006/main">
          <x14:cfRule type="containsText" priority="231" operator="containsText" id="{BDA4875E-AC51-42AD-812B-B1AA228EC6FA}">
            <xm:f>NOT(ISERROR(SEARCH($I$69,I59)))</xm:f>
            <xm:f>$I$69</xm:f>
            <x14:dxf>
              <fill>
                <patternFill>
                  <fgColor rgb="FF92D050"/>
                  <bgColor rgb="FF92D050"/>
                </patternFill>
              </fill>
            </x14:dxf>
          </x14:cfRule>
          <x14:cfRule type="containsText" priority="232" operator="containsText" id="{9265E866-BF71-440A-B711-123A24323D04}">
            <xm:f>NOT(ISERROR(SEARCH($I$70,I59)))</xm:f>
            <xm:f>$I$70</xm:f>
            <x14:dxf>
              <fill>
                <patternFill>
                  <bgColor rgb="FF00B050"/>
                </patternFill>
              </fill>
            </x14:dxf>
          </x14:cfRule>
          <x14:cfRule type="containsText" priority="233" operator="containsText" id="{73209322-6E10-4672-91B9-45FEB8B76BB3}">
            <xm:f>NOT(ISERROR(SEARCH($I$73,I59)))</xm:f>
            <xm:f>$I$73</xm:f>
            <x14:dxf>
              <fill>
                <patternFill>
                  <bgColor rgb="FFFF0000"/>
                </patternFill>
              </fill>
            </x14:dxf>
          </x14:cfRule>
          <x14:cfRule type="containsText" priority="234" operator="containsText" id="{9E228D6A-8213-4C19-AD7B-A0C519A3962E}">
            <xm:f>NOT(ISERROR(SEARCH($I$72,I59)))</xm:f>
            <xm:f>$I$72</xm:f>
            <x14:dxf>
              <fill>
                <patternFill>
                  <fgColor rgb="FFFFC000"/>
                  <bgColor rgb="FFFFC000"/>
                </patternFill>
              </fill>
            </x14:dxf>
          </x14:cfRule>
          <x14:cfRule type="containsText" priority="235" operator="containsText" id="{77398FC3-EF81-4A7A-A599-6DEF60BDF3A0}">
            <xm:f>NOT(ISERROR(SEARCH($I$71,I59)))</xm:f>
            <xm:f>$I$71</xm:f>
            <x14:dxf>
              <fill>
                <patternFill>
                  <fgColor rgb="FFFFFF00"/>
                  <bgColor rgb="FFFFFF00"/>
                </patternFill>
              </fill>
            </x14:dxf>
          </x14:cfRule>
          <x14:cfRule type="containsText" priority="236" operator="containsText" id="{3C9C36FF-39B5-4722-A8F7-F26C44986EDE}">
            <xm:f>NOT(ISERROR(SEARCH($I$70,I59)))</xm:f>
            <xm:f>$I$70</xm:f>
            <x14:dxf>
              <fill>
                <patternFill>
                  <bgColor theme="0" tint="-0.14996795556505021"/>
                </patternFill>
              </fill>
            </x14:dxf>
          </x14:cfRule>
          <x14:cfRule type="cellIs" priority="237" operator="equal" id="{3318B0A7-8194-4C6E-B071-7801613BE4B2}">
            <xm:f>'C:\GESTION 2023\1. Pensamiento y Direccionamiento Estrategico\Planes integrados\Definitivos\[MAPA RIESGOS UAEOS 2023.xlsx]Tabla probabiidad'!#REF!</xm:f>
            <x14:dxf>
              <fill>
                <patternFill>
                  <fgColor theme="6"/>
                </patternFill>
              </fill>
            </x14:dxf>
          </x14:cfRule>
          <x14:cfRule type="cellIs" priority="238" operator="equal" id="{C7961480-211C-464E-8330-B63762463FC8}">
            <xm:f>'C:\GESTION 2023\1. Pensamiento y Direccionamiento Estrategico\Planes integrados\Definitivos\[MAPA RIESGOS UAEOS 2023.xlsx]Tabla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223" operator="containsText" id="{B105A26A-4678-4D6B-9403-1C9DC4A48522}">
            <xm:f>NOT(ISERROR(SEARCH($I$69,I57)))</xm:f>
            <xm:f>$I$69</xm:f>
            <x14:dxf>
              <fill>
                <patternFill>
                  <fgColor rgb="FF92D050"/>
                  <bgColor rgb="FF92D050"/>
                </patternFill>
              </fill>
            </x14:dxf>
          </x14:cfRule>
          <x14:cfRule type="containsText" priority="224" operator="containsText" id="{13A641C2-966C-4A65-853B-18FA66CF6F32}">
            <xm:f>NOT(ISERROR(SEARCH($I$70,I57)))</xm:f>
            <xm:f>$I$70</xm:f>
            <x14:dxf>
              <fill>
                <patternFill>
                  <bgColor rgb="FF00B050"/>
                </patternFill>
              </fill>
            </x14:dxf>
          </x14:cfRule>
          <x14:cfRule type="containsText" priority="225" operator="containsText" id="{E2A8CDFE-6E10-4EF2-9B8B-077F98E791B4}">
            <xm:f>NOT(ISERROR(SEARCH($I$73,I57)))</xm:f>
            <xm:f>$I$73</xm:f>
            <x14:dxf>
              <fill>
                <patternFill>
                  <bgColor rgb="FFFF0000"/>
                </patternFill>
              </fill>
            </x14:dxf>
          </x14:cfRule>
          <x14:cfRule type="containsText" priority="226" operator="containsText" id="{6A95520B-F9AB-4C40-928B-8E39DCF8B15C}">
            <xm:f>NOT(ISERROR(SEARCH($I$72,I57)))</xm:f>
            <xm:f>$I$72</xm:f>
            <x14:dxf>
              <fill>
                <patternFill>
                  <fgColor rgb="FFFFC000"/>
                  <bgColor rgb="FFFFC000"/>
                </patternFill>
              </fill>
            </x14:dxf>
          </x14:cfRule>
          <x14:cfRule type="containsText" priority="227" operator="containsText" id="{F01FE30B-3623-4B87-945C-E17884DE6DC8}">
            <xm:f>NOT(ISERROR(SEARCH($I$71,I57)))</xm:f>
            <xm:f>$I$71</xm:f>
            <x14:dxf>
              <fill>
                <patternFill>
                  <fgColor rgb="FFFFFF00"/>
                  <bgColor rgb="FFFFFF00"/>
                </patternFill>
              </fill>
            </x14:dxf>
          </x14:cfRule>
          <x14:cfRule type="containsText" priority="228" operator="containsText" id="{74493CAC-2E05-4C4E-AE94-03F67FA4602A}">
            <xm:f>NOT(ISERROR(SEARCH($I$70,I57)))</xm:f>
            <xm:f>$I$70</xm:f>
            <x14:dxf>
              <fill>
                <patternFill>
                  <bgColor theme="0" tint="-0.14996795556505021"/>
                </patternFill>
              </fill>
            </x14:dxf>
          </x14:cfRule>
          <x14:cfRule type="cellIs" priority="229" operator="equal" id="{41A69EC6-B0AA-4BE1-B380-1A4FA661F207}">
            <xm:f>'C:\GESTION 2023\1. Pensamiento y Direccionamiento Estrategico\Planes integrados\Definitivos\[MAPA RIESGOS UAEOS 2023.xlsx]Tabla probabiidad'!#REF!</xm:f>
            <x14:dxf>
              <fill>
                <patternFill>
                  <fgColor theme="6"/>
                </patternFill>
              </fill>
            </x14:dxf>
          </x14:cfRule>
          <x14:cfRule type="cellIs" priority="230" operator="equal" id="{73705D30-EE31-45AF-8230-C646EFACA142}">
            <xm:f>'C:\GESTION 2023\1. Pensamiento y Direccionamiento Estrategico\Planes integrados\Definitivos\[MAPA RIESGOS UAEOS 2023.xlsx]Tabla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218" operator="containsText" id="{6029D474-9CFC-4C6B-8608-B8360D96A3B3}">
            <xm:f>NOT(ISERROR(SEARCH($K$73,K59)))</xm:f>
            <xm:f>$K$73</xm:f>
            <x14:dxf>
              <fill>
                <patternFill>
                  <bgColor rgb="FFFF0000"/>
                </patternFill>
              </fill>
            </x14:dxf>
          </x14:cfRule>
          <x14:cfRule type="containsText" priority="219" operator="containsText" id="{DB1C5457-5454-4DE7-8452-04668897255F}">
            <xm:f>NOT(ISERROR(SEARCH($K$72,K59)))</xm:f>
            <xm:f>$K$72</xm:f>
            <x14:dxf>
              <fill>
                <patternFill>
                  <bgColor rgb="FFFFC000"/>
                </patternFill>
              </fill>
            </x14:dxf>
          </x14:cfRule>
          <x14:cfRule type="containsText" priority="220" operator="containsText" id="{66C298CC-3239-4F32-ABF9-80FF35F546A4}">
            <xm:f>NOT(ISERROR(SEARCH($K$71,K59)))</xm:f>
            <xm:f>$K$71</xm:f>
            <x14:dxf>
              <fill>
                <patternFill>
                  <bgColor rgb="FFFFFF00"/>
                </patternFill>
              </fill>
            </x14:dxf>
          </x14:cfRule>
          <x14:cfRule type="containsText" priority="221" operator="containsText" id="{0F0C164F-E310-4F9A-B959-60E0ACCB94B2}">
            <xm:f>NOT(ISERROR(SEARCH($K$70,K59)))</xm:f>
            <xm:f>$K$70</xm:f>
            <x14:dxf>
              <fill>
                <patternFill>
                  <bgColor rgb="FF00B050"/>
                </patternFill>
              </fill>
            </x14:dxf>
          </x14:cfRule>
          <x14:cfRule type="containsText" priority="222" operator="containsText" id="{85E6532D-81C9-4C8D-81CF-45F78BFBCD81}">
            <xm:f>NOT(ISERROR(SEARCH($K$69,K59)))</xm:f>
            <xm:f>$K$69</xm:f>
            <x14:dxf>
              <fill>
                <patternFill>
                  <bgColor rgb="FF92D050"/>
                </patternFill>
              </fill>
            </x14:dxf>
          </x14:cfRule>
          <xm:sqref>K59</xm:sqref>
        </x14:conditionalFormatting>
        <x14:conditionalFormatting xmlns:xm="http://schemas.microsoft.com/office/excel/2006/main">
          <x14:cfRule type="containsText" priority="213" operator="containsText" id="{61CF4F4A-90A4-45E1-A46D-709EEDD756AF}">
            <xm:f>NOT(ISERROR(SEARCH($K$73,K57)))</xm:f>
            <xm:f>$K$73</xm:f>
            <x14:dxf>
              <fill>
                <patternFill>
                  <bgColor rgb="FFFF0000"/>
                </patternFill>
              </fill>
            </x14:dxf>
          </x14:cfRule>
          <x14:cfRule type="containsText" priority="214" operator="containsText" id="{27C50FC0-D071-4E10-9F85-538105604BA4}">
            <xm:f>NOT(ISERROR(SEARCH($K$72,K57)))</xm:f>
            <xm:f>$K$72</xm:f>
            <x14:dxf>
              <fill>
                <patternFill>
                  <bgColor rgb="FFFFC000"/>
                </patternFill>
              </fill>
            </x14:dxf>
          </x14:cfRule>
          <x14:cfRule type="containsText" priority="215" operator="containsText" id="{B3EFC639-1626-4342-BEEF-5DFED8D3AE5F}">
            <xm:f>NOT(ISERROR(SEARCH($K$71,K57)))</xm:f>
            <xm:f>$K$71</xm:f>
            <x14:dxf>
              <fill>
                <patternFill>
                  <bgColor rgb="FFFFFF00"/>
                </patternFill>
              </fill>
            </x14:dxf>
          </x14:cfRule>
          <x14:cfRule type="containsText" priority="216" operator="containsText" id="{2164AAD4-6BCB-4A6F-AD3A-D28209305EC2}">
            <xm:f>NOT(ISERROR(SEARCH($K$70,K57)))</xm:f>
            <xm:f>$K$70</xm:f>
            <x14:dxf>
              <fill>
                <patternFill>
                  <bgColor rgb="FF00B050"/>
                </patternFill>
              </fill>
            </x14:dxf>
          </x14:cfRule>
          <x14:cfRule type="containsText" priority="217" operator="containsText" id="{108873E1-CFCC-4A64-85B6-2A4B2F02BF7D}">
            <xm:f>NOT(ISERROR(SEARCH($K$69,K57)))</xm:f>
            <xm:f>$K$69</xm:f>
            <x14:dxf>
              <fill>
                <patternFill>
                  <bgColor rgb="FF92D050"/>
                </patternFill>
              </fill>
            </x14:dxf>
          </x14:cfRule>
          <xm:sqref>K57</xm:sqref>
        </x14:conditionalFormatting>
        <x14:conditionalFormatting xmlns:xm="http://schemas.microsoft.com/office/excel/2006/main">
          <x14:cfRule type="containsText" priority="208" operator="containsText" id="{ECDCB497-D78C-49E4-AB9A-E6F4B0E971BE}">
            <xm:f>NOT(ISERROR(SEARCH($K$73,K60)))</xm:f>
            <xm:f>$K$73</xm:f>
            <x14:dxf>
              <fill>
                <patternFill>
                  <bgColor rgb="FFFF0000"/>
                </patternFill>
              </fill>
            </x14:dxf>
          </x14:cfRule>
          <x14:cfRule type="containsText" priority="209" operator="containsText" id="{DEC61D65-2528-487A-84E2-55D00A266AFB}">
            <xm:f>NOT(ISERROR(SEARCH($K$72,K60)))</xm:f>
            <xm:f>$K$72</xm:f>
            <x14:dxf>
              <fill>
                <patternFill>
                  <bgColor rgb="FFFFC000"/>
                </patternFill>
              </fill>
            </x14:dxf>
          </x14:cfRule>
          <x14:cfRule type="containsText" priority="210" operator="containsText" id="{C9FB5453-DB6E-4473-9740-69A5EE431C75}">
            <xm:f>NOT(ISERROR(SEARCH($K$71,K60)))</xm:f>
            <xm:f>$K$71</xm:f>
            <x14:dxf>
              <fill>
                <patternFill>
                  <bgColor rgb="FFFFFF00"/>
                </patternFill>
              </fill>
            </x14:dxf>
          </x14:cfRule>
          <x14:cfRule type="containsText" priority="211" operator="containsText" id="{DEA8D58B-9817-4202-83B5-B6F488608D88}">
            <xm:f>NOT(ISERROR(SEARCH($K$70,K60)))</xm:f>
            <xm:f>$K$70</xm:f>
            <x14:dxf>
              <fill>
                <patternFill>
                  <bgColor rgb="FF00B050"/>
                </patternFill>
              </fill>
            </x14:dxf>
          </x14:cfRule>
          <x14:cfRule type="containsText" priority="212" operator="containsText" id="{178FCD11-D404-4244-BF6F-5AFC347E43D1}">
            <xm:f>NOT(ISERROR(SEARCH($K$69,K60)))</xm:f>
            <xm:f>$K$69</xm:f>
            <x14:dxf>
              <fill>
                <patternFill>
                  <bgColor rgb="FF92D050"/>
                </patternFill>
              </fill>
            </x14:dxf>
          </x14:cfRule>
          <xm:sqref>K60</xm:sqref>
        </x14:conditionalFormatting>
        <x14:conditionalFormatting xmlns:xm="http://schemas.microsoft.com/office/excel/2006/main">
          <x14:cfRule type="containsText" priority="204" operator="containsText" id="{E82FD30B-801C-47B1-89A1-5CD6A2B96050}">
            <xm:f>NOT(ISERROR(SEARCH($M$72,M57)))</xm:f>
            <xm:f>$M$72</xm:f>
            <x14:dxf>
              <fill>
                <patternFill>
                  <bgColor rgb="FFFF0000"/>
                </patternFill>
              </fill>
            </x14:dxf>
          </x14:cfRule>
          <x14:cfRule type="containsText" priority="205" operator="containsText" id="{76086729-C255-4C81-B327-4E2996BBCED2}">
            <xm:f>NOT(ISERROR(SEARCH($M$71,M57)))</xm:f>
            <xm:f>$M$71</xm:f>
            <x14:dxf>
              <fill>
                <patternFill>
                  <bgColor rgb="FFFFC000"/>
                </patternFill>
              </fill>
            </x14:dxf>
          </x14:cfRule>
          <x14:cfRule type="containsText" priority="206" operator="containsText" id="{EE71C9E0-A5E9-4C7D-9EB9-90B33FC4877E}">
            <xm:f>NOT(ISERROR(SEARCH($M$70,M57)))</xm:f>
            <xm:f>$M$70</xm:f>
            <x14:dxf>
              <fill>
                <patternFill>
                  <bgColor rgb="FFFFFF00"/>
                </patternFill>
              </fill>
            </x14:dxf>
          </x14:cfRule>
          <x14:cfRule type="containsText" priority="207" operator="containsText" id="{77F58C29-09F2-4E44-B25F-5F47CB7450D7}">
            <xm:f>NOT(ISERROR(SEARCH($M$69,M57)))</xm:f>
            <xm:f>$M$69</xm:f>
            <x14:dxf>
              <fill>
                <patternFill>
                  <bgColor rgb="FF92D050"/>
                </patternFill>
              </fill>
            </x14:dxf>
          </x14:cfRule>
          <xm:sqref>M57</xm:sqref>
        </x14:conditionalFormatting>
        <x14:conditionalFormatting xmlns:xm="http://schemas.microsoft.com/office/excel/2006/main">
          <x14:cfRule type="containsText" priority="200" operator="containsText" id="{2354CE1C-B194-44B1-A7AC-DF193E5E7DA2}">
            <xm:f>NOT(ISERROR(SEARCH($M$72,M59)))</xm:f>
            <xm:f>$M$72</xm:f>
            <x14:dxf>
              <fill>
                <patternFill>
                  <bgColor rgb="FFFF0000"/>
                </patternFill>
              </fill>
            </x14:dxf>
          </x14:cfRule>
          <x14:cfRule type="containsText" priority="201" operator="containsText" id="{95A2B356-1593-497E-841D-D60812733825}">
            <xm:f>NOT(ISERROR(SEARCH($M$71,M59)))</xm:f>
            <xm:f>$M$71</xm:f>
            <x14:dxf>
              <fill>
                <patternFill>
                  <bgColor rgb="FFFFC000"/>
                </patternFill>
              </fill>
            </x14:dxf>
          </x14:cfRule>
          <x14:cfRule type="containsText" priority="202" operator="containsText" id="{EACFD44F-36FE-4120-8526-87A0F2E6EC06}">
            <xm:f>NOT(ISERROR(SEARCH($M$70,M59)))</xm:f>
            <xm:f>$M$70</xm:f>
            <x14:dxf>
              <fill>
                <patternFill>
                  <bgColor rgb="FFFFFF00"/>
                </patternFill>
              </fill>
            </x14:dxf>
          </x14:cfRule>
          <x14:cfRule type="containsText" priority="203" operator="containsText" id="{9432745D-FB58-4FB4-8A5E-E70A4F558984}">
            <xm:f>NOT(ISERROR(SEARCH($M$69,M59)))</xm:f>
            <xm:f>$M$69</xm:f>
            <x14:dxf>
              <fill>
                <patternFill>
                  <bgColor rgb="FF92D050"/>
                </patternFill>
              </fill>
            </x14:dxf>
          </x14:cfRule>
          <xm:sqref>M59:M60</xm:sqref>
        </x14:conditionalFormatting>
        <x14:conditionalFormatting xmlns:xm="http://schemas.microsoft.com/office/excel/2006/main">
          <x14:cfRule type="containsText" priority="196" operator="containsText" id="{16B8CD9B-846C-4B0A-88A5-52D1054FCF30}">
            <xm:f>NOT(ISERROR(SEARCH($M$72,AB57)))</xm:f>
            <xm:f>$M$72</xm:f>
            <x14:dxf>
              <fill>
                <patternFill>
                  <bgColor rgb="FFFF0000"/>
                </patternFill>
              </fill>
            </x14:dxf>
          </x14:cfRule>
          <x14:cfRule type="containsText" priority="197" operator="containsText" id="{0B29DD6B-932B-48AC-B566-D4552538EF3A}">
            <xm:f>NOT(ISERROR(SEARCH($M$71,AB57)))</xm:f>
            <xm:f>$M$71</xm:f>
            <x14:dxf>
              <fill>
                <patternFill>
                  <bgColor rgb="FFFFC000"/>
                </patternFill>
              </fill>
            </x14:dxf>
          </x14:cfRule>
          <x14:cfRule type="containsText" priority="198" operator="containsText" id="{E98FD7F5-154F-445C-B1B4-22594158B0AD}">
            <xm:f>NOT(ISERROR(SEARCH($M$70,AB57)))</xm:f>
            <xm:f>$M$70</xm:f>
            <x14:dxf>
              <fill>
                <patternFill>
                  <bgColor rgb="FFFFFF00"/>
                </patternFill>
              </fill>
            </x14:dxf>
          </x14:cfRule>
          <x14:cfRule type="containsText" priority="199" operator="containsText" id="{D2D47AAF-E7BD-4025-AFED-42759BE0D590}">
            <xm:f>NOT(ISERROR(SEARCH($M$69,AB57)))</xm:f>
            <xm:f>$M$69</xm:f>
            <x14:dxf>
              <fill>
                <patternFill>
                  <bgColor rgb="FF92D050"/>
                </patternFill>
              </fill>
            </x14:dxf>
          </x14:cfRule>
          <xm:sqref>AB57</xm:sqref>
        </x14:conditionalFormatting>
        <x14:conditionalFormatting xmlns:xm="http://schemas.microsoft.com/office/excel/2006/main">
          <x14:cfRule type="containsText" priority="192" operator="containsText" id="{C71AF491-5656-40F0-8D63-342D6778C0C5}">
            <xm:f>NOT(ISERROR(SEARCH($M$72,AB59)))</xm:f>
            <xm:f>$M$72</xm:f>
            <x14:dxf>
              <fill>
                <patternFill>
                  <bgColor rgb="FFFF0000"/>
                </patternFill>
              </fill>
            </x14:dxf>
          </x14:cfRule>
          <x14:cfRule type="containsText" priority="193" operator="containsText" id="{9A4BCBE5-F185-4836-A163-AAD3C2832923}">
            <xm:f>NOT(ISERROR(SEARCH($M$71,AB59)))</xm:f>
            <xm:f>$M$71</xm:f>
            <x14:dxf>
              <fill>
                <patternFill>
                  <bgColor rgb="FFFFC000"/>
                </patternFill>
              </fill>
            </x14:dxf>
          </x14:cfRule>
          <x14:cfRule type="containsText" priority="194" operator="containsText" id="{E76F245E-5394-4AF0-B77F-EFD3610599A1}">
            <xm:f>NOT(ISERROR(SEARCH($M$70,AB59)))</xm:f>
            <xm:f>$M$70</xm:f>
            <x14:dxf>
              <fill>
                <patternFill>
                  <bgColor rgb="FFFFFF00"/>
                </patternFill>
              </fill>
            </x14:dxf>
          </x14:cfRule>
          <x14:cfRule type="containsText" priority="195" operator="containsText" id="{028A38BA-A261-4AD5-8D1C-D8C7A295EEE9}">
            <xm:f>NOT(ISERROR(SEARCH($M$69,AB59)))</xm:f>
            <xm:f>$M$69</xm:f>
            <x14:dxf>
              <fill>
                <patternFill>
                  <bgColor rgb="FF92D050"/>
                </patternFill>
              </fill>
            </x14:dxf>
          </x14:cfRule>
          <xm:sqref>AB59:AB61</xm:sqref>
        </x14:conditionalFormatting>
        <x14:conditionalFormatting xmlns:xm="http://schemas.microsoft.com/office/excel/2006/main">
          <x14:cfRule type="containsText" priority="184" operator="containsText" id="{B4685D6A-35C6-4FAC-9419-CEE551DF1FCA}">
            <xm:f>NOT(ISERROR(SEARCH($I$69,I61)))</xm:f>
            <xm:f>$I$69</xm:f>
            <x14:dxf>
              <fill>
                <patternFill>
                  <fgColor rgb="FF92D050"/>
                  <bgColor rgb="FF92D050"/>
                </patternFill>
              </fill>
            </x14:dxf>
          </x14:cfRule>
          <x14:cfRule type="containsText" priority="185" operator="containsText" id="{9ECC2C79-5C69-42B1-8ABF-53D8B20F757B}">
            <xm:f>NOT(ISERROR(SEARCH($I$70,I61)))</xm:f>
            <xm:f>$I$70</xm:f>
            <x14:dxf>
              <fill>
                <patternFill>
                  <bgColor rgb="FF00B050"/>
                </patternFill>
              </fill>
            </x14:dxf>
          </x14:cfRule>
          <x14:cfRule type="containsText" priority="186" operator="containsText" id="{288F5069-FE65-4F88-BA2F-723A0FA56296}">
            <xm:f>NOT(ISERROR(SEARCH($I$73,I61)))</xm:f>
            <xm:f>$I$73</xm:f>
            <x14:dxf>
              <fill>
                <patternFill>
                  <bgColor rgb="FFFF0000"/>
                </patternFill>
              </fill>
            </x14:dxf>
          </x14:cfRule>
          <x14:cfRule type="containsText" priority="187" operator="containsText" id="{DB9CC997-A032-4341-8EB9-7F737785994B}">
            <xm:f>NOT(ISERROR(SEARCH($I$72,I61)))</xm:f>
            <xm:f>$I$72</xm:f>
            <x14:dxf>
              <fill>
                <patternFill>
                  <fgColor rgb="FFFFC000"/>
                  <bgColor rgb="FFFFC000"/>
                </patternFill>
              </fill>
            </x14:dxf>
          </x14:cfRule>
          <x14:cfRule type="containsText" priority="188" operator="containsText" id="{BE09EC2B-A408-4039-B89F-B94A00AB5456}">
            <xm:f>NOT(ISERROR(SEARCH($I$71,I61)))</xm:f>
            <xm:f>$I$71</xm:f>
            <x14:dxf>
              <fill>
                <patternFill>
                  <fgColor rgb="FFFFFF00"/>
                  <bgColor rgb="FFFFFF00"/>
                </patternFill>
              </fill>
            </x14:dxf>
          </x14:cfRule>
          <x14:cfRule type="containsText" priority="189" operator="containsText" id="{EE2AC5DA-19B2-4441-91DB-61880ACF1C5D}">
            <xm:f>NOT(ISERROR(SEARCH($I$70,I61)))</xm:f>
            <xm:f>$I$70</xm:f>
            <x14:dxf>
              <fill>
                <patternFill>
                  <bgColor theme="0" tint="-0.14996795556505021"/>
                </patternFill>
              </fill>
            </x14:dxf>
          </x14:cfRule>
          <x14:cfRule type="cellIs" priority="190" operator="equal" id="{046E55B9-9EC1-4B1F-A2FF-86337A81105D}">
            <xm:f>'C:\GESTION 2023\1. Pensamiento y Direccionamiento Estrategico\Planes integrados\Definitivos\[MAPA RIESGOS UAEOS 2023.xlsx]Tabla probabiidad'!#REF!</xm:f>
            <x14:dxf>
              <fill>
                <patternFill>
                  <fgColor theme="6"/>
                </patternFill>
              </fill>
            </x14:dxf>
          </x14:cfRule>
          <x14:cfRule type="cellIs" priority="191" operator="equal" id="{734CBF2C-C292-47E2-89D6-2CD336F4827A}">
            <xm:f>'C:\GESTION 2023\1. Pensamiento y Direccionamiento Estrategico\Planes integrados\Definitivos\[MAPA RIESGOS UAEOS 2023.xlsx]Tabla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179" operator="containsText" id="{4E7B3E90-C1F9-4D15-A0F4-D9060B9832A6}">
            <xm:f>NOT(ISERROR(SEARCH($K$73,K61)))</xm:f>
            <xm:f>$K$73</xm:f>
            <x14:dxf>
              <fill>
                <patternFill>
                  <bgColor rgb="FFFF0000"/>
                </patternFill>
              </fill>
            </x14:dxf>
          </x14:cfRule>
          <x14:cfRule type="containsText" priority="180" operator="containsText" id="{E51E551C-DD54-4C06-AEAB-FA4A5A56C240}">
            <xm:f>NOT(ISERROR(SEARCH($K$72,K61)))</xm:f>
            <xm:f>$K$72</xm:f>
            <x14:dxf>
              <fill>
                <patternFill>
                  <bgColor rgb="FFFFC000"/>
                </patternFill>
              </fill>
            </x14:dxf>
          </x14:cfRule>
          <x14:cfRule type="containsText" priority="181" operator="containsText" id="{EAB21975-31A5-46DF-BA74-67DE25BE09E8}">
            <xm:f>NOT(ISERROR(SEARCH($K$71,K61)))</xm:f>
            <xm:f>$K$71</xm:f>
            <x14:dxf>
              <fill>
                <patternFill>
                  <bgColor rgb="FFFFFF00"/>
                </patternFill>
              </fill>
            </x14:dxf>
          </x14:cfRule>
          <x14:cfRule type="containsText" priority="182" operator="containsText" id="{C47F3568-98E0-4C61-B383-7B912BD35F4B}">
            <xm:f>NOT(ISERROR(SEARCH($K$70,K61)))</xm:f>
            <xm:f>$K$70</xm:f>
            <x14:dxf>
              <fill>
                <patternFill>
                  <bgColor rgb="FF00B050"/>
                </patternFill>
              </fill>
            </x14:dxf>
          </x14:cfRule>
          <x14:cfRule type="containsText" priority="183" operator="containsText" id="{57492CC2-A8C7-42E5-B126-D456B39AB24D}">
            <xm:f>NOT(ISERROR(SEARCH($K$69,K61)))</xm:f>
            <xm:f>$K$69</xm:f>
            <x14:dxf>
              <fill>
                <patternFill>
                  <bgColor rgb="FF92D050"/>
                </patternFill>
              </fill>
            </x14:dxf>
          </x14:cfRule>
          <xm:sqref>K61</xm:sqref>
        </x14:conditionalFormatting>
        <x14:conditionalFormatting xmlns:xm="http://schemas.microsoft.com/office/excel/2006/main">
          <x14:cfRule type="containsText" priority="174" operator="containsText" id="{8681C8AF-7B01-4371-9823-43DBF4AB7605}">
            <xm:f>NOT(ISERROR(SEARCH($K$73,K62)))</xm:f>
            <xm:f>$K$73</xm:f>
            <x14:dxf>
              <fill>
                <patternFill>
                  <bgColor rgb="FFFF0000"/>
                </patternFill>
              </fill>
            </x14:dxf>
          </x14:cfRule>
          <x14:cfRule type="containsText" priority="175" operator="containsText" id="{463AF013-CDDF-4949-AF0C-5CD5FD7ECC5B}">
            <xm:f>NOT(ISERROR(SEARCH($K$72,K62)))</xm:f>
            <xm:f>$K$72</xm:f>
            <x14:dxf>
              <fill>
                <patternFill>
                  <bgColor rgb="FFFFC000"/>
                </patternFill>
              </fill>
            </x14:dxf>
          </x14:cfRule>
          <x14:cfRule type="containsText" priority="176" operator="containsText" id="{F3DDE5A1-68A4-4A17-90CC-B5852C8BF794}">
            <xm:f>NOT(ISERROR(SEARCH($K$71,K62)))</xm:f>
            <xm:f>$K$71</xm:f>
            <x14:dxf>
              <fill>
                <patternFill>
                  <bgColor rgb="FFFFFF00"/>
                </patternFill>
              </fill>
            </x14:dxf>
          </x14:cfRule>
          <x14:cfRule type="containsText" priority="177" operator="containsText" id="{B1AADA6B-2AF7-4285-B9F0-001460D35B97}">
            <xm:f>NOT(ISERROR(SEARCH($K$70,K62)))</xm:f>
            <xm:f>$K$70</xm:f>
            <x14:dxf>
              <fill>
                <patternFill>
                  <bgColor rgb="FF00B050"/>
                </patternFill>
              </fill>
            </x14:dxf>
          </x14:cfRule>
          <x14:cfRule type="containsText" priority="178" operator="containsText" id="{4AC4D031-9248-4FEF-AE80-D91B4AFB6BD4}">
            <xm:f>NOT(ISERROR(SEARCH($K$69,K62)))</xm:f>
            <xm:f>$K$69</xm:f>
            <x14:dxf>
              <fill>
                <patternFill>
                  <bgColor rgb="FF92D050"/>
                </patternFill>
              </fill>
            </x14:dxf>
          </x14:cfRule>
          <xm:sqref>K62</xm:sqref>
        </x14:conditionalFormatting>
        <x14:conditionalFormatting xmlns:xm="http://schemas.microsoft.com/office/excel/2006/main">
          <x14:cfRule type="containsText" priority="169" operator="containsText" id="{C33C8A6B-EEA9-4D77-A4D3-EA1D8E4FCA16}">
            <xm:f>NOT(ISERROR(SEARCH($K$73,K63)))</xm:f>
            <xm:f>$K$73</xm:f>
            <x14:dxf>
              <fill>
                <patternFill>
                  <bgColor rgb="FFFF0000"/>
                </patternFill>
              </fill>
            </x14:dxf>
          </x14:cfRule>
          <x14:cfRule type="containsText" priority="170" operator="containsText" id="{047DDFB2-5469-4D4C-AFD4-8042ED1F133F}">
            <xm:f>NOT(ISERROR(SEARCH($K$72,K63)))</xm:f>
            <xm:f>$K$72</xm:f>
            <x14:dxf>
              <fill>
                <patternFill>
                  <bgColor rgb="FFFFC000"/>
                </patternFill>
              </fill>
            </x14:dxf>
          </x14:cfRule>
          <x14:cfRule type="containsText" priority="171" operator="containsText" id="{B65A5489-FE4F-4DE1-9DB7-B4E9B29FF4D4}">
            <xm:f>NOT(ISERROR(SEARCH($K$71,K63)))</xm:f>
            <xm:f>$K$71</xm:f>
            <x14:dxf>
              <fill>
                <patternFill>
                  <bgColor rgb="FFFFFF00"/>
                </patternFill>
              </fill>
            </x14:dxf>
          </x14:cfRule>
          <x14:cfRule type="containsText" priority="172" operator="containsText" id="{4DEC0363-AE2A-4A99-9BC1-1A396BB6A3AF}">
            <xm:f>NOT(ISERROR(SEARCH($K$70,K63)))</xm:f>
            <xm:f>$K$70</xm:f>
            <x14:dxf>
              <fill>
                <patternFill>
                  <bgColor rgb="FF00B050"/>
                </patternFill>
              </fill>
            </x14:dxf>
          </x14:cfRule>
          <x14:cfRule type="containsText" priority="173" operator="containsText" id="{67B3EA95-18CB-4985-B2F6-EF8BC23EE3F0}">
            <xm:f>NOT(ISERROR(SEARCH($K$69,K63)))</xm:f>
            <xm:f>$K$69</xm:f>
            <x14:dxf>
              <fill>
                <patternFill>
                  <bgColor rgb="FF92D050"/>
                </patternFill>
              </fill>
            </x14:dxf>
          </x14:cfRule>
          <xm:sqref>K63</xm:sqref>
        </x14:conditionalFormatting>
        <x14:conditionalFormatting xmlns:xm="http://schemas.microsoft.com/office/excel/2006/main">
          <x14:cfRule type="containsText" priority="165" operator="containsText" id="{BD49427C-4F43-4F75-8E8F-3DB28DA6EBAF}">
            <xm:f>NOT(ISERROR(SEARCH($M$72,M61)))</xm:f>
            <xm:f>$M$72</xm:f>
            <x14:dxf>
              <fill>
                <patternFill>
                  <bgColor rgb="FFFF0000"/>
                </patternFill>
              </fill>
            </x14:dxf>
          </x14:cfRule>
          <x14:cfRule type="containsText" priority="166" operator="containsText" id="{CEA84DBE-F42F-4D9A-8B73-DEDA904BC6AC}">
            <xm:f>NOT(ISERROR(SEARCH($M$71,M61)))</xm:f>
            <xm:f>$M$71</xm:f>
            <x14:dxf>
              <fill>
                <patternFill>
                  <bgColor rgb="FFFFC000"/>
                </patternFill>
              </fill>
            </x14:dxf>
          </x14:cfRule>
          <x14:cfRule type="containsText" priority="167" operator="containsText" id="{D81E30F0-2D5D-4093-B977-E17BBC2E978F}">
            <xm:f>NOT(ISERROR(SEARCH($M$70,M61)))</xm:f>
            <xm:f>$M$70</xm:f>
            <x14:dxf>
              <fill>
                <patternFill>
                  <bgColor rgb="FFFFFF00"/>
                </patternFill>
              </fill>
            </x14:dxf>
          </x14:cfRule>
          <x14:cfRule type="containsText" priority="168" operator="containsText" id="{2A0A3B34-1314-4FF7-8A1E-65D524F05081}">
            <xm:f>NOT(ISERROR(SEARCH($M$69,M61)))</xm:f>
            <xm:f>$M$69</xm:f>
            <x14:dxf>
              <fill>
                <patternFill>
                  <bgColor rgb="FF92D050"/>
                </patternFill>
              </fill>
            </x14:dxf>
          </x14:cfRule>
          <xm:sqref>M61</xm:sqref>
        </x14:conditionalFormatting>
        <x14:conditionalFormatting xmlns:xm="http://schemas.microsoft.com/office/excel/2006/main">
          <x14:cfRule type="containsText" priority="161" operator="containsText" id="{8A2B28CD-C5B3-4D0B-AE7D-18EF534EA7D6}">
            <xm:f>NOT(ISERROR(SEARCH($M$72,M62)))</xm:f>
            <xm:f>$M$72</xm:f>
            <x14:dxf>
              <fill>
                <patternFill>
                  <bgColor rgb="FFFF0000"/>
                </patternFill>
              </fill>
            </x14:dxf>
          </x14:cfRule>
          <x14:cfRule type="containsText" priority="162" operator="containsText" id="{74755E42-350F-4516-A192-BF5DD0EC12A5}">
            <xm:f>NOT(ISERROR(SEARCH($M$71,M62)))</xm:f>
            <xm:f>$M$71</xm:f>
            <x14:dxf>
              <fill>
                <patternFill>
                  <bgColor rgb="FFFFC000"/>
                </patternFill>
              </fill>
            </x14:dxf>
          </x14:cfRule>
          <x14:cfRule type="containsText" priority="163" operator="containsText" id="{7CE318C1-3B44-4060-8544-B3DF841175CF}">
            <xm:f>NOT(ISERROR(SEARCH($M$70,M62)))</xm:f>
            <xm:f>$M$70</xm:f>
            <x14:dxf>
              <fill>
                <patternFill>
                  <bgColor rgb="FFFFFF00"/>
                </patternFill>
              </fill>
            </x14:dxf>
          </x14:cfRule>
          <x14:cfRule type="containsText" priority="164" operator="containsText" id="{69499713-BF9B-4A4B-A97E-CF65CAFD1FC0}">
            <xm:f>NOT(ISERROR(SEARCH($M$69,M62)))</xm:f>
            <xm:f>$M$69</xm:f>
            <x14:dxf>
              <fill>
                <patternFill>
                  <bgColor rgb="FF92D050"/>
                </patternFill>
              </fill>
            </x14:dxf>
          </x14:cfRule>
          <xm:sqref>M62:M63</xm:sqref>
        </x14:conditionalFormatting>
        <x14:conditionalFormatting xmlns:xm="http://schemas.microsoft.com/office/excel/2006/main">
          <x14:cfRule type="containsText" priority="153" operator="containsText" id="{EABAAF82-2F48-45A5-95EE-626B8836FAD7}">
            <xm:f>NOT(ISERROR(SEARCH($I$69,I40)))</xm:f>
            <xm:f>$I$69</xm:f>
            <x14:dxf>
              <fill>
                <patternFill>
                  <fgColor rgb="FF92D050"/>
                  <bgColor rgb="FF92D050"/>
                </patternFill>
              </fill>
            </x14:dxf>
          </x14:cfRule>
          <x14:cfRule type="containsText" priority="154" operator="containsText" id="{5AAB5CB0-AAB1-48F0-9A2C-AA73284ADC7F}">
            <xm:f>NOT(ISERROR(SEARCH($I$70,I40)))</xm:f>
            <xm:f>$I$70</xm:f>
            <x14:dxf>
              <fill>
                <patternFill>
                  <bgColor rgb="FF00B050"/>
                </patternFill>
              </fill>
            </x14:dxf>
          </x14:cfRule>
          <x14:cfRule type="containsText" priority="155" operator="containsText" id="{DD2C7062-8D3E-42D2-9AFF-F5312C8C8D22}">
            <xm:f>NOT(ISERROR(SEARCH($I$73,I40)))</xm:f>
            <xm:f>$I$73</xm:f>
            <x14:dxf>
              <fill>
                <patternFill>
                  <bgColor rgb="FFFF0000"/>
                </patternFill>
              </fill>
            </x14:dxf>
          </x14:cfRule>
          <x14:cfRule type="containsText" priority="156" operator="containsText" id="{F9C6E11C-E0A5-497F-AD59-88F9EFC433C0}">
            <xm:f>NOT(ISERROR(SEARCH($I$72,I40)))</xm:f>
            <xm:f>$I$72</xm:f>
            <x14:dxf>
              <fill>
                <patternFill>
                  <fgColor rgb="FFFFC000"/>
                  <bgColor rgb="FFFFC000"/>
                </patternFill>
              </fill>
            </x14:dxf>
          </x14:cfRule>
          <x14:cfRule type="containsText" priority="157" operator="containsText" id="{9238BC51-EDDB-4803-8518-6148B97D85C0}">
            <xm:f>NOT(ISERROR(SEARCH($I$71,I40)))</xm:f>
            <xm:f>$I$71</xm:f>
            <x14:dxf>
              <fill>
                <patternFill>
                  <fgColor rgb="FFFFFF00"/>
                  <bgColor rgb="FFFFFF00"/>
                </patternFill>
              </fill>
            </x14:dxf>
          </x14:cfRule>
          <x14:cfRule type="containsText" priority="158" operator="containsText" id="{9A7633BF-51FD-4807-89C1-C3D67ACB22C8}">
            <xm:f>NOT(ISERROR(SEARCH($I$70,I40)))</xm:f>
            <xm:f>$I$70</xm:f>
            <x14:dxf>
              <fill>
                <patternFill>
                  <bgColor theme="0" tint="-0.14996795556505021"/>
                </patternFill>
              </fill>
            </x14:dxf>
          </x14:cfRule>
          <x14:cfRule type="cellIs" priority="159" operator="equal" id="{649A1B16-F91D-4DF7-85D0-45C4BC9D4A41}">
            <xm:f>'C:\GESTION 2023\1. Pensamiento y Direccionamiento Estrategico\Planes integrados\Definitivos\[MAPA RIESGOS UAEOS 2023.xlsx]Tabla probabiidad'!#REF!</xm:f>
            <x14:dxf>
              <fill>
                <patternFill>
                  <fgColor theme="6"/>
                </patternFill>
              </fill>
            </x14:dxf>
          </x14:cfRule>
          <x14:cfRule type="cellIs" priority="160" operator="equal" id="{81ABE1CE-B5CF-431F-85B0-5BB955A53BAE}">
            <xm:f>'C:\GESTION 2023\1. Pensamiento y Direccionamiento Estrategico\Planes integrados\Definitivos\[MAPA RIESGOS UAEOS 2023.xlsx]Tabla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145" operator="containsText" id="{1094E6D5-7779-431E-8A0D-DFF21DCAB900}">
            <xm:f>NOT(ISERROR(SEARCH($I$69,I41)))</xm:f>
            <xm:f>$I$69</xm:f>
            <x14:dxf>
              <fill>
                <patternFill>
                  <fgColor rgb="FF92D050"/>
                  <bgColor rgb="FF92D050"/>
                </patternFill>
              </fill>
            </x14:dxf>
          </x14:cfRule>
          <x14:cfRule type="containsText" priority="146" operator="containsText" id="{E16BDB52-6C3C-4E05-A115-57707960DCC8}">
            <xm:f>NOT(ISERROR(SEARCH($I$70,I41)))</xm:f>
            <xm:f>$I$70</xm:f>
            <x14:dxf>
              <fill>
                <patternFill>
                  <bgColor rgb="FF00B050"/>
                </patternFill>
              </fill>
            </x14:dxf>
          </x14:cfRule>
          <x14:cfRule type="containsText" priority="147" operator="containsText" id="{85B16AF0-1AF5-4327-B5D5-4EDC81B16E03}">
            <xm:f>NOT(ISERROR(SEARCH($I$73,I41)))</xm:f>
            <xm:f>$I$73</xm:f>
            <x14:dxf>
              <fill>
                <patternFill>
                  <bgColor rgb="FFFF0000"/>
                </patternFill>
              </fill>
            </x14:dxf>
          </x14:cfRule>
          <x14:cfRule type="containsText" priority="148" operator="containsText" id="{C9652E61-098F-4F50-B23D-166C4FC870A1}">
            <xm:f>NOT(ISERROR(SEARCH($I$72,I41)))</xm:f>
            <xm:f>$I$72</xm:f>
            <x14:dxf>
              <fill>
                <patternFill>
                  <fgColor rgb="FFFFC000"/>
                  <bgColor rgb="FFFFC000"/>
                </patternFill>
              </fill>
            </x14:dxf>
          </x14:cfRule>
          <x14:cfRule type="containsText" priority="149" operator="containsText" id="{A48588A2-01EE-4C17-B920-9720596BAC29}">
            <xm:f>NOT(ISERROR(SEARCH($I$71,I41)))</xm:f>
            <xm:f>$I$71</xm:f>
            <x14:dxf>
              <fill>
                <patternFill>
                  <fgColor rgb="FFFFFF00"/>
                  <bgColor rgb="FFFFFF00"/>
                </patternFill>
              </fill>
            </x14:dxf>
          </x14:cfRule>
          <x14:cfRule type="containsText" priority="150" operator="containsText" id="{942651FA-7D6E-471B-8AA3-BC17C3521535}">
            <xm:f>NOT(ISERROR(SEARCH($I$70,I41)))</xm:f>
            <xm:f>$I$70</xm:f>
            <x14:dxf>
              <fill>
                <patternFill>
                  <bgColor theme="0" tint="-0.14996795556505021"/>
                </patternFill>
              </fill>
            </x14:dxf>
          </x14:cfRule>
          <x14:cfRule type="cellIs" priority="151" operator="equal" id="{F9BA44BE-888F-4E0A-B6CB-23ED7A0F367B}">
            <xm:f>'C:\GESTION 2023\1. Pensamiento y Direccionamiento Estrategico\Planes integrados\Definitivos\[MAPA RIESGOS UAEOS 2023.xlsx]Tabla probabiidad'!#REF!</xm:f>
            <x14:dxf>
              <fill>
                <patternFill>
                  <fgColor theme="6"/>
                </patternFill>
              </fill>
            </x14:dxf>
          </x14:cfRule>
          <x14:cfRule type="cellIs" priority="152" operator="equal" id="{AB1D4C05-A9C1-45BC-A911-CA77568F65C0}">
            <xm:f>'C:\GESTION 2023\1. Pensamiento y Direccionamiento Estrategico\Planes integrados\Definitivos\[MAPA RIESGOS UAEOS 2023.xlsx]Tabla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137" operator="containsText" id="{D2BF34D8-75AA-4A31-A8AC-EBBC0151191D}">
            <xm:f>NOT(ISERROR(SEARCH($I$69,I42)))</xm:f>
            <xm:f>$I$69</xm:f>
            <x14:dxf>
              <fill>
                <patternFill>
                  <fgColor rgb="FF92D050"/>
                  <bgColor rgb="FF92D050"/>
                </patternFill>
              </fill>
            </x14:dxf>
          </x14:cfRule>
          <x14:cfRule type="containsText" priority="138" operator="containsText" id="{B8A04A03-5947-41CD-B363-F8F524553072}">
            <xm:f>NOT(ISERROR(SEARCH($I$70,I42)))</xm:f>
            <xm:f>$I$70</xm:f>
            <x14:dxf>
              <fill>
                <patternFill>
                  <bgColor rgb="FF00B050"/>
                </patternFill>
              </fill>
            </x14:dxf>
          </x14:cfRule>
          <x14:cfRule type="containsText" priority="139" operator="containsText" id="{1A1B39EC-DC65-4C37-94FC-10E0756598E6}">
            <xm:f>NOT(ISERROR(SEARCH($I$73,I42)))</xm:f>
            <xm:f>$I$73</xm:f>
            <x14:dxf>
              <fill>
                <patternFill>
                  <bgColor rgb="FFFF0000"/>
                </patternFill>
              </fill>
            </x14:dxf>
          </x14:cfRule>
          <x14:cfRule type="containsText" priority="140" operator="containsText" id="{4415671E-7F69-402F-8B5E-325068AF4C54}">
            <xm:f>NOT(ISERROR(SEARCH($I$72,I42)))</xm:f>
            <xm:f>$I$72</xm:f>
            <x14:dxf>
              <fill>
                <patternFill>
                  <fgColor rgb="FFFFC000"/>
                  <bgColor rgb="FFFFC000"/>
                </patternFill>
              </fill>
            </x14:dxf>
          </x14:cfRule>
          <x14:cfRule type="containsText" priority="141" operator="containsText" id="{21E6F4CA-F82A-4584-BA90-503F4D537C4D}">
            <xm:f>NOT(ISERROR(SEARCH($I$71,I42)))</xm:f>
            <xm:f>$I$71</xm:f>
            <x14:dxf>
              <fill>
                <patternFill>
                  <fgColor rgb="FFFFFF00"/>
                  <bgColor rgb="FFFFFF00"/>
                </patternFill>
              </fill>
            </x14:dxf>
          </x14:cfRule>
          <x14:cfRule type="containsText" priority="142" operator="containsText" id="{E381E29E-9F26-451E-86AA-13E35665031B}">
            <xm:f>NOT(ISERROR(SEARCH($I$70,I42)))</xm:f>
            <xm:f>$I$70</xm:f>
            <x14:dxf>
              <fill>
                <patternFill>
                  <bgColor theme="0" tint="-0.14996795556505021"/>
                </patternFill>
              </fill>
            </x14:dxf>
          </x14:cfRule>
          <x14:cfRule type="cellIs" priority="143" operator="equal" id="{C975E6A8-4F50-47BF-AACD-56C567A40CF6}">
            <xm:f>'C:\GESTION 2023\1. Pensamiento y Direccionamiento Estrategico\Planes integrados\Definitivos\[MAPA RIESGOS UAEOS 2023.xlsx]Tabla probabiidad'!#REF!</xm:f>
            <x14:dxf>
              <fill>
                <patternFill>
                  <fgColor theme="6"/>
                </patternFill>
              </fill>
            </x14:dxf>
          </x14:cfRule>
          <x14:cfRule type="cellIs" priority="144" operator="equal" id="{5BA6358A-293F-4DFD-B8A7-E967E35A64A1}">
            <xm:f>'C:\GESTION 2023\1. Pensamiento y Direccionamiento Estrategico\Planes integrados\Definitivos\[MAPA RIESGOS UAEOS 2023.xlsx]Tabla probabiidad'!#REF!</xm:f>
            <x14:dxf>
              <fill>
                <patternFill>
                  <fgColor rgb="FF92D050"/>
                  <bgColor theme="6" tint="0.59996337778862885"/>
                </patternFill>
              </fill>
            </x14:dxf>
          </x14:cfRule>
          <xm:sqref>I42:I43</xm:sqref>
        </x14:conditionalFormatting>
        <x14:conditionalFormatting xmlns:xm="http://schemas.microsoft.com/office/excel/2006/main">
          <x14:cfRule type="containsText" priority="132" operator="containsText" id="{39EE7462-7300-4C5D-A4F1-A4E29FBB995E}">
            <xm:f>NOT(ISERROR(SEARCH($K$73,K40)))</xm:f>
            <xm:f>$K$73</xm:f>
            <x14:dxf>
              <fill>
                <patternFill>
                  <bgColor rgb="FFFF0000"/>
                </patternFill>
              </fill>
            </x14:dxf>
          </x14:cfRule>
          <x14:cfRule type="containsText" priority="133" operator="containsText" id="{DC2C8003-226C-41F6-99D3-BA1CB9498D63}">
            <xm:f>NOT(ISERROR(SEARCH($K$72,K40)))</xm:f>
            <xm:f>$K$72</xm:f>
            <x14:dxf>
              <fill>
                <patternFill>
                  <bgColor rgb="FFFFC000"/>
                </patternFill>
              </fill>
            </x14:dxf>
          </x14:cfRule>
          <x14:cfRule type="containsText" priority="134" operator="containsText" id="{94318A74-093C-4A6D-8BFC-15EFF19C57D1}">
            <xm:f>NOT(ISERROR(SEARCH($K$71,K40)))</xm:f>
            <xm:f>$K$71</xm:f>
            <x14:dxf>
              <fill>
                <patternFill>
                  <bgColor rgb="FFFFFF00"/>
                </patternFill>
              </fill>
            </x14:dxf>
          </x14:cfRule>
          <x14:cfRule type="containsText" priority="135" operator="containsText" id="{4D2E2919-71ED-4888-9E45-B752B4833F1A}">
            <xm:f>NOT(ISERROR(SEARCH($K$70,K40)))</xm:f>
            <xm:f>$K$70</xm:f>
            <x14:dxf>
              <fill>
                <patternFill>
                  <bgColor rgb="FF00B050"/>
                </patternFill>
              </fill>
            </x14:dxf>
          </x14:cfRule>
          <x14:cfRule type="containsText" priority="136" operator="containsText" id="{E2E0882E-3778-4DA3-BE5C-86464D4F52CE}">
            <xm:f>NOT(ISERROR(SEARCH($K$69,K40)))</xm:f>
            <xm:f>$K$69</xm:f>
            <x14:dxf>
              <fill>
                <patternFill>
                  <bgColor rgb="FF92D050"/>
                </patternFill>
              </fill>
            </x14:dxf>
          </x14:cfRule>
          <xm:sqref>K40:K41</xm:sqref>
        </x14:conditionalFormatting>
        <x14:conditionalFormatting xmlns:xm="http://schemas.microsoft.com/office/excel/2006/main">
          <x14:cfRule type="containsText" priority="127" operator="containsText" id="{6473694D-2B0D-430D-8376-8A0C07217890}">
            <xm:f>NOT(ISERROR(SEARCH($K$73,K42)))</xm:f>
            <xm:f>$K$73</xm:f>
            <x14:dxf>
              <fill>
                <patternFill>
                  <bgColor rgb="FFFF0000"/>
                </patternFill>
              </fill>
            </x14:dxf>
          </x14:cfRule>
          <x14:cfRule type="containsText" priority="128" operator="containsText" id="{F59E52CE-3580-4F03-B64B-B019C063874C}">
            <xm:f>NOT(ISERROR(SEARCH($K$72,K42)))</xm:f>
            <xm:f>$K$72</xm:f>
            <x14:dxf>
              <fill>
                <patternFill>
                  <bgColor rgb="FFFFC000"/>
                </patternFill>
              </fill>
            </x14:dxf>
          </x14:cfRule>
          <x14:cfRule type="containsText" priority="129" operator="containsText" id="{C14E24AD-D7F2-4F8A-9D60-A03905D3B531}">
            <xm:f>NOT(ISERROR(SEARCH($K$71,K42)))</xm:f>
            <xm:f>$K$71</xm:f>
            <x14:dxf>
              <fill>
                <patternFill>
                  <bgColor rgb="FFFFFF00"/>
                </patternFill>
              </fill>
            </x14:dxf>
          </x14:cfRule>
          <x14:cfRule type="containsText" priority="130" operator="containsText" id="{06944AB2-5232-4246-9997-EA68E08EF7D8}">
            <xm:f>NOT(ISERROR(SEARCH($K$70,K42)))</xm:f>
            <xm:f>$K$70</xm:f>
            <x14:dxf>
              <fill>
                <patternFill>
                  <bgColor rgb="FF00B050"/>
                </patternFill>
              </fill>
            </x14:dxf>
          </x14:cfRule>
          <x14:cfRule type="containsText" priority="131" operator="containsText" id="{F57EC534-423C-4A5C-80CA-EB636C7131DA}">
            <xm:f>NOT(ISERROR(SEARCH($K$69,K42)))</xm:f>
            <xm:f>$K$69</xm:f>
            <x14:dxf>
              <fill>
                <patternFill>
                  <bgColor rgb="FF92D050"/>
                </patternFill>
              </fill>
            </x14:dxf>
          </x14:cfRule>
          <xm:sqref>K42:K43</xm:sqref>
        </x14:conditionalFormatting>
        <x14:conditionalFormatting xmlns:xm="http://schemas.microsoft.com/office/excel/2006/main">
          <x14:cfRule type="containsText" priority="123" operator="containsText" id="{F889FE1F-1949-4ABC-A414-6C407B139443}">
            <xm:f>NOT(ISERROR(SEARCH($M$72,M40)))</xm:f>
            <xm:f>$M$72</xm:f>
            <x14:dxf>
              <fill>
                <patternFill>
                  <bgColor rgb="FFFF0000"/>
                </patternFill>
              </fill>
            </x14:dxf>
          </x14:cfRule>
          <x14:cfRule type="containsText" priority="124" operator="containsText" id="{09DBE70E-CFAA-4CB8-BE3B-F8E9EFB50131}">
            <xm:f>NOT(ISERROR(SEARCH($M$71,M40)))</xm:f>
            <xm:f>$M$71</xm:f>
            <x14:dxf>
              <fill>
                <patternFill>
                  <bgColor rgb="FFFFC000"/>
                </patternFill>
              </fill>
            </x14:dxf>
          </x14:cfRule>
          <x14:cfRule type="containsText" priority="125" operator="containsText" id="{D64EC13E-C5C5-4D67-8DD4-29FE3C2C68B3}">
            <xm:f>NOT(ISERROR(SEARCH($M$70,M40)))</xm:f>
            <xm:f>$M$70</xm:f>
            <x14:dxf>
              <fill>
                <patternFill>
                  <bgColor rgb="FFFFFF00"/>
                </patternFill>
              </fill>
            </x14:dxf>
          </x14:cfRule>
          <x14:cfRule type="containsText" priority="126" operator="containsText" id="{8E2A84FC-280E-4172-B417-CB9DF0351597}">
            <xm:f>NOT(ISERROR(SEARCH($M$69,M40)))</xm:f>
            <xm:f>$M$69</xm:f>
            <x14:dxf>
              <fill>
                <patternFill>
                  <bgColor rgb="FF92D050"/>
                </patternFill>
              </fill>
            </x14:dxf>
          </x14:cfRule>
          <xm:sqref>M40</xm:sqref>
        </x14:conditionalFormatting>
        <x14:conditionalFormatting xmlns:xm="http://schemas.microsoft.com/office/excel/2006/main">
          <x14:cfRule type="containsText" priority="119" operator="containsText" id="{8B613BF3-D677-4B85-91C2-ADDEF32CF05A}">
            <xm:f>NOT(ISERROR(SEARCH($M$72,M41)))</xm:f>
            <xm:f>$M$72</xm:f>
            <x14:dxf>
              <fill>
                <patternFill>
                  <bgColor rgb="FFFF0000"/>
                </patternFill>
              </fill>
            </x14:dxf>
          </x14:cfRule>
          <x14:cfRule type="containsText" priority="120" operator="containsText" id="{C0A7AF54-19FB-4BE9-A3A4-132D7C68F389}">
            <xm:f>NOT(ISERROR(SEARCH($M$71,M41)))</xm:f>
            <xm:f>$M$71</xm:f>
            <x14:dxf>
              <fill>
                <patternFill>
                  <bgColor rgb="FFFFC000"/>
                </patternFill>
              </fill>
            </x14:dxf>
          </x14:cfRule>
          <x14:cfRule type="containsText" priority="121" operator="containsText" id="{002245B3-42DF-46C3-ADEB-B0ADC9AE004E}">
            <xm:f>NOT(ISERROR(SEARCH($M$70,M41)))</xm:f>
            <xm:f>$M$70</xm:f>
            <x14:dxf>
              <fill>
                <patternFill>
                  <bgColor rgb="FFFFFF00"/>
                </patternFill>
              </fill>
            </x14:dxf>
          </x14:cfRule>
          <x14:cfRule type="containsText" priority="122" operator="containsText" id="{881F2BFB-B122-42A1-AFBA-E5957550A00A}">
            <xm:f>NOT(ISERROR(SEARCH($M$69,M41)))</xm:f>
            <xm:f>$M$69</xm:f>
            <x14:dxf>
              <fill>
                <patternFill>
                  <bgColor rgb="FF92D050"/>
                </patternFill>
              </fill>
            </x14:dxf>
          </x14:cfRule>
          <xm:sqref>M41:M42</xm:sqref>
        </x14:conditionalFormatting>
        <x14:conditionalFormatting xmlns:xm="http://schemas.microsoft.com/office/excel/2006/main">
          <x14:cfRule type="containsText" priority="111" operator="containsText" id="{48C61E18-FDD3-4626-B405-AB9A90A6B6D3}">
            <xm:f>NOT(ISERROR(SEARCH($I$69,X40)))</xm:f>
            <xm:f>$I$69</xm:f>
            <x14:dxf>
              <fill>
                <patternFill>
                  <fgColor rgb="FF92D050"/>
                  <bgColor rgb="FF92D050"/>
                </patternFill>
              </fill>
            </x14:dxf>
          </x14:cfRule>
          <x14:cfRule type="containsText" priority="112" operator="containsText" id="{C203F853-07F7-4F39-BEA3-8FCDC514BA9B}">
            <xm:f>NOT(ISERROR(SEARCH($I$70,X40)))</xm:f>
            <xm:f>$I$70</xm:f>
            <x14:dxf>
              <fill>
                <patternFill>
                  <bgColor rgb="FF00B050"/>
                </patternFill>
              </fill>
            </x14:dxf>
          </x14:cfRule>
          <x14:cfRule type="containsText" priority="113" operator="containsText" id="{36389A76-8F4E-4B8A-825E-1FDF92BF0D26}">
            <xm:f>NOT(ISERROR(SEARCH($I$73,X40)))</xm:f>
            <xm:f>$I$73</xm:f>
            <x14:dxf>
              <fill>
                <patternFill>
                  <bgColor rgb="FFFF0000"/>
                </patternFill>
              </fill>
            </x14:dxf>
          </x14:cfRule>
          <x14:cfRule type="containsText" priority="114" operator="containsText" id="{D10F377D-1FA3-4A6B-9F29-447332BDB4F9}">
            <xm:f>NOT(ISERROR(SEARCH($I$72,X40)))</xm:f>
            <xm:f>$I$72</xm:f>
            <x14:dxf>
              <fill>
                <patternFill>
                  <fgColor rgb="FFFFC000"/>
                  <bgColor rgb="FFFFC000"/>
                </patternFill>
              </fill>
            </x14:dxf>
          </x14:cfRule>
          <x14:cfRule type="containsText" priority="115" operator="containsText" id="{C698D326-D731-4F57-A75B-B34D688111D7}">
            <xm:f>NOT(ISERROR(SEARCH($I$71,X40)))</xm:f>
            <xm:f>$I$71</xm:f>
            <x14:dxf>
              <fill>
                <patternFill>
                  <fgColor rgb="FFFFFF00"/>
                  <bgColor rgb="FFFFFF00"/>
                </patternFill>
              </fill>
            </x14:dxf>
          </x14:cfRule>
          <x14:cfRule type="containsText" priority="116" operator="containsText" id="{92676230-6B95-4114-8659-D6BBAC7300A6}">
            <xm:f>NOT(ISERROR(SEARCH($I$70,X40)))</xm:f>
            <xm:f>$I$70</xm:f>
            <x14:dxf>
              <fill>
                <patternFill>
                  <bgColor theme="0" tint="-0.14996795556505021"/>
                </patternFill>
              </fill>
            </x14:dxf>
          </x14:cfRule>
          <x14:cfRule type="cellIs" priority="117" operator="equal" id="{44288C9C-A850-4C60-B332-C87BD876720E}">
            <xm:f>'C:\GESTION 2023\1. Pensamiento y Direccionamiento Estrategico\Planes integrados\Definitivos\[MAPA RIESGOS UAEOS 2023.xlsx]Tabla probabiidad'!#REF!</xm:f>
            <x14:dxf>
              <fill>
                <patternFill>
                  <fgColor theme="6"/>
                </patternFill>
              </fill>
            </x14:dxf>
          </x14:cfRule>
          <x14:cfRule type="cellIs" priority="118" operator="equal" id="{C6CB70F5-C958-4E3C-9BC7-0CB389A1FFE6}">
            <xm:f>'C:\GESTION 2023\1. Pensamiento y Direccionamiento Estrategico\Planes integrados\Definitivos\[MAPA RIESGOS UAEOS 2023.xlsx]Tabla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103" operator="containsText" id="{73E7140A-1621-4693-A123-77F5CDECD2DA}">
            <xm:f>NOT(ISERROR(SEARCH($I$69,X41)))</xm:f>
            <xm:f>$I$69</xm:f>
            <x14:dxf>
              <fill>
                <patternFill>
                  <fgColor rgb="FF92D050"/>
                  <bgColor rgb="FF92D050"/>
                </patternFill>
              </fill>
            </x14:dxf>
          </x14:cfRule>
          <x14:cfRule type="containsText" priority="104" operator="containsText" id="{31595456-15B0-45CB-8918-BE448F03F5DD}">
            <xm:f>NOT(ISERROR(SEARCH($I$70,X41)))</xm:f>
            <xm:f>$I$70</xm:f>
            <x14:dxf>
              <fill>
                <patternFill>
                  <bgColor rgb="FF00B050"/>
                </patternFill>
              </fill>
            </x14:dxf>
          </x14:cfRule>
          <x14:cfRule type="containsText" priority="105" operator="containsText" id="{267DAABE-6198-4E9C-A413-FFCDE5BEBAC1}">
            <xm:f>NOT(ISERROR(SEARCH($I$73,X41)))</xm:f>
            <xm:f>$I$73</xm:f>
            <x14:dxf>
              <fill>
                <patternFill>
                  <bgColor rgb="FFFF0000"/>
                </patternFill>
              </fill>
            </x14:dxf>
          </x14:cfRule>
          <x14:cfRule type="containsText" priority="106" operator="containsText" id="{38109EF2-DEC5-4BB6-9628-21C0E72E573F}">
            <xm:f>NOT(ISERROR(SEARCH($I$72,X41)))</xm:f>
            <xm:f>$I$72</xm:f>
            <x14:dxf>
              <fill>
                <patternFill>
                  <fgColor rgb="FFFFC000"/>
                  <bgColor rgb="FFFFC000"/>
                </patternFill>
              </fill>
            </x14:dxf>
          </x14:cfRule>
          <x14:cfRule type="containsText" priority="107" operator="containsText" id="{DF350BB4-687D-4539-B63E-2D0F1098C068}">
            <xm:f>NOT(ISERROR(SEARCH($I$71,X41)))</xm:f>
            <xm:f>$I$71</xm:f>
            <x14:dxf>
              <fill>
                <patternFill>
                  <fgColor rgb="FFFFFF00"/>
                  <bgColor rgb="FFFFFF00"/>
                </patternFill>
              </fill>
            </x14:dxf>
          </x14:cfRule>
          <x14:cfRule type="containsText" priority="108" operator="containsText" id="{07B4C856-6CFF-4F41-BB0A-D92861EDEB2C}">
            <xm:f>NOT(ISERROR(SEARCH($I$70,X41)))</xm:f>
            <xm:f>$I$70</xm:f>
            <x14:dxf>
              <fill>
                <patternFill>
                  <bgColor theme="0" tint="-0.14996795556505021"/>
                </patternFill>
              </fill>
            </x14:dxf>
          </x14:cfRule>
          <x14:cfRule type="cellIs" priority="109" operator="equal" id="{C69680CD-C945-4FB3-AC49-E7C8992B691C}">
            <xm:f>'C:\GESTION 2023\1. Pensamiento y Direccionamiento Estrategico\Planes integrados\Definitivos\[MAPA RIESGOS UAEOS 2023.xlsx]Tabla probabiidad'!#REF!</xm:f>
            <x14:dxf>
              <fill>
                <patternFill>
                  <fgColor theme="6"/>
                </patternFill>
              </fill>
            </x14:dxf>
          </x14:cfRule>
          <x14:cfRule type="cellIs" priority="110" operator="equal" id="{B041E5B4-C3F6-442F-8DB8-903EBB3DEB93}">
            <xm:f>'C:\GESTION 2023\1. Pensamiento y Direccionamiento Estrategico\Planes integrados\Definitivos\[MAPA RIESGOS UAEOS 2023.xlsx]Tabla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98" operator="containsText" id="{BDCC7A4A-49C2-43A3-B8F2-AE58DF0B7E42}">
            <xm:f>NOT(ISERROR(SEARCH($K$73,Z40)))</xm:f>
            <xm:f>$K$73</xm:f>
            <x14:dxf>
              <fill>
                <patternFill>
                  <bgColor rgb="FFFF0000"/>
                </patternFill>
              </fill>
            </x14:dxf>
          </x14:cfRule>
          <x14:cfRule type="containsText" priority="99" operator="containsText" id="{C4369B2A-03B0-4DF2-9CB3-2E203771C1C7}">
            <xm:f>NOT(ISERROR(SEARCH($K$72,Z40)))</xm:f>
            <xm:f>$K$72</xm:f>
            <x14:dxf>
              <fill>
                <patternFill>
                  <bgColor rgb="FFFFC000"/>
                </patternFill>
              </fill>
            </x14:dxf>
          </x14:cfRule>
          <x14:cfRule type="containsText" priority="100" operator="containsText" id="{C236F9BF-4D8D-45F2-B5BD-CFB803BE539A}">
            <xm:f>NOT(ISERROR(SEARCH($K$71,Z40)))</xm:f>
            <xm:f>$K$71</xm:f>
            <x14:dxf>
              <fill>
                <patternFill>
                  <bgColor rgb="FFFFFF00"/>
                </patternFill>
              </fill>
            </x14:dxf>
          </x14:cfRule>
          <x14:cfRule type="containsText" priority="101" operator="containsText" id="{609D8CAB-D7B9-47C5-994B-94248FB2BFA0}">
            <xm:f>NOT(ISERROR(SEARCH($K$70,Z40)))</xm:f>
            <xm:f>$K$70</xm:f>
            <x14:dxf>
              <fill>
                <patternFill>
                  <bgColor rgb="FF00B050"/>
                </patternFill>
              </fill>
            </x14:dxf>
          </x14:cfRule>
          <x14:cfRule type="containsText" priority="102" operator="containsText" id="{0E06A8A4-6E68-41E5-9E7C-4459445A75FB}">
            <xm:f>NOT(ISERROR(SEARCH($K$69,Z40)))</xm:f>
            <xm:f>$K$69</xm:f>
            <x14:dxf>
              <fill>
                <patternFill>
                  <bgColor rgb="FF92D050"/>
                </patternFill>
              </fill>
            </x14:dxf>
          </x14:cfRule>
          <xm:sqref>Z40:Z41</xm:sqref>
        </x14:conditionalFormatting>
        <x14:conditionalFormatting xmlns:xm="http://schemas.microsoft.com/office/excel/2006/main">
          <x14:cfRule type="containsText" priority="93" operator="containsText" id="{4921F56A-EBCA-40C8-80BF-1E6CE8C9A7B1}">
            <xm:f>NOT(ISERROR(SEARCH($K$73,Z42)))</xm:f>
            <xm:f>$K$73</xm:f>
            <x14:dxf>
              <fill>
                <patternFill>
                  <bgColor rgb="FFFF0000"/>
                </patternFill>
              </fill>
            </x14:dxf>
          </x14:cfRule>
          <x14:cfRule type="containsText" priority="94" operator="containsText" id="{BA751BBC-48CF-4774-9802-C54CD896DAAA}">
            <xm:f>NOT(ISERROR(SEARCH($K$72,Z42)))</xm:f>
            <xm:f>$K$72</xm:f>
            <x14:dxf>
              <fill>
                <patternFill>
                  <bgColor rgb="FFFFC000"/>
                </patternFill>
              </fill>
            </x14:dxf>
          </x14:cfRule>
          <x14:cfRule type="containsText" priority="95" operator="containsText" id="{E27E440E-1BD2-4773-AE9B-DEF339C0169A}">
            <xm:f>NOT(ISERROR(SEARCH($K$71,Z42)))</xm:f>
            <xm:f>$K$71</xm:f>
            <x14:dxf>
              <fill>
                <patternFill>
                  <bgColor rgb="FFFFFF00"/>
                </patternFill>
              </fill>
            </x14:dxf>
          </x14:cfRule>
          <x14:cfRule type="containsText" priority="96" operator="containsText" id="{2A879C57-1D12-44C4-A77C-451AEC4362AB}">
            <xm:f>NOT(ISERROR(SEARCH($K$70,Z42)))</xm:f>
            <xm:f>$K$70</xm:f>
            <x14:dxf>
              <fill>
                <patternFill>
                  <bgColor rgb="FF00B050"/>
                </patternFill>
              </fill>
            </x14:dxf>
          </x14:cfRule>
          <x14:cfRule type="containsText" priority="97" operator="containsText" id="{BC649B2A-5480-4E5E-9354-EE29FC72E8E1}">
            <xm:f>NOT(ISERROR(SEARCH($K$69,Z42)))</xm:f>
            <xm:f>$K$69</xm:f>
            <x14:dxf>
              <fill>
                <patternFill>
                  <bgColor rgb="FF92D050"/>
                </patternFill>
              </fill>
            </x14:dxf>
          </x14:cfRule>
          <xm:sqref>Z42:Z43</xm:sqref>
        </x14:conditionalFormatting>
        <x14:conditionalFormatting xmlns:xm="http://schemas.microsoft.com/office/excel/2006/main">
          <x14:cfRule type="containsText" priority="85" operator="containsText" id="{B857710A-4065-441B-90E7-672C94FE3119}">
            <xm:f>NOT(ISERROR(SEARCH($I$69,X42)))</xm:f>
            <xm:f>$I$69</xm:f>
            <x14:dxf>
              <fill>
                <patternFill>
                  <fgColor rgb="FF92D050"/>
                  <bgColor rgb="FF92D050"/>
                </patternFill>
              </fill>
            </x14:dxf>
          </x14:cfRule>
          <x14:cfRule type="containsText" priority="86" operator="containsText" id="{1DEF747D-8532-4EC5-AE1C-9122CFB2797B}">
            <xm:f>NOT(ISERROR(SEARCH($I$70,X42)))</xm:f>
            <xm:f>$I$70</xm:f>
            <x14:dxf>
              <fill>
                <patternFill>
                  <bgColor rgb="FF00B050"/>
                </patternFill>
              </fill>
            </x14:dxf>
          </x14:cfRule>
          <x14:cfRule type="containsText" priority="87" operator="containsText" id="{8CDCCCDD-3D08-46FB-AD56-4741FFD7554F}">
            <xm:f>NOT(ISERROR(SEARCH($I$73,X42)))</xm:f>
            <xm:f>$I$73</xm:f>
            <x14:dxf>
              <fill>
                <patternFill>
                  <bgColor rgb="FFFF0000"/>
                </patternFill>
              </fill>
            </x14:dxf>
          </x14:cfRule>
          <x14:cfRule type="containsText" priority="88" operator="containsText" id="{F64DD8AF-F3A7-45CB-A3C6-18D6A07C8781}">
            <xm:f>NOT(ISERROR(SEARCH($I$72,X42)))</xm:f>
            <xm:f>$I$72</xm:f>
            <x14:dxf>
              <fill>
                <patternFill>
                  <fgColor rgb="FFFFC000"/>
                  <bgColor rgb="FFFFC000"/>
                </patternFill>
              </fill>
            </x14:dxf>
          </x14:cfRule>
          <x14:cfRule type="containsText" priority="89" operator="containsText" id="{9DB00413-6823-4506-8FB6-DED9DF02D489}">
            <xm:f>NOT(ISERROR(SEARCH($I$71,X42)))</xm:f>
            <xm:f>$I$71</xm:f>
            <x14:dxf>
              <fill>
                <patternFill>
                  <fgColor rgb="FFFFFF00"/>
                  <bgColor rgb="FFFFFF00"/>
                </patternFill>
              </fill>
            </x14:dxf>
          </x14:cfRule>
          <x14:cfRule type="containsText" priority="90" operator="containsText" id="{6DC080F4-451F-42D7-8084-3072F07042C4}">
            <xm:f>NOT(ISERROR(SEARCH($I$70,X42)))</xm:f>
            <xm:f>$I$70</xm:f>
            <x14:dxf>
              <fill>
                <patternFill>
                  <bgColor theme="0" tint="-0.14996795556505021"/>
                </patternFill>
              </fill>
            </x14:dxf>
          </x14:cfRule>
          <x14:cfRule type="cellIs" priority="91" operator="equal" id="{0BDDEBDA-F8A5-417B-BFB6-45AF035917BB}">
            <xm:f>'C:\GESTION 2023\1. Pensamiento y Direccionamiento Estrategico\Planes integrados\Definitivos\[MAPA RIESGOS UAEOS 2023.xlsx]Tabla probabiidad'!#REF!</xm:f>
            <x14:dxf>
              <fill>
                <patternFill>
                  <fgColor theme="6"/>
                </patternFill>
              </fill>
            </x14:dxf>
          </x14:cfRule>
          <x14:cfRule type="cellIs" priority="92" operator="equal" id="{C32FD1A6-8559-4E05-9261-69D932E9A1ED}">
            <xm:f>'C:\GESTION 2023\1. Pensamiento y Direccionamiento Estrategico\Planes integrados\Definitivos\[MAPA RIESGOS UAEOS 2023.xlsx]Tabla probabiidad'!#REF!</xm:f>
            <x14:dxf>
              <fill>
                <patternFill>
                  <fgColor rgb="FF92D050"/>
                  <bgColor theme="6" tint="0.59996337778862885"/>
                </patternFill>
              </fill>
            </x14:dxf>
          </x14:cfRule>
          <xm:sqref>X42:X43</xm:sqref>
        </x14:conditionalFormatting>
        <x14:conditionalFormatting xmlns:xm="http://schemas.microsoft.com/office/excel/2006/main">
          <x14:cfRule type="containsText" priority="81" operator="containsText" id="{B2060794-E4CE-4A7F-9063-DBE4AD574300}">
            <xm:f>NOT(ISERROR(SEARCH($M$72,AB40)))</xm:f>
            <xm:f>$M$72</xm:f>
            <x14:dxf>
              <fill>
                <patternFill>
                  <bgColor rgb="FFFF0000"/>
                </patternFill>
              </fill>
            </x14:dxf>
          </x14:cfRule>
          <x14:cfRule type="containsText" priority="82" operator="containsText" id="{B70EB602-8532-4C07-A3A7-8B938E464606}">
            <xm:f>NOT(ISERROR(SEARCH($M$71,AB40)))</xm:f>
            <xm:f>$M$71</xm:f>
            <x14:dxf>
              <fill>
                <patternFill>
                  <bgColor rgb="FFFFC000"/>
                </patternFill>
              </fill>
            </x14:dxf>
          </x14:cfRule>
          <x14:cfRule type="containsText" priority="83" operator="containsText" id="{DD166D36-21CE-4FB0-BE8C-4A6F55FCC85C}">
            <xm:f>NOT(ISERROR(SEARCH($M$70,AB40)))</xm:f>
            <xm:f>$M$70</xm:f>
            <x14:dxf>
              <fill>
                <patternFill>
                  <bgColor rgb="FFFFFF00"/>
                </patternFill>
              </fill>
            </x14:dxf>
          </x14:cfRule>
          <x14:cfRule type="containsText" priority="84" operator="containsText" id="{155F5393-4174-47D7-8654-13D9E1195757}">
            <xm:f>NOT(ISERROR(SEARCH($M$69,AB40)))</xm:f>
            <xm:f>$M$69</xm:f>
            <x14:dxf>
              <fill>
                <patternFill>
                  <bgColor rgb="FF92D050"/>
                </patternFill>
              </fill>
            </x14:dxf>
          </x14:cfRule>
          <xm:sqref>AB40:AB43</xm:sqref>
        </x14:conditionalFormatting>
        <x14:conditionalFormatting xmlns:xm="http://schemas.microsoft.com/office/excel/2006/main">
          <x14:cfRule type="containsText" priority="1194" operator="containsText" id="{867762B7-0CF8-45E0-9787-B65094917136}">
            <xm:f>NOT(ISERROR(SEARCH($I$69,I66)))</xm:f>
            <xm:f>$I$69</xm:f>
            <x14:dxf>
              <fill>
                <patternFill>
                  <fgColor rgb="FF92D050"/>
                  <bgColor rgb="FF92D050"/>
                </patternFill>
              </fill>
            </x14:dxf>
          </x14:cfRule>
          <x14:cfRule type="containsText" priority="1195" operator="containsText" id="{03FD7BE7-06F7-44BC-8351-C5F4E6EB207B}">
            <xm:f>NOT(ISERROR(SEARCH($I$73,I66)))</xm:f>
            <xm:f>$I$73</xm:f>
            <x14:dxf>
              <fill>
                <patternFill>
                  <bgColor rgb="FFFF0000"/>
                </patternFill>
              </fill>
            </x14:dxf>
          </x14:cfRule>
          <x14:cfRule type="containsText" priority="1196" operator="containsText" id="{D78B6587-64C1-4F92-A50F-1FAD633EDBA1}">
            <xm:f>NOT(ISERROR(SEARCH($I$72,I66)))</xm:f>
            <xm:f>$I$72</xm:f>
            <x14:dxf>
              <fill>
                <patternFill>
                  <fgColor rgb="FFFFFF00"/>
                  <bgColor rgb="FFFFFF00"/>
                </patternFill>
              </fill>
            </x14:dxf>
          </x14:cfRule>
          <x14:cfRule type="containsText" priority="1197" operator="containsText" id="{EB395AAE-8117-400B-988E-E7B131937203}">
            <xm:f>NOT(ISERROR(SEARCH($I$71,I66)))</xm:f>
            <xm:f>$I$71</xm:f>
            <x14:dxf>
              <fill>
                <patternFill>
                  <fgColor rgb="FFFFC000"/>
                  <bgColor rgb="FFFFC000"/>
                </patternFill>
              </fill>
            </x14:dxf>
          </x14:cfRule>
          <x14:cfRule type="containsText" priority="1198" operator="containsText" id="{B3FA63BE-4055-4D45-99B9-2415FD939DDB}">
            <xm:f>NOT(ISERROR(SEARCH($I$70,I66)))</xm:f>
            <xm:f>$I$70</xm:f>
            <x14:dxf>
              <fill>
                <patternFill>
                  <bgColor theme="0" tint="-0.14996795556505021"/>
                </patternFill>
              </fill>
            </x14:dxf>
          </x14:cfRule>
          <x14:cfRule type="cellIs" priority="1199" operator="equal" id="{CBD72E17-F3C7-42F9-A1B2-9E24F3442413}">
            <xm:f>'C:\GESTION 2023\1. Pensamiento y Direccionamiento Estrategico\Planes integrados\Definitivos\[MAPA RIESGOS UAEOS 2023.xlsx]Tabla probabiidad'!#REF!</xm:f>
            <x14:dxf>
              <fill>
                <patternFill>
                  <fgColor theme="6"/>
                </patternFill>
              </fill>
            </x14:dxf>
          </x14:cfRule>
          <x14:cfRule type="cellIs" priority="1200" operator="equal" id="{BEB5337D-721C-48D5-B935-AD06473DC0C0}">
            <xm:f>'C:\GESTION 2023\1. Pensamiento y Direccionamiento Estrategico\Planes integrados\Definitivos\[MAPA RIESGOS UAEOS 2023.xlsx]Tabla probabiidad'!#REF!</xm:f>
            <x14:dxf>
              <fill>
                <patternFill>
                  <fgColor rgb="FF92D050"/>
                  <bgColor theme="6" tint="0.59996337778862885"/>
                </patternFill>
              </fill>
            </x14:dxf>
          </x14:cfRule>
          <xm:sqref>I66</xm:sqref>
        </x14:conditionalFormatting>
        <x14:conditionalFormatting xmlns:xm="http://schemas.microsoft.com/office/excel/2006/main">
          <x14:cfRule type="containsText" priority="77" operator="containsText" id="{54020E30-4EE3-4DB4-ABDC-EA5485FB7456}">
            <xm:f>NOT(ISERROR(SEARCH($M$72,AB63)))</xm:f>
            <xm:f>$M$72</xm:f>
            <x14:dxf>
              <fill>
                <patternFill>
                  <bgColor rgb="FFFF0000"/>
                </patternFill>
              </fill>
            </x14:dxf>
          </x14:cfRule>
          <x14:cfRule type="containsText" priority="78" operator="containsText" id="{42DAD8F6-895F-44C5-B5A5-240D71B43812}">
            <xm:f>NOT(ISERROR(SEARCH($M$71,AB63)))</xm:f>
            <xm:f>$M$71</xm:f>
            <x14:dxf>
              <fill>
                <patternFill>
                  <bgColor rgb="FFFFC000"/>
                </patternFill>
              </fill>
            </x14:dxf>
          </x14:cfRule>
          <x14:cfRule type="containsText" priority="79" operator="containsText" id="{F3B539FC-F7D2-45A5-AC80-C147D1A596E6}">
            <xm:f>NOT(ISERROR(SEARCH($M$70,AB63)))</xm:f>
            <xm:f>$M$70</xm:f>
            <x14:dxf>
              <fill>
                <patternFill>
                  <bgColor rgb="FFFFFF00"/>
                </patternFill>
              </fill>
            </x14:dxf>
          </x14:cfRule>
          <x14:cfRule type="containsText" priority="80" operator="containsText" id="{597AB12F-BB35-4DB6-BF90-F4FB88899F66}">
            <xm:f>NOT(ISERROR(SEARCH($M$69,AB63)))</xm:f>
            <xm:f>$M$69</xm:f>
            <x14:dxf>
              <fill>
                <patternFill>
                  <bgColor rgb="FF92D050"/>
                </patternFill>
              </fill>
            </x14:dxf>
          </x14:cfRule>
          <xm:sqref>AB63</xm:sqref>
        </x14:conditionalFormatting>
        <x14:conditionalFormatting xmlns:xm="http://schemas.microsoft.com/office/excel/2006/main">
          <x14:cfRule type="containsText" priority="73" operator="containsText" id="{D4D378D7-6896-4AAF-A82F-A3201779C8CA}">
            <xm:f>NOT(ISERROR(SEARCH($M$72,AB62)))</xm:f>
            <xm:f>$M$72</xm:f>
            <x14:dxf>
              <fill>
                <patternFill>
                  <bgColor rgb="FFFF0000"/>
                </patternFill>
              </fill>
            </x14:dxf>
          </x14:cfRule>
          <x14:cfRule type="containsText" priority="74" operator="containsText" id="{CC5F7B3E-E903-410C-90CA-DD25A127639A}">
            <xm:f>NOT(ISERROR(SEARCH($M$71,AB62)))</xm:f>
            <xm:f>$M$71</xm:f>
            <x14:dxf>
              <fill>
                <patternFill>
                  <bgColor rgb="FFFFC000"/>
                </patternFill>
              </fill>
            </x14:dxf>
          </x14:cfRule>
          <x14:cfRule type="containsText" priority="75" operator="containsText" id="{3105B2E4-E8B4-497A-8372-7A2E6829F847}">
            <xm:f>NOT(ISERROR(SEARCH($M$70,AB62)))</xm:f>
            <xm:f>$M$70</xm:f>
            <x14:dxf>
              <fill>
                <patternFill>
                  <bgColor rgb="FFFFFF00"/>
                </patternFill>
              </fill>
            </x14:dxf>
          </x14:cfRule>
          <x14:cfRule type="containsText" priority="76" operator="containsText" id="{B1381872-A3BC-49D0-9E44-7413DB46BD41}">
            <xm:f>NOT(ISERROR(SEARCH($M$69,AB62)))</xm:f>
            <xm:f>$M$69</xm:f>
            <x14:dxf>
              <fill>
                <patternFill>
                  <bgColor rgb="FF92D050"/>
                </patternFill>
              </fill>
            </x14:dxf>
          </x14:cfRule>
          <xm:sqref>AB62</xm:sqref>
        </x14:conditionalFormatting>
        <x14:conditionalFormatting xmlns:xm="http://schemas.microsoft.com/office/excel/2006/main">
          <x14:cfRule type="containsText" priority="69" operator="containsText" id="{E72E260C-A841-453D-9051-3F5EC9841FBE}">
            <xm:f>NOT(ISERROR(SEARCH($M$72,AB16)))</xm:f>
            <xm:f>$M$72</xm:f>
            <x14:dxf>
              <fill>
                <patternFill>
                  <bgColor rgb="FFFF0000"/>
                </patternFill>
              </fill>
            </x14:dxf>
          </x14:cfRule>
          <x14:cfRule type="containsText" priority="70" operator="containsText" id="{474D60AF-0CD9-4A2C-872D-E5662CD02879}">
            <xm:f>NOT(ISERROR(SEARCH($M$71,AB16)))</xm:f>
            <xm:f>$M$71</xm:f>
            <x14:dxf>
              <fill>
                <patternFill>
                  <bgColor rgb="FFFFC000"/>
                </patternFill>
              </fill>
            </x14:dxf>
          </x14:cfRule>
          <x14:cfRule type="containsText" priority="71" operator="containsText" id="{12C9ACD4-7088-42D7-9D49-F01E03071F31}">
            <xm:f>NOT(ISERROR(SEARCH($M$70,AB16)))</xm:f>
            <xm:f>$M$70</xm:f>
            <x14:dxf>
              <fill>
                <patternFill>
                  <bgColor rgb="FFFFFF00"/>
                </patternFill>
              </fill>
            </x14:dxf>
          </x14:cfRule>
          <x14:cfRule type="containsText" priority="72" operator="containsText" id="{47D46486-CA0F-477C-AF7A-69C59C66CD79}">
            <xm:f>NOT(ISERROR(SEARCH($M$69,AB16)))</xm:f>
            <xm:f>$M$69</xm:f>
            <x14:dxf>
              <fill>
                <patternFill>
                  <bgColor rgb="FF92D050"/>
                </patternFill>
              </fill>
            </x14:dxf>
          </x14:cfRule>
          <xm:sqref>AB16</xm:sqref>
        </x14:conditionalFormatting>
        <x14:conditionalFormatting xmlns:xm="http://schemas.microsoft.com/office/excel/2006/main">
          <x14:cfRule type="containsText" priority="65" operator="containsText" id="{EFF5938A-C7E0-460D-945E-0340220697A2}">
            <xm:f>NOT(ISERROR(SEARCH($M$72,AB15)))</xm:f>
            <xm:f>$M$72</xm:f>
            <x14:dxf>
              <fill>
                <patternFill>
                  <bgColor rgb="FFFF0000"/>
                </patternFill>
              </fill>
            </x14:dxf>
          </x14:cfRule>
          <x14:cfRule type="containsText" priority="66" operator="containsText" id="{BA1EB9F9-4257-4DE2-890A-1A5B7E3AC99D}">
            <xm:f>NOT(ISERROR(SEARCH($M$71,AB15)))</xm:f>
            <xm:f>$M$71</xm:f>
            <x14:dxf>
              <fill>
                <patternFill>
                  <bgColor rgb="FFFFC000"/>
                </patternFill>
              </fill>
            </x14:dxf>
          </x14:cfRule>
          <x14:cfRule type="containsText" priority="67" operator="containsText" id="{A4FBC99F-3C54-4B70-907D-F206537F054B}">
            <xm:f>NOT(ISERROR(SEARCH($M$70,AB15)))</xm:f>
            <xm:f>$M$70</xm:f>
            <x14:dxf>
              <fill>
                <patternFill>
                  <bgColor rgb="FFFFFF00"/>
                </patternFill>
              </fill>
            </x14:dxf>
          </x14:cfRule>
          <x14:cfRule type="containsText" priority="68" operator="containsText" id="{809D7471-E715-451C-918D-EAFFF3B378D7}">
            <xm:f>NOT(ISERROR(SEARCH($M$69,AB15)))</xm:f>
            <xm:f>$M$69</xm:f>
            <x14:dxf>
              <fill>
                <patternFill>
                  <bgColor rgb="FF92D050"/>
                </patternFill>
              </fill>
            </x14:dxf>
          </x14:cfRule>
          <xm:sqref>AB15</xm:sqref>
        </x14:conditionalFormatting>
        <x14:conditionalFormatting xmlns:xm="http://schemas.microsoft.com/office/excel/2006/main">
          <x14:cfRule type="containsText" priority="61" operator="containsText" id="{B36DFDD3-0C6C-45FA-A79F-5BD6848DF21A}">
            <xm:f>NOT(ISERROR(SEARCH($M$72,AB13)))</xm:f>
            <xm:f>$M$72</xm:f>
            <x14:dxf>
              <fill>
                <patternFill>
                  <bgColor rgb="FFFF0000"/>
                </patternFill>
              </fill>
            </x14:dxf>
          </x14:cfRule>
          <x14:cfRule type="containsText" priority="62" operator="containsText" id="{5518985F-4332-4441-BCFA-CDDACFEF7551}">
            <xm:f>NOT(ISERROR(SEARCH($M$71,AB13)))</xm:f>
            <xm:f>$M$71</xm:f>
            <x14:dxf>
              <fill>
                <patternFill>
                  <bgColor rgb="FFFFC000"/>
                </patternFill>
              </fill>
            </x14:dxf>
          </x14:cfRule>
          <x14:cfRule type="containsText" priority="63" operator="containsText" id="{01C89545-3CD8-4808-82A6-FAD813A46458}">
            <xm:f>NOT(ISERROR(SEARCH($M$70,AB13)))</xm:f>
            <xm:f>$M$70</xm:f>
            <x14:dxf>
              <fill>
                <patternFill>
                  <bgColor rgb="FFFFFF00"/>
                </patternFill>
              </fill>
            </x14:dxf>
          </x14:cfRule>
          <x14:cfRule type="containsText" priority="64" operator="containsText" id="{64E29A7C-3F15-44F9-BFE4-DDA575293B65}">
            <xm:f>NOT(ISERROR(SEARCH($M$69,AB13)))</xm:f>
            <xm:f>$M$69</xm:f>
            <x14:dxf>
              <fill>
                <patternFill>
                  <bgColor rgb="FF92D050"/>
                </patternFill>
              </fill>
            </x14:dxf>
          </x14:cfRule>
          <xm:sqref>AB13</xm:sqref>
        </x14:conditionalFormatting>
        <x14:conditionalFormatting xmlns:xm="http://schemas.microsoft.com/office/excel/2006/main">
          <x14:cfRule type="containsText" priority="57" operator="containsText" id="{0D72979A-F85B-45B8-AE49-61D8A02433AF}">
            <xm:f>NOT(ISERROR(SEARCH($M$72,AB10)))</xm:f>
            <xm:f>$M$72</xm:f>
            <x14:dxf>
              <fill>
                <patternFill>
                  <bgColor rgb="FFFF0000"/>
                </patternFill>
              </fill>
            </x14:dxf>
          </x14:cfRule>
          <x14:cfRule type="containsText" priority="58" operator="containsText" id="{4F615DB0-75E8-4100-B504-023CB3EEEC71}">
            <xm:f>NOT(ISERROR(SEARCH($M$71,AB10)))</xm:f>
            <xm:f>$M$71</xm:f>
            <x14:dxf>
              <fill>
                <patternFill>
                  <bgColor rgb="FFFFC000"/>
                </patternFill>
              </fill>
            </x14:dxf>
          </x14:cfRule>
          <x14:cfRule type="containsText" priority="59" operator="containsText" id="{05F30701-5DC1-49FD-9205-14C4E4034412}">
            <xm:f>NOT(ISERROR(SEARCH($M$70,AB10)))</xm:f>
            <xm:f>$M$70</xm:f>
            <x14:dxf>
              <fill>
                <patternFill>
                  <bgColor rgb="FFFFFF00"/>
                </patternFill>
              </fill>
            </x14:dxf>
          </x14:cfRule>
          <x14:cfRule type="containsText" priority="60" operator="containsText" id="{BE27DFFA-02FE-44B0-9619-60776D77E5E5}">
            <xm:f>NOT(ISERROR(SEARCH($M$69,AB10)))</xm:f>
            <xm:f>$M$69</xm:f>
            <x14:dxf>
              <fill>
                <patternFill>
                  <bgColor rgb="FF92D050"/>
                </patternFill>
              </fill>
            </x14:dxf>
          </x14:cfRule>
          <xm:sqref>AB10:AB12</xm:sqref>
        </x14:conditionalFormatting>
        <x14:conditionalFormatting xmlns:xm="http://schemas.microsoft.com/office/excel/2006/main">
          <x14:cfRule type="containsText" priority="53" operator="containsText" id="{C24D0B66-0EC6-4F43-BA43-B0BD28BB61AA}">
            <xm:f>NOT(ISERROR(SEARCH($M$72,AB17)))</xm:f>
            <xm:f>$M$72</xm:f>
            <x14:dxf>
              <fill>
                <patternFill>
                  <bgColor rgb="FFFF0000"/>
                </patternFill>
              </fill>
            </x14:dxf>
          </x14:cfRule>
          <x14:cfRule type="containsText" priority="54" operator="containsText" id="{B9E59026-B006-4D50-A67E-ABF052C5FA6B}">
            <xm:f>NOT(ISERROR(SEARCH($M$71,AB17)))</xm:f>
            <xm:f>$M$71</xm:f>
            <x14:dxf>
              <fill>
                <patternFill>
                  <bgColor rgb="FFFFC000"/>
                </patternFill>
              </fill>
            </x14:dxf>
          </x14:cfRule>
          <x14:cfRule type="containsText" priority="55" operator="containsText" id="{FC482E7B-0B4E-4913-8D9D-8161525093DC}">
            <xm:f>NOT(ISERROR(SEARCH($M$70,AB17)))</xm:f>
            <xm:f>$M$70</xm:f>
            <x14:dxf>
              <fill>
                <patternFill>
                  <bgColor rgb="FFFFFF00"/>
                </patternFill>
              </fill>
            </x14:dxf>
          </x14:cfRule>
          <x14:cfRule type="containsText" priority="56" operator="containsText" id="{F0D86B32-1CF6-4362-92A7-9F7003FD17B5}">
            <xm:f>NOT(ISERROR(SEARCH($M$69,AB17)))</xm:f>
            <xm:f>$M$69</xm:f>
            <x14:dxf>
              <fill>
                <patternFill>
                  <bgColor rgb="FF92D050"/>
                </patternFill>
              </fill>
            </x14:dxf>
          </x14:cfRule>
          <xm:sqref>AB17</xm:sqref>
        </x14:conditionalFormatting>
        <x14:conditionalFormatting xmlns:xm="http://schemas.microsoft.com/office/excel/2006/main">
          <x14:cfRule type="containsText" priority="49" operator="containsText" id="{E2CE8FDD-CBE6-4E83-BAA3-881E734B286D}">
            <xm:f>NOT(ISERROR(SEARCH($M$72,AB18)))</xm:f>
            <xm:f>$M$72</xm:f>
            <x14:dxf>
              <fill>
                <patternFill>
                  <bgColor rgb="FFFF0000"/>
                </patternFill>
              </fill>
            </x14:dxf>
          </x14:cfRule>
          <x14:cfRule type="containsText" priority="50" operator="containsText" id="{ADEE8C76-CE19-4976-A0A3-E3D186FD8F57}">
            <xm:f>NOT(ISERROR(SEARCH($M$71,AB18)))</xm:f>
            <xm:f>$M$71</xm:f>
            <x14:dxf>
              <fill>
                <patternFill>
                  <bgColor rgb="FFFFC000"/>
                </patternFill>
              </fill>
            </x14:dxf>
          </x14:cfRule>
          <x14:cfRule type="containsText" priority="51" operator="containsText" id="{FAB620F6-01F3-4491-A234-F70F57111A25}">
            <xm:f>NOT(ISERROR(SEARCH($M$70,AB18)))</xm:f>
            <xm:f>$M$70</xm:f>
            <x14:dxf>
              <fill>
                <patternFill>
                  <bgColor rgb="FFFFFF00"/>
                </patternFill>
              </fill>
            </x14:dxf>
          </x14:cfRule>
          <x14:cfRule type="containsText" priority="52" operator="containsText" id="{C63229B6-18A6-4CD3-AE4C-2619CAFB1959}">
            <xm:f>NOT(ISERROR(SEARCH($M$69,AB18)))</xm:f>
            <xm:f>$M$69</xm:f>
            <x14:dxf>
              <fill>
                <patternFill>
                  <bgColor rgb="FF92D050"/>
                </patternFill>
              </fill>
            </x14:dxf>
          </x14:cfRule>
          <xm:sqref>AB18:AB19</xm:sqref>
        </x14:conditionalFormatting>
        <x14:conditionalFormatting xmlns:xm="http://schemas.microsoft.com/office/excel/2006/main">
          <x14:cfRule type="containsText" priority="45" operator="containsText" id="{7EAEB75E-C3ED-45DB-8446-F5D4FC09F297}">
            <xm:f>NOT(ISERROR(SEARCH($M$72,M43)))</xm:f>
            <xm:f>$M$72</xm:f>
            <x14:dxf>
              <fill>
                <patternFill>
                  <bgColor rgb="FFFF0000"/>
                </patternFill>
              </fill>
            </x14:dxf>
          </x14:cfRule>
          <x14:cfRule type="containsText" priority="46" operator="containsText" id="{E51B5ED0-F1E8-40DC-8215-8EF03692A063}">
            <xm:f>NOT(ISERROR(SEARCH($M$71,M43)))</xm:f>
            <xm:f>$M$71</xm:f>
            <x14:dxf>
              <fill>
                <patternFill>
                  <bgColor rgb="FFFFC000"/>
                </patternFill>
              </fill>
            </x14:dxf>
          </x14:cfRule>
          <x14:cfRule type="containsText" priority="47" operator="containsText" id="{DE15A118-17C8-428D-B2D9-630D2139A315}">
            <xm:f>NOT(ISERROR(SEARCH($M$70,M43)))</xm:f>
            <xm:f>$M$70</xm:f>
            <x14:dxf>
              <fill>
                <patternFill>
                  <bgColor rgb="FFFFFF00"/>
                </patternFill>
              </fill>
            </x14:dxf>
          </x14:cfRule>
          <x14:cfRule type="containsText" priority="48" operator="containsText" id="{8AA11D62-1F1C-476F-BDA7-03B32899C47C}">
            <xm:f>NOT(ISERROR(SEARCH($M$69,M43)))</xm:f>
            <xm:f>$M$69</xm:f>
            <x14:dxf>
              <fill>
                <patternFill>
                  <bgColor rgb="FF92D050"/>
                </patternFill>
              </fill>
            </x14:dxf>
          </x14:cfRule>
          <xm:sqref>M43</xm:sqref>
        </x14:conditionalFormatting>
        <x14:conditionalFormatting xmlns:xm="http://schemas.microsoft.com/office/excel/2006/main">
          <x14:cfRule type="containsText" priority="40" operator="containsText" id="{EBB74A25-3F48-47FC-A447-6EB426AE3E7C}">
            <xm:f>NOT(ISERROR(SEARCH($K$73,Z51)))</xm:f>
            <xm:f>$K$73</xm:f>
            <x14:dxf>
              <fill>
                <patternFill>
                  <bgColor rgb="FFFF0000"/>
                </patternFill>
              </fill>
            </x14:dxf>
          </x14:cfRule>
          <x14:cfRule type="containsText" priority="41" operator="containsText" id="{0B1549B3-AAF3-4C94-963C-15472CF9142F}">
            <xm:f>NOT(ISERROR(SEARCH($K$72,Z51)))</xm:f>
            <xm:f>$K$72</xm:f>
            <x14:dxf>
              <fill>
                <patternFill>
                  <bgColor rgb="FFFFC000"/>
                </patternFill>
              </fill>
            </x14:dxf>
          </x14:cfRule>
          <x14:cfRule type="containsText" priority="42" operator="containsText" id="{8496AD86-7951-44DE-9DEC-B80594246A46}">
            <xm:f>NOT(ISERROR(SEARCH($K$71,Z51)))</xm:f>
            <xm:f>$K$71</xm:f>
            <x14:dxf>
              <fill>
                <patternFill>
                  <bgColor rgb="FFFFFF00"/>
                </patternFill>
              </fill>
            </x14:dxf>
          </x14:cfRule>
          <x14:cfRule type="containsText" priority="43" operator="containsText" id="{DD9D2787-D738-43EF-A91C-A84A2410DCA8}">
            <xm:f>NOT(ISERROR(SEARCH($K$70,Z51)))</xm:f>
            <xm:f>$K$70</xm:f>
            <x14:dxf>
              <fill>
                <patternFill>
                  <bgColor rgb="FF00B050"/>
                </patternFill>
              </fill>
            </x14:dxf>
          </x14:cfRule>
          <x14:cfRule type="containsText" priority="44" operator="containsText" id="{B1CC16F5-1BE0-421C-9DA8-40F80A351388}">
            <xm:f>NOT(ISERROR(SEARCH($K$69,Z51)))</xm:f>
            <xm:f>$K$69</xm:f>
            <x14:dxf>
              <fill>
                <patternFill>
                  <bgColor rgb="FF92D050"/>
                </patternFill>
              </fill>
            </x14:dxf>
          </x14:cfRule>
          <xm:sqref>Z51</xm:sqref>
        </x14:conditionalFormatting>
        <x14:conditionalFormatting xmlns:xm="http://schemas.microsoft.com/office/excel/2006/main">
          <x14:cfRule type="containsText" priority="35" operator="containsText" id="{D127E3BE-E018-407A-BA3E-790F067A7720}">
            <xm:f>NOT(ISERROR(SEARCH($K$73,Z48)))</xm:f>
            <xm:f>$K$73</xm:f>
            <x14:dxf>
              <fill>
                <patternFill>
                  <bgColor rgb="FFFF0000"/>
                </patternFill>
              </fill>
            </x14:dxf>
          </x14:cfRule>
          <x14:cfRule type="containsText" priority="36" operator="containsText" id="{3AD36D38-BFFE-4990-A6AC-9CC05BB70749}">
            <xm:f>NOT(ISERROR(SEARCH($K$72,Z48)))</xm:f>
            <xm:f>$K$72</xm:f>
            <x14:dxf>
              <fill>
                <patternFill>
                  <bgColor rgb="FFFFC000"/>
                </patternFill>
              </fill>
            </x14:dxf>
          </x14:cfRule>
          <x14:cfRule type="containsText" priority="37" operator="containsText" id="{3A0D584F-C0DB-4716-9DF6-82AF24E722BF}">
            <xm:f>NOT(ISERROR(SEARCH($K$71,Z48)))</xm:f>
            <xm:f>$K$71</xm:f>
            <x14:dxf>
              <fill>
                <patternFill>
                  <bgColor rgb="FFFFFF00"/>
                </patternFill>
              </fill>
            </x14:dxf>
          </x14:cfRule>
          <x14:cfRule type="containsText" priority="38" operator="containsText" id="{C6470B54-D70C-43F3-BD88-3FD45036C759}">
            <xm:f>NOT(ISERROR(SEARCH($K$70,Z48)))</xm:f>
            <xm:f>$K$70</xm:f>
            <x14:dxf>
              <fill>
                <patternFill>
                  <bgColor rgb="FF00B050"/>
                </patternFill>
              </fill>
            </x14:dxf>
          </x14:cfRule>
          <x14:cfRule type="containsText" priority="39" operator="containsText" id="{60C9A802-065A-430B-8456-15A5A86BEF14}">
            <xm:f>NOT(ISERROR(SEARCH($K$69,Z48)))</xm:f>
            <xm:f>$K$69</xm:f>
            <x14:dxf>
              <fill>
                <patternFill>
                  <bgColor rgb="FF92D050"/>
                </patternFill>
              </fill>
            </x14:dxf>
          </x14:cfRule>
          <xm:sqref>Z48</xm:sqref>
        </x14:conditionalFormatting>
        <x14:conditionalFormatting xmlns:xm="http://schemas.microsoft.com/office/excel/2006/main">
          <x14:cfRule type="containsText" priority="30" operator="containsText" id="{BBDDE65E-2CDE-41A4-88E1-852A57F1CA02}">
            <xm:f>NOT(ISERROR(SEARCH($K$73,Z50)))</xm:f>
            <xm:f>$K$73</xm:f>
            <x14:dxf>
              <fill>
                <patternFill>
                  <bgColor rgb="FFFF0000"/>
                </patternFill>
              </fill>
            </x14:dxf>
          </x14:cfRule>
          <x14:cfRule type="containsText" priority="31" operator="containsText" id="{3220A3D8-A4B8-46AC-A8B7-22FF5A7A46CD}">
            <xm:f>NOT(ISERROR(SEARCH($K$72,Z50)))</xm:f>
            <xm:f>$K$72</xm:f>
            <x14:dxf>
              <fill>
                <patternFill>
                  <bgColor rgb="FFFFC000"/>
                </patternFill>
              </fill>
            </x14:dxf>
          </x14:cfRule>
          <x14:cfRule type="containsText" priority="32" operator="containsText" id="{FD167D1D-1AF4-456F-9439-FD5F4670F21F}">
            <xm:f>NOT(ISERROR(SEARCH($K$71,Z50)))</xm:f>
            <xm:f>$K$71</xm:f>
            <x14:dxf>
              <fill>
                <patternFill>
                  <bgColor rgb="FFFFFF00"/>
                </patternFill>
              </fill>
            </x14:dxf>
          </x14:cfRule>
          <x14:cfRule type="containsText" priority="33" operator="containsText" id="{5C72D4A0-13A6-4E38-AA9E-F5BF9D0B840A}">
            <xm:f>NOT(ISERROR(SEARCH($K$70,Z50)))</xm:f>
            <xm:f>$K$70</xm:f>
            <x14:dxf>
              <fill>
                <patternFill>
                  <bgColor rgb="FF00B050"/>
                </patternFill>
              </fill>
            </x14:dxf>
          </x14:cfRule>
          <x14:cfRule type="containsText" priority="34" operator="containsText" id="{65CF5C3F-44DD-402F-95EB-556C5A8E500B}">
            <xm:f>NOT(ISERROR(SEARCH($K$69,Z50)))</xm:f>
            <xm:f>$K$69</xm:f>
            <x14:dxf>
              <fill>
                <patternFill>
                  <bgColor rgb="FF92D050"/>
                </patternFill>
              </fill>
            </x14:dxf>
          </x14:cfRule>
          <xm:sqref>Z50</xm:sqref>
        </x14:conditionalFormatting>
        <x14:conditionalFormatting xmlns:xm="http://schemas.microsoft.com/office/excel/2006/main">
          <x14:cfRule type="containsText" priority="22" operator="containsText" id="{EC850495-E914-4BE1-9EC0-CA6635AF52D4}">
            <xm:f>NOT(ISERROR(SEARCH($I$69,X59)))</xm:f>
            <xm:f>$I$69</xm:f>
            <x14:dxf>
              <fill>
                <patternFill>
                  <fgColor rgb="FF92D050"/>
                  <bgColor rgb="FF92D050"/>
                </patternFill>
              </fill>
            </x14:dxf>
          </x14:cfRule>
          <x14:cfRule type="containsText" priority="23" operator="containsText" id="{EDD05C7D-8B8B-4C74-8E94-171EDC779B54}">
            <xm:f>NOT(ISERROR(SEARCH($I$70,X59)))</xm:f>
            <xm:f>$I$70</xm:f>
            <x14:dxf>
              <fill>
                <patternFill>
                  <bgColor rgb="FF00B050"/>
                </patternFill>
              </fill>
            </x14:dxf>
          </x14:cfRule>
          <x14:cfRule type="containsText" priority="24" operator="containsText" id="{B21717C6-EF1B-4B09-BEE3-ADF3859C5637}">
            <xm:f>NOT(ISERROR(SEARCH($I$73,X59)))</xm:f>
            <xm:f>$I$73</xm:f>
            <x14:dxf>
              <fill>
                <patternFill>
                  <bgColor rgb="FFFF0000"/>
                </patternFill>
              </fill>
            </x14:dxf>
          </x14:cfRule>
          <x14:cfRule type="containsText" priority="25" operator="containsText" id="{643C9D15-9AC7-46D6-A0F5-469B50D9A068}">
            <xm:f>NOT(ISERROR(SEARCH($I$72,X59)))</xm:f>
            <xm:f>$I$72</xm:f>
            <x14:dxf>
              <fill>
                <patternFill>
                  <fgColor rgb="FFFFC000"/>
                  <bgColor rgb="FFFFC000"/>
                </patternFill>
              </fill>
            </x14:dxf>
          </x14:cfRule>
          <x14:cfRule type="containsText" priority="26" operator="containsText" id="{FAB4F813-6F8B-4BC7-A5F8-4E68DB233E2C}">
            <xm:f>NOT(ISERROR(SEARCH($I$71,X59)))</xm:f>
            <xm:f>$I$71</xm:f>
            <x14:dxf>
              <fill>
                <patternFill>
                  <fgColor rgb="FFFFFF00"/>
                  <bgColor rgb="FFFFFF00"/>
                </patternFill>
              </fill>
            </x14:dxf>
          </x14:cfRule>
          <x14:cfRule type="containsText" priority="27" operator="containsText" id="{03BB931F-703C-4DF9-A663-70B65712610C}">
            <xm:f>NOT(ISERROR(SEARCH($I$70,X59)))</xm:f>
            <xm:f>$I$70</xm:f>
            <x14:dxf>
              <fill>
                <patternFill>
                  <bgColor theme="0" tint="-0.14996795556505021"/>
                </patternFill>
              </fill>
            </x14:dxf>
          </x14:cfRule>
          <x14:cfRule type="cellIs" priority="28" operator="equal" id="{13C08780-98AD-4ECE-9309-FE1E1C728D2E}">
            <xm:f>'C:\GESTION 2023\1. Pensamiento y Direccionamiento Estrategico\Planes integrados\Definitivos\[MAPA RIESGOS UAEOS 2023.xlsx]Tabla probabiidad'!#REF!</xm:f>
            <x14:dxf>
              <fill>
                <patternFill>
                  <fgColor theme="6"/>
                </patternFill>
              </fill>
            </x14:dxf>
          </x14:cfRule>
          <x14:cfRule type="cellIs" priority="29" operator="equal" id="{B8DB6428-0516-412D-AE11-3303961925BC}">
            <xm:f>'C:\GESTION 2023\1. Pensamiento y Direccionamiento Estrategico\Planes integrados\Definitivos\[MAPA RIESGOS UAEOS 2023.xlsx]Tabla probabiidad'!#REF!</xm:f>
            <x14:dxf>
              <fill>
                <patternFill>
                  <fgColor rgb="FF92D050"/>
                  <bgColor theme="6" tint="0.59996337778862885"/>
                </patternFill>
              </fill>
            </x14:dxf>
          </x14:cfRule>
          <xm:sqref>X59:X63</xm:sqref>
        </x14:conditionalFormatting>
        <x14:conditionalFormatting xmlns:xm="http://schemas.microsoft.com/office/excel/2006/main">
          <x14:cfRule type="containsText" priority="14" operator="containsText" id="{4B5D0225-B15F-410A-9FF8-99167DA71565}">
            <xm:f>NOT(ISERROR(SEARCH($I$69,X57)))</xm:f>
            <xm:f>$I$69</xm:f>
            <x14:dxf>
              <fill>
                <patternFill>
                  <fgColor rgb="FF92D050"/>
                  <bgColor rgb="FF92D050"/>
                </patternFill>
              </fill>
            </x14:dxf>
          </x14:cfRule>
          <x14:cfRule type="containsText" priority="15" operator="containsText" id="{7DDC8D1C-283F-4D9C-93A2-FA2DF6B8E493}">
            <xm:f>NOT(ISERROR(SEARCH($I$70,X57)))</xm:f>
            <xm:f>$I$70</xm:f>
            <x14:dxf>
              <fill>
                <patternFill>
                  <bgColor rgb="FF00B050"/>
                </patternFill>
              </fill>
            </x14:dxf>
          </x14:cfRule>
          <x14:cfRule type="containsText" priority="16" operator="containsText" id="{71660E0C-07EE-4808-8EF3-5BA7FEA936FE}">
            <xm:f>NOT(ISERROR(SEARCH($I$73,X57)))</xm:f>
            <xm:f>$I$73</xm:f>
            <x14:dxf>
              <fill>
                <patternFill>
                  <bgColor rgb="FFFF0000"/>
                </patternFill>
              </fill>
            </x14:dxf>
          </x14:cfRule>
          <x14:cfRule type="containsText" priority="17" operator="containsText" id="{610CDD2A-74BE-473B-8CDA-598EC4AC3EA6}">
            <xm:f>NOT(ISERROR(SEARCH($I$72,X57)))</xm:f>
            <xm:f>$I$72</xm:f>
            <x14:dxf>
              <fill>
                <patternFill>
                  <fgColor rgb="FFFFC000"/>
                  <bgColor rgb="FFFFC000"/>
                </patternFill>
              </fill>
            </x14:dxf>
          </x14:cfRule>
          <x14:cfRule type="containsText" priority="18" operator="containsText" id="{AD3563FF-1C5D-47EC-95C0-6AF1E499D258}">
            <xm:f>NOT(ISERROR(SEARCH($I$71,X57)))</xm:f>
            <xm:f>$I$71</xm:f>
            <x14:dxf>
              <fill>
                <patternFill>
                  <fgColor rgb="FFFFFF00"/>
                  <bgColor rgb="FFFFFF00"/>
                </patternFill>
              </fill>
            </x14:dxf>
          </x14:cfRule>
          <x14:cfRule type="containsText" priority="19" operator="containsText" id="{D39E6A65-9004-4D19-B18B-E7548F312B7F}">
            <xm:f>NOT(ISERROR(SEARCH($I$70,X57)))</xm:f>
            <xm:f>$I$70</xm:f>
            <x14:dxf>
              <fill>
                <patternFill>
                  <bgColor theme="0" tint="-0.14996795556505021"/>
                </patternFill>
              </fill>
            </x14:dxf>
          </x14:cfRule>
          <x14:cfRule type="cellIs" priority="20" operator="equal" id="{027B3BFF-570B-4E28-8519-A9655A3DBDCD}">
            <xm:f>'C:\GESTION 2023\1. Pensamiento y Direccionamiento Estrategico\Planes integrados\Definitivos\[MAPA RIESGOS UAEOS 2023.xlsx]Tabla probabiidad'!#REF!</xm:f>
            <x14:dxf>
              <fill>
                <patternFill>
                  <fgColor theme="6"/>
                </patternFill>
              </fill>
            </x14:dxf>
          </x14:cfRule>
          <x14:cfRule type="cellIs" priority="21" operator="equal" id="{B53ACFBA-6A05-4405-9135-C983CA6F02E7}">
            <xm:f>'C:\GESTION 2023\1. Pensamiento y Direccionamiento Estrategico\Planes integrados\Definitivos\[MAPA RIESGOS UAEOS 2023.xlsx]Tabla probabiidad'!#REF!</xm:f>
            <x14:dxf>
              <fill>
                <patternFill>
                  <fgColor rgb="FF92D050"/>
                  <bgColor theme="6" tint="0.59996337778862885"/>
                </patternFill>
              </fill>
            </x14:dxf>
          </x14:cfRule>
          <xm:sqref>X57</xm:sqref>
        </x14:conditionalFormatting>
        <x14:conditionalFormatting xmlns:xm="http://schemas.microsoft.com/office/excel/2006/main">
          <x14:cfRule type="containsText" priority="9" operator="containsText" id="{FA80E16B-8A2D-401A-A044-9058FF0BE5F3}">
            <xm:f>NOT(ISERROR(SEARCH($K$73,Z59)))</xm:f>
            <xm:f>$K$73</xm:f>
            <x14:dxf>
              <fill>
                <patternFill>
                  <bgColor rgb="FFFF0000"/>
                </patternFill>
              </fill>
            </x14:dxf>
          </x14:cfRule>
          <x14:cfRule type="containsText" priority="10" operator="containsText" id="{30EDFA11-831B-47BC-B017-916279678B53}">
            <xm:f>NOT(ISERROR(SEARCH($K$72,Z59)))</xm:f>
            <xm:f>$K$72</xm:f>
            <x14:dxf>
              <fill>
                <patternFill>
                  <bgColor rgb="FFFFC000"/>
                </patternFill>
              </fill>
            </x14:dxf>
          </x14:cfRule>
          <x14:cfRule type="containsText" priority="11" operator="containsText" id="{4B1FD037-03E6-4BC9-9ACC-E3FA4EF158A2}">
            <xm:f>NOT(ISERROR(SEARCH($K$71,Z59)))</xm:f>
            <xm:f>$K$71</xm:f>
            <x14:dxf>
              <fill>
                <patternFill>
                  <bgColor rgb="FFFFFF00"/>
                </patternFill>
              </fill>
            </x14:dxf>
          </x14:cfRule>
          <x14:cfRule type="containsText" priority="12" operator="containsText" id="{895D91C5-9693-45C2-850F-EA897DEB64FA}">
            <xm:f>NOT(ISERROR(SEARCH($K$70,Z59)))</xm:f>
            <xm:f>$K$70</xm:f>
            <x14:dxf>
              <fill>
                <patternFill>
                  <bgColor rgb="FF00B050"/>
                </patternFill>
              </fill>
            </x14:dxf>
          </x14:cfRule>
          <x14:cfRule type="containsText" priority="13" operator="containsText" id="{A8E369B8-56D9-4F4F-AC12-071D17CD2349}">
            <xm:f>NOT(ISERROR(SEARCH($K$69,Z59)))</xm:f>
            <xm:f>$K$69</xm:f>
            <x14:dxf>
              <fill>
                <patternFill>
                  <bgColor rgb="FF92D050"/>
                </patternFill>
              </fill>
            </x14:dxf>
          </x14:cfRule>
          <xm:sqref>Z59:Z63</xm:sqref>
        </x14:conditionalFormatting>
        <x14:conditionalFormatting xmlns:xm="http://schemas.microsoft.com/office/excel/2006/main">
          <x14:cfRule type="containsText" priority="1" operator="containsText" id="{D03CF191-CB31-4FB2-B1C7-48A8E79121B7}">
            <xm:f>NOT(ISERROR(SEARCH($I$69,X58)))</xm:f>
            <xm:f>$I$69</xm:f>
            <x14:dxf>
              <fill>
                <patternFill>
                  <fgColor rgb="FF92D050"/>
                  <bgColor rgb="FF92D050"/>
                </patternFill>
              </fill>
            </x14:dxf>
          </x14:cfRule>
          <x14:cfRule type="containsText" priority="2" operator="containsText" id="{2D685993-3007-44C1-8C02-6E968B447BDD}">
            <xm:f>NOT(ISERROR(SEARCH($I$70,X58)))</xm:f>
            <xm:f>$I$70</xm:f>
            <x14:dxf>
              <fill>
                <patternFill>
                  <bgColor rgb="FF00B050"/>
                </patternFill>
              </fill>
            </x14:dxf>
          </x14:cfRule>
          <x14:cfRule type="containsText" priority="3" operator="containsText" id="{4FB10640-5D9F-4FB5-93F0-A51C0DFB14DD}">
            <xm:f>NOT(ISERROR(SEARCH($I$73,X58)))</xm:f>
            <xm:f>$I$73</xm:f>
            <x14:dxf>
              <fill>
                <patternFill>
                  <bgColor rgb="FFFF0000"/>
                </patternFill>
              </fill>
            </x14:dxf>
          </x14:cfRule>
          <x14:cfRule type="containsText" priority="4" operator="containsText" id="{88DA6232-4A47-48CF-BBFA-2DA69DAB373C}">
            <xm:f>NOT(ISERROR(SEARCH($I$72,X58)))</xm:f>
            <xm:f>$I$72</xm:f>
            <x14:dxf>
              <fill>
                <patternFill>
                  <fgColor rgb="FFFFC000"/>
                  <bgColor rgb="FFFFC000"/>
                </patternFill>
              </fill>
            </x14:dxf>
          </x14:cfRule>
          <x14:cfRule type="containsText" priority="5" operator="containsText" id="{CD3244AC-5DAE-49D4-8865-B30E14186C88}">
            <xm:f>NOT(ISERROR(SEARCH($I$71,X58)))</xm:f>
            <xm:f>$I$71</xm:f>
            <x14:dxf>
              <fill>
                <patternFill>
                  <fgColor rgb="FFFFFF00"/>
                  <bgColor rgb="FFFFFF00"/>
                </patternFill>
              </fill>
            </x14:dxf>
          </x14:cfRule>
          <x14:cfRule type="containsText" priority="6" operator="containsText" id="{B929CAD5-8AC9-4BB8-9B4B-2B0B10CF5F45}">
            <xm:f>NOT(ISERROR(SEARCH($I$70,X58)))</xm:f>
            <xm:f>$I$70</xm:f>
            <x14:dxf>
              <fill>
                <patternFill>
                  <bgColor theme="0" tint="-0.14996795556505021"/>
                </patternFill>
              </fill>
            </x14:dxf>
          </x14:cfRule>
          <x14:cfRule type="cellIs" priority="7" operator="equal" id="{FB581B9B-7935-4794-B30D-4010961DC362}">
            <xm:f>'C:\GESTION 2023\1. Pensamiento y Direccionamiento Estrategico\Planes integrados\Definitivos\[MAPA RIESGOS UAEOS 2023.xlsx]Tabla probabiidad'!#REF!</xm:f>
            <x14:dxf>
              <fill>
                <patternFill>
                  <fgColor theme="6"/>
                </patternFill>
              </fill>
            </x14:dxf>
          </x14:cfRule>
          <x14:cfRule type="cellIs" priority="8" operator="equal" id="{95EABBE2-091F-44B9-B227-DF525C7F9E01}">
            <xm:f>'C:\GESTION 2023\1. Pensamiento y Direccionamiento Estrategico\Planes integrados\Definitivos\[MAPA RIESGOS UAEOS 2023.xlsx]Tabla probabiidad'!#REF!</xm:f>
            <x14:dxf>
              <fill>
                <patternFill>
                  <fgColor rgb="FF92D050"/>
                  <bgColor theme="6" tint="0.59996337778862885"/>
                </patternFill>
              </fill>
            </x14:dxf>
          </x14:cfRule>
          <xm:sqref>X58</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C52A5545-A1C3-448C-8F19-4D809588E5A8}">
          <x14:formula1>
            <xm:f>'Z:\GESTION 2023\1. Pensamiento y Direccionamiento Estrategico\Planes integrados\Definitivos\[MAPA RIESGOS UAEOS 2023.xlsx]Clasificacion riesgo'!#REF!</xm:f>
          </x14:formula1>
          <xm:sqref>G59:G63 G50:G51 G53:G57 G10:G15 G17 G40:G48 G19:G38</xm:sqref>
        </x14:dataValidation>
        <x14:dataValidation type="list" allowBlank="1" showInputMessage="1" showErrorMessage="1" xr:uid="{0FEA880D-845B-4CE6-841F-6544C8D9F8B5}">
          <x14:formula1>
            <xm:f>'E:\UAEOS\TRABAJO EN CASA\MAPAS DE RIESGOS\RIESGOS 2021\MAPAS DE RIESGOS DE PROCESO 2021\MAPAS DE RIESGOS GUIA 2021\[MAPA_RIESGOS_G_OCI_UAEOS.xlsx]Atributos controles'!#REF!</xm:f>
          </x14:formula1>
          <xm:sqref>U61:W63 R61:S63</xm:sqref>
        </x14:dataValidation>
        <x14:dataValidation type="list" allowBlank="1" showInputMessage="1" showErrorMessage="1" xr:uid="{5561DB64-F895-4D38-BAE2-B06FF94D7CF0}">
          <x14:formula1>
            <xm:f>'E:\UAEOS\TRABAJO EN CASA\MAPAS DE RIESGOS\RIESGOS 2021\MAPAS DE RIESGOS DE PROCESO 2021\MAPAS DE RIESGOS GUIA 2021\[MAPA_RIESGOS_G_MEJORAMIENTO_UAEOS_2021.xlsx]Atributos controles'!#REF!</xm:f>
          </x14:formula1>
          <xm:sqref>U57:W60 R57:S60</xm:sqref>
        </x14:dataValidation>
        <x14:dataValidation type="list" allowBlank="1" showInputMessage="1" showErrorMessage="1" xr:uid="{E6396BA5-CA35-422D-AC7A-4BBD9349F590}">
          <x14:formula1>
            <xm:f>'E:\UAEOS\TRABAJO EN CASA\MAPAS DE RIESGOS\RIESGOS 2021\MAPAS DE RIESGOS DE PROCESO 2021\MAPAS DE RIESGOS GUIA 2021\[MAPA_RIESGOS_G_CONTRACTUAL  JURIDICA_UAEOS_2021.xlsx]Atributos controles'!#REF!</xm:f>
          </x14:formula1>
          <xm:sqref>R48:S56 U48:W56</xm:sqref>
        </x14:dataValidation>
        <x14:dataValidation type="list" allowBlank="1" showInputMessage="1" showErrorMessage="1" xr:uid="{D4946B06-7A0F-49ED-924C-E9FBA00A34D6}">
          <x14:formula1>
            <xm:f>'E:\UAEOS\TRABAJO EN CASA\MAPAS DE RIESGOS\RIESGOS 2021\MAPAS DE RIESGOS DE PROCESO 2021\MAPAS DE RIESGOS GUIA 2021\[MAPA_RIESGOS_G_INFORMATICA_UAEOS_2021.xlsx]Atributos controles'!#REF!</xm:f>
          </x14:formula1>
          <xm:sqref>U44:W47 R44:S47</xm:sqref>
        </x14:dataValidation>
        <x14:dataValidation type="list" allowBlank="1" showInputMessage="1" showErrorMessage="1" xr:uid="{D43D8FDE-DF2F-4F84-BEC1-A73EEBB352B6}">
          <x14:formula1>
            <xm:f>'C:\Users\Jorge\Documents\UAEOS\TRABAJO EN CASA\MAPAS DE RIESGOS\RIESGOS 2021\MAPAS DE RIESGOS DE PROCESO 2021\MAPAS DE RIESGOS GUIA 2021\[MAPA_RIESGOS_G_CONOCIMIENTO_CIUDADANO_UAEOS.xlsx]Atributos controles'!#REF!</xm:f>
          </x14:formula1>
          <xm:sqref>R20:S24 U20:W24</xm:sqref>
        </x14:dataValidation>
        <x14:dataValidation type="list" allowBlank="1" showInputMessage="1" showErrorMessage="1" xr:uid="{7C3B2463-72D4-433F-880C-F7A45A7CA528}">
          <x14:formula1>
            <xm:f>'E:\UAEOS\TRABAJO EN CASA\MAPAS DE RIESGOS\RIESGOS 2021\MAPAS DE RIESGOS DE PROCESO 2021\MAPAS DE RIESGOS GUIA 2021\[MAPA_RIESGOS_COMUNICACION_PRENSA_UAEOS_2021.xlsx]Atributos controles'!#REF!</xm:f>
          </x14:formula1>
          <xm:sqref>U30:W31 R30:S31</xm:sqref>
        </x14:dataValidation>
        <x14:dataValidation type="list" allowBlank="1" showInputMessage="1" showErrorMessage="1" xr:uid="{5B0B25C4-7666-4F3B-8731-1A552D846400}">
          <x14:formula1>
            <xm:f>'E:\UAEOS\TRABAJO EN CASA\MAPAS DE RIESGOS\RIESGOS 2021\MAPAS DE RIESGOS DE PROCESO 2021\MAPAS DE RIESGOS GUIA 2021\[2020-11-10_Propuesta_Mapa_riesgos_RH_UAEOS.xlsx]Atributos controles'!#REF!</xm:f>
          </x14:formula1>
          <xm:sqref>U25:W29 R25:S29</xm:sqref>
        </x14:dataValidation>
        <x14:dataValidation type="list" allowBlank="1" showInputMessage="1" showErrorMessage="1" xr:uid="{FF0F3FDA-0F93-4F62-8C26-7184B5CE997F}">
          <x14:formula1>
            <xm:f>'E:\UAEOS\TRABAJO EN CASA\MAPAS DE RIESGOS\RIESGOS 2021\MAPAS DE RIESGOS DE PROCESO 2021\MAPAS DE RIESGOS GUIA 2021\[MAPA_RIESGOS_SEGUIMIENTO Y MEDICION_UAEOS_2021.xlsx]Atributos controles'!#REF!</xm:f>
          </x14:formula1>
          <xm:sqref>U17:W19 R17:S19</xm:sqref>
        </x14:dataValidation>
        <x14:dataValidation type="list" allowBlank="1" showInputMessage="1" showErrorMessage="1" xr:uid="{B6A86809-1DD9-4E55-A0C0-5901B99BEFCB}">
          <x14:formula1>
            <xm:f>'E:\UAEOS\TRABAJO EN CASA\MAPAS DE RIESGOS\RIESGOS 2021\MAPAS DE RIESGOS DE PROCESO 2021\MAPAS DE RIESGOS GUIA 2021\[MAPA_RIESGOS_PROGRAMAS Y PROYECTOS_UAEOS_2021.xlsx]Atributos controles'!#REF!</xm:f>
          </x14:formula1>
          <xm:sqref>U15:W16 R15:S16</xm:sqref>
        </x14:dataValidation>
        <x14:dataValidation type="list" allowBlank="1" showInputMessage="1" showErrorMessage="1" xr:uid="{C3FEC7B2-ACA1-4643-A306-9DDB2CA748EC}">
          <x14:formula1>
            <xm:f>'E:\UAEOS\TRABAJO EN CASA\MAPAS DE RIESGOS\RIESGOS 2021\MAPAS DE RIESGOS DE PROCESO 2021\MAPAS DE RIESGOS GUIA 2021\[MAPA_RIESGOS_PROGRAMAS Y PROYECTOS_UAEOS_2021.xlsx]Tabla probabiidad'!#REF!</xm:f>
          </x14:formula1>
          <xm:sqref>I14:I15</xm:sqref>
        </x14:dataValidation>
        <x14:dataValidation type="list" allowBlank="1" showInputMessage="1" showErrorMessage="1" xr:uid="{CF9F388B-B3DD-4019-BA6D-F58172887F09}">
          <x14:formula1>
            <xm:f>'Z:\GESTION 2023\1. Pensamiento y Direccionamiento Estrategico\Planes integrados\Definitivos\[MAPA RIESGOS UAEOS 2023.xlsx]Atributos controles'!#REF!</xm:f>
          </x14:formula1>
          <xm:sqref>U10:W11 R10:S11</xm:sqref>
        </x14:dataValidation>
        <x14:dataValidation type="list" allowBlank="1" showInputMessage="1" showErrorMessage="1" xr:uid="{5ED14350-F4A9-4E2F-BF4E-9B517E8B7047}">
          <x14:formula1>
            <xm:f>'Z:\GESTION 2023\1. Pensamiento y Direccionamiento Estrategico\Planes integrados\Definitivos\[MAPA RIESGOS UAEOS 2023.xlsx]Tabla probabiidad'!#REF!</xm:f>
          </x14:formula1>
          <xm:sqref>I10:I13 I17 X50:X51 I50:I51 I53:I57 I65:I66 I59:I63 I40:I48 X40:X48 X53:X65 X10:X38 I19:I38</xm:sqref>
        </x14:dataValidation>
        <x14:dataValidation type="list" allowBlank="1" showInputMessage="1" showErrorMessage="1" xr:uid="{D115D621-70B3-45C2-B7B9-D7952B335A51}">
          <x14:formula1>
            <xm:f>'Z:\GESTION 2023\1. Pensamiento y Direccionamiento Estrategico\Planes integrados\Definitivos\[MAPA RIESGOS UAEOS 2023.xlsx]Clasificacion riesgo'!#REF!</xm:f>
          </x14:formula1>
          <xm:sqref>G65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Avance PAyAC</vt:lpstr>
      <vt:lpstr>MAPA RIESGOS UAEOS</vt:lpstr>
      <vt:lpstr>MAPA RIESGOS SEGURIDAD</vt:lpstr>
      <vt:lpstr>'MAPA RIESGOS UAEOS'!Área_de_impresión</vt:lpstr>
      <vt:lpstr>MAPA_DE_RIESGOS_DE_SEGURIDAD_DIGITAL</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2023-05-18T20:09:16Z</dcterms:modified>
  <cp:category/>
  <cp:contentStatus/>
</cp:coreProperties>
</file>