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9"/>
  <workbookPr defaultThemeVersion="166925"/>
  <mc:AlternateContent xmlns:mc="http://schemas.openxmlformats.org/markup-compatibility/2006">
    <mc:Choice Requires="x15">
      <x15ac:absPath xmlns:x15ac="http://schemas.microsoft.com/office/spreadsheetml/2010/11/ac" url="E:\GESTION 2020\Trabajo en casa\1. Marisol Viveros\Inoforme Planeación táctica\"/>
    </mc:Choice>
  </mc:AlternateContent>
  <xr:revisionPtr revIDLastSave="0" documentId="13_ncr:1_{CD25DD54-B4AB-4711-8390-B3942160677F}" xr6:coauthVersionLast="36" xr6:coauthVersionMax="45" xr10:uidLastSave="{00000000-0000-0000-0000-000000000000}"/>
  <bookViews>
    <workbookView xWindow="0" yWindow="0" windowWidth="28800" windowHeight="11325" xr2:uid="{5AFD98B4-420F-4A81-8EE0-7DBB7C863427}"/>
  </bookViews>
  <sheets>
    <sheet name="PLAN SECTORIAL" sheetId="2" r:id="rId1"/>
    <sheet name="PLAN ESTRATEGICO" sheetId="3" r:id="rId2"/>
  </sheets>
  <externalReferences>
    <externalReference r:id="rId3"/>
  </externalReferences>
  <definedNames>
    <definedName name="ActualBeyond" localSheetId="1">PeriodInActual*(#REF!&gt;0)</definedName>
    <definedName name="ActualBeyond">PeriodInActual*(#REF!&gt;0)</definedName>
    <definedName name="PercentCompleteBeyond">(#REF!=MEDIAN(#REF!,#REF!,#REF!+#REF!)*(#REF!&gt;0))*((#REF!&lt;(INT(#REF!+#REF!*#REF!)))+(#REF!=#REF!))*(#REF!&gt;0)</definedName>
    <definedName name="period_selected">#REF!</definedName>
    <definedName name="PeriodInActual">#REF!=MEDIAN(#REF!,#REF!,#REF!+#REF!-1)</definedName>
    <definedName name="PeriodInPlan">#REF!=MEDIAN(#REF!,#REF!,#REF!+#REF!-1)</definedName>
    <definedName name="Plan" localSheetId="1">PeriodInPlan*(#REF!&gt;0)</definedName>
    <definedName name="Plan">PeriodInPlan*(#REF!&gt;0)</definedName>
    <definedName name="PorcentajeCompletado" localSheetId="1">PercentCompleteBeyond*PeriodInPlan</definedName>
    <definedName name="PorcentajeCompletado">PercentCompleteBeyond*PeriodInPlan</definedName>
    <definedName name="Real" localSheetId="1">(PeriodInActual*(#REF!&gt;0))*PeriodInPlan</definedName>
    <definedName name="Real">(PeriodInActual*(#REF!&gt;0))*PeriodInPlan</definedName>
    <definedName name="TitleRegion..BO60">#REF!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 i="2" l="1"/>
  <c r="N25" i="3"/>
  <c r="M25" i="3"/>
  <c r="L25" i="3"/>
  <c r="O25" i="3" s="1"/>
  <c r="N24" i="3"/>
  <c r="M24" i="3"/>
  <c r="L24" i="3"/>
  <c r="O24" i="3"/>
  <c r="N23" i="3"/>
  <c r="M23" i="3"/>
  <c r="L23" i="3"/>
  <c r="O23" i="3" s="1"/>
  <c r="O21" i="3"/>
  <c r="N18" i="3"/>
  <c r="M18" i="3"/>
  <c r="L18" i="3"/>
  <c r="N17" i="3"/>
  <c r="M17" i="3"/>
  <c r="L17" i="3"/>
  <c r="O17" i="3" s="1"/>
  <c r="F17" i="3"/>
  <c r="N16" i="3"/>
  <c r="M16" i="3"/>
  <c r="L16" i="3"/>
  <c r="N15" i="3"/>
  <c r="M15" i="3"/>
  <c r="L15" i="3"/>
  <c r="O15" i="3" s="1"/>
  <c r="N14" i="3"/>
  <c r="M14" i="3"/>
  <c r="L14" i="3"/>
  <c r="N13" i="3"/>
  <c r="M13" i="3"/>
  <c r="L13" i="3"/>
  <c r="N12" i="3"/>
  <c r="M12" i="3"/>
  <c r="L12" i="3"/>
  <c r="J12" i="3"/>
  <c r="I12" i="3"/>
  <c r="H12" i="3"/>
  <c r="G12" i="3"/>
  <c r="F12" i="3"/>
  <c r="N11" i="3"/>
  <c r="M11" i="3"/>
  <c r="L11" i="3"/>
  <c r="F10" i="3"/>
  <c r="N9" i="3"/>
  <c r="M9" i="3"/>
  <c r="L9" i="3"/>
  <c r="O9" i="3" s="1"/>
  <c r="N8" i="3"/>
  <c r="M8" i="3"/>
  <c r="L8" i="3"/>
  <c r="N7" i="3"/>
  <c r="M7" i="3"/>
  <c r="L7" i="3"/>
  <c r="O7" i="3" s="1"/>
  <c r="N6" i="3"/>
  <c r="M6" i="3"/>
  <c r="L6" i="3"/>
  <c r="O6" i="3"/>
  <c r="N5" i="3"/>
  <c r="M5" i="3"/>
  <c r="L5" i="3"/>
  <c r="F5" i="3"/>
  <c r="N4" i="3"/>
  <c r="M4" i="3"/>
  <c r="L4" i="3"/>
  <c r="F4" i="3"/>
  <c r="N3" i="3"/>
  <c r="M3" i="3"/>
  <c r="L3" i="3"/>
  <c r="O3" i="3" s="1"/>
  <c r="N2" i="3"/>
  <c r="M2" i="3"/>
  <c r="L2" i="3"/>
  <c r="F2" i="3"/>
  <c r="T11" i="2"/>
  <c r="T10" i="2"/>
  <c r="N10" i="2"/>
  <c r="S9" i="2"/>
  <c r="R9" i="2"/>
  <c r="Q9" i="2"/>
  <c r="P9" i="2"/>
  <c r="N9" i="2"/>
  <c r="S7" i="2"/>
  <c r="R7" i="2"/>
  <c r="Q7" i="2"/>
  <c r="P7" i="2"/>
  <c r="N7" i="2"/>
  <c r="S6" i="2"/>
  <c r="R6" i="2"/>
  <c r="Q6" i="2"/>
  <c r="N6" i="2"/>
  <c r="S5" i="2"/>
  <c r="R5" i="2"/>
  <c r="Q5" i="2"/>
  <c r="P5" i="2"/>
  <c r="N5" i="2"/>
  <c r="S4" i="2"/>
  <c r="R4" i="2"/>
  <c r="Q4" i="2"/>
  <c r="N4" i="2"/>
  <c r="S3" i="2"/>
  <c r="R3" i="2"/>
  <c r="N3" i="2"/>
  <c r="T6" i="2" l="1"/>
  <c r="T7" i="2"/>
  <c r="O5" i="3"/>
  <c r="O14" i="3"/>
  <c r="O8" i="3"/>
  <c r="O2" i="3"/>
  <c r="O11" i="3"/>
  <c r="O16" i="3"/>
  <c r="T4" i="2"/>
  <c r="O4" i="3"/>
  <c r="O12" i="3"/>
  <c r="O13" i="3"/>
  <c r="O18" i="3"/>
  <c r="T5" i="2"/>
  <c r="T9" i="2"/>
  <c r="T3" i="2"/>
</calcChain>
</file>

<file path=xl/sharedStrings.xml><?xml version="1.0" encoding="utf-8"?>
<sst xmlns="http://schemas.openxmlformats.org/spreadsheetml/2006/main" count="236" uniqueCount="133">
  <si>
    <t>INDICADORES</t>
  </si>
  <si>
    <t>TIPO DE INDICADOR</t>
  </si>
  <si>
    <t>Frecuencia  Medición</t>
  </si>
  <si>
    <t>LINEA DE BASE 31 /12/2018</t>
  </si>
  <si>
    <t>META CUATRIENIO</t>
  </si>
  <si>
    <t>META 2019</t>
  </si>
  <si>
    <t>Meta 1 trimestre</t>
  </si>
  <si>
    <t>Meta 2 trimestre</t>
  </si>
  <si>
    <t>Acumulado a 3 trimestre</t>
  </si>
  <si>
    <t>Meta 4 trimestre</t>
  </si>
  <si>
    <t>Avance cuarto trimestre</t>
  </si>
  <si>
    <t>Cuplimiento 2019</t>
  </si>
  <si>
    <t>Meta 2020</t>
  </si>
  <si>
    <t>Primer Trimestre</t>
  </si>
  <si>
    <t>Segundo Trimestre</t>
  </si>
  <si>
    <t>Tercer Trimestre</t>
  </si>
  <si>
    <t>Cuarto Trimestre</t>
  </si>
  <si>
    <t>Total 2020</t>
  </si>
  <si>
    <t>Valor</t>
  </si>
  <si>
    <t>%</t>
  </si>
  <si>
    <t xml:space="preserve">Emprendimientos solidarios dinamizados </t>
  </si>
  <si>
    <t xml:space="preserve">Producto </t>
  </si>
  <si>
    <t xml:space="preserve">Semestral </t>
  </si>
  <si>
    <t xml:space="preserve">Número de personas  beneficiadas a través de procesos de fomento  de asociatividad solidaria </t>
  </si>
  <si>
    <t>Producto</t>
  </si>
  <si>
    <t>Semestral</t>
  </si>
  <si>
    <t>Redes o cadenas productivas promovidas o dinamizadas</t>
  </si>
  <si>
    <t>Programas de formación diseñados o actualizados.</t>
  </si>
  <si>
    <t xml:space="preserve">Anual </t>
  </si>
  <si>
    <t>_</t>
  </si>
  <si>
    <t xml:space="preserve">Municipios en donde se implementa el Programa Formar Para Emprender </t>
  </si>
  <si>
    <t xml:space="preserve">Personas capacitadas en curso básico de economía solidaria </t>
  </si>
  <si>
    <t>Documento de análisis y propuestas gestionadas.</t>
  </si>
  <si>
    <t>Gestión</t>
  </si>
  <si>
    <t xml:space="preserve">semestral </t>
  </si>
  <si>
    <t xml:space="preserve"> Plan Estadistico Actualizado </t>
  </si>
  <si>
    <t>Indice de desempeño institucional Solidarias</t>
  </si>
  <si>
    <t>Anual</t>
  </si>
  <si>
    <t>-</t>
  </si>
  <si>
    <t>Acciones</t>
  </si>
  <si>
    <t>Indicadores</t>
  </si>
  <si>
    <t>Tipo de Indicador</t>
  </si>
  <si>
    <t>Periodicidad</t>
  </si>
  <si>
    <t>Línea Base 2018</t>
  </si>
  <si>
    <t>Metas Cuatrienio</t>
  </si>
  <si>
    <t>Total</t>
  </si>
  <si>
    <t>Desarrollar  programas  que posicionen la cultura asociativa solidaria para el reconocimiento de las potencialidades del sector solidario como una alternativa para el desarrollo humano, utilizando, entre otras estrategias, las herramientas TIC.</t>
  </si>
  <si>
    <t xml:space="preserve">Programas desarrollados </t>
  </si>
  <si>
    <t xml:space="preserve">Diseñar una  agenda para el fortalecimiento de comités de educación y otros entes de educación de las organizaciones solidarias para que sean dinamizadores del mejoramiento de vida y el desarrollo territorial 
</t>
  </si>
  <si>
    <t>Agenda diseñada e implementada</t>
  </si>
  <si>
    <t>N/A</t>
  </si>
  <si>
    <t xml:space="preserve">Implementar el programa formar para emprender en asociatividad solidaria en instituciones educativas 
</t>
  </si>
  <si>
    <t>Promocionar en secretarias de educación los diferentes programas educativos diseñados por la Unidad.</t>
  </si>
  <si>
    <t>Documentar experiencias  significativas  de asociatividad solidaria en las regiones para difundirlas a través de  medios de comunicación públicos, privados y solidarios.</t>
  </si>
  <si>
    <t xml:space="preserve">Experiencias significativas documentadas </t>
  </si>
  <si>
    <t xml:space="preserve">Implementar acciones para el fortalecimiento de la  imagen corporativa de las organizaciones solidarias que le permita su visibilización en el entorno socio-empresarial </t>
  </si>
  <si>
    <t>Organizaciones solidarias apoyadas con imagen corporativa realizadas</t>
  </si>
  <si>
    <t xml:space="preserve">Difundir los principios, fines, valores y características del sector solidario </t>
  </si>
  <si>
    <t xml:space="preserve">Campañas desarrolladas </t>
  </si>
  <si>
    <t>Desarrollar  estrategias de auto-sostenibilidad en las dimensiones social, económica, ambiental, cultural y política de los emprendimientos solidarios.</t>
  </si>
  <si>
    <t xml:space="preserve">% Emprendimientos solidarios implementando estrategias de autosostenibilidad  </t>
  </si>
  <si>
    <t xml:space="preserve">Adelantar estudios e investigaciones aplicadas para la sostenibilidad social, económica, ambiental, cultural y política de las organizaciones solidarias </t>
  </si>
  <si>
    <t xml:space="preserve">Estudios o investigaciones desarrolladas </t>
  </si>
  <si>
    <t xml:space="preserve">Implementar el Programa Integral de Intervención para dinamizar emprendimientos asociativos solidarios </t>
  </si>
  <si>
    <t xml:space="preserve">Personas beneficiadas </t>
  </si>
  <si>
    <r>
      <t xml:space="preserve">Formular e implementar una estrategia para  incorporar de la economía solidaria en los planes de desarrollo local con el fin de constituir territorios solidarios
</t>
    </r>
    <r>
      <rPr>
        <b/>
        <sz val="12"/>
        <color theme="0"/>
        <rFont val="Arial Narrow"/>
        <family val="2"/>
      </rPr>
      <t/>
    </r>
  </si>
  <si>
    <t xml:space="preserve">Estrategia implementada </t>
  </si>
  <si>
    <t>Fortalecer la integración gremial del sector solidario para la consolidación de su identidad sectorial, la representación, la participación en políticas públicas, el intercambio de buenas prácticas y la gestión de proyectos para el beneficio de sus agremiados.</t>
  </si>
  <si>
    <t xml:space="preserve">Gremios del sector solidario  fortalecidos </t>
  </si>
  <si>
    <t>Diseñar e implementar un programa  para  el fortalecimiento del Voluntariado  que permita la asistencia en la sostenibilidad de los emprendimientos solidarios  y la inclusión del Sistema Nacional de Voluntariado en el acompañamiento en las estrategias diseñadas.</t>
  </si>
  <si>
    <t xml:space="preserve">Programa de voluntariado implementada </t>
  </si>
  <si>
    <t xml:space="preserve">Diseñar e implementar  el  programa de sinergias interinstitucionales, articulando las agendas sectoriales nacionales o regionales, generando estrategias de formalización y protección social  para aportar al  desarrollo integral de las organizaciones solidarias.  </t>
  </si>
  <si>
    <t xml:space="preserve">Programa de sinergias implementado </t>
  </si>
  <si>
    <r>
      <t xml:space="preserve">Realizar programas de formación y asistencia técnica en ambientes virtuales y presenciales para la cualificación de servidores públicos y operadores  en asociatividad solidaria y cooperativismo 
</t>
    </r>
    <r>
      <rPr>
        <b/>
        <sz val="10"/>
        <rFont val="Arial Narrow"/>
        <family val="2"/>
      </rPr>
      <t xml:space="preserve">
</t>
    </r>
  </si>
  <si>
    <t xml:space="preserve">Procesos de capacitación realizados  </t>
  </si>
  <si>
    <t>Generar  mínimo 4 alianzas con las entidades encargadas de los servicios de apoyo a la formalización  y fomento de organizaciones solidarias para  el aumento de la cobertura en zonas rurales y para el mejoramiento de esquemas de inspección, vigilancia y control   (Superintendencias, Confecamaras, DIAN, INVIMA)</t>
  </si>
  <si>
    <t xml:space="preserve">Número de alianzas generadas </t>
  </si>
  <si>
    <t xml:space="preserve">Implementar  las dimensiones y  políticas que conforman el MIPG para lograr una  mayor apropiación y cumplimiento adecuado de las funciones, garantizando  la satisfacción y participación ciudadana </t>
  </si>
  <si>
    <t xml:space="preserve">MIGP  implementado </t>
  </si>
  <si>
    <t xml:space="preserve">Gestión </t>
  </si>
  <si>
    <t xml:space="preserve">Adelantar una  estrategia  de comunicaciones y prensa  que permita visibilizar  la gestión institucional y su contribución al desarrollo del País. </t>
  </si>
  <si>
    <t>Estrategia de comunicación implementada</t>
  </si>
  <si>
    <t>Elaborar un estudio técnico que permita evaluar la capacidad institucional, operativa y financiera de la Unidad Administrativa Especial de Organizaciones Solidarias como insumo para que las entidades competentes  revisen las acciones para fortalecer la institucionalidad.</t>
  </si>
  <si>
    <t xml:space="preserve">Estudio Técnico elaborado y presentado </t>
  </si>
  <si>
    <t xml:space="preserve">Evaluar y diseñar instrumentos de política pública necesarios para potencializar las acciones de las organizaciones del sector solidario como dinamizadoras de desarrollo territorial
</t>
  </si>
  <si>
    <t xml:space="preserve">Instrumentos de política pública diseñados </t>
  </si>
  <si>
    <t xml:space="preserve">Presentar propuestas  normativas  que permitan fortalecer la regulación de las formas de economía solidaria para su desarrollo autónomo como alternativa de trabajo decente e inclusión productiva. para el fomento, desarrollo y protección del sector solidario,  que incluyan la disminución de obstáculos, trámites  y  costos para el desarrollo de las organizaciones solidarias. </t>
  </si>
  <si>
    <t>Actualizar el Plan Estadístico Institucional y articulación con superintendencias y Confecamaras para mejorar la calidad  de la información que se registra en el RUES sobre los  esquemas asociativos.</t>
  </si>
  <si>
    <t xml:space="preserve"> Plan Estadístico Actualizado </t>
  </si>
  <si>
    <t>Avance Caulitativo</t>
  </si>
  <si>
    <t>Durante el primer trimestre  se desarrolló la primera y segunda fase de la estrategia de compras públicas locales en la cual se identificó los departamentos en donde se implementará  dicha  estrategia: Vichada, Guainía, Vaupés, Nariño, Tolima, Boyacá, Risaralda, Sucre, Caldas, Quindío y Arauca, para dinamizar la economía local y la agricultura campesina familiar y comunitaria
se socializaron y conformaron  mesas técnicas en los departamentos de Tolima, Meta y Boyacá se donde asistieron  80  personas , entre los que se encuentran profesionales de entidades de orden nacional y territorial de la Gobernación y alcaldía, SENA, ICBF, Ejército Nacional, UAEOS entre otros</t>
  </si>
  <si>
    <t>En el mes de Marzo se Presento el FURAG y estamos a la espera de los resultados</t>
  </si>
  <si>
    <t>Avance Cualitativo</t>
  </si>
  <si>
    <r>
      <t>18%</t>
    </r>
    <r>
      <rPr>
        <sz val="8"/>
        <color rgb="FF000000"/>
        <rFont val="Arial Narrow"/>
        <family val="2"/>
      </rPr>
      <t> </t>
    </r>
  </si>
  <si>
    <t>2.75% </t>
  </si>
  <si>
    <t>0,00 </t>
  </si>
  <si>
    <t>11,00 </t>
  </si>
  <si>
    <r>
      <t>0,00</t>
    </r>
    <r>
      <rPr>
        <sz val="8"/>
        <color rgb="FF000000"/>
        <rFont val="Arial Narrow"/>
        <family val="2"/>
      </rPr>
      <t> </t>
    </r>
  </si>
  <si>
    <t>100 </t>
  </si>
  <si>
    <t>1500 </t>
  </si>
  <si>
    <t>17% </t>
  </si>
  <si>
    <t>6% </t>
  </si>
  <si>
    <t>1,00 </t>
  </si>
  <si>
    <t>4 </t>
  </si>
  <si>
    <r>
      <t>6%</t>
    </r>
    <r>
      <rPr>
        <sz val="8"/>
        <color rgb="FF000000"/>
        <rFont val="Arial Narrow"/>
        <family val="2"/>
      </rPr>
      <t> </t>
    </r>
  </si>
  <si>
    <t>23% </t>
  </si>
  <si>
    <t>- </t>
  </si>
  <si>
    <t>25% </t>
  </si>
  <si>
    <t xml:space="preserve">Se consolidaron insumos para presentar una primera propuesta de protocolo de investigación institucional.  </t>
  </si>
  <si>
    <t xml:space="preserve">Esta actividad está proyectada para el segundo semestre </t>
  </si>
  <si>
    <t xml:space="preserve">Se terminará la fase de intervención en los tres municipios en donde se implementará el Programa Formar Para Emprender en instituciones educativas, dos (2) en Córdoba y una (1) en el Cesar: 
En Córdoba:  
- INSTITUCIÓN EDUCATIVA JULIO C. MIRANDA “JUCEMI” municipio de San Antero 
- INSTITUCIÓN EDUCATIVA EL CASTILLO municipio de San Bernardo del viento 
En Cesar: 
- INSTITUCIÓN EDUCATIVA SAN ALBERTO MAGNO “INESAM” municipio de San Alberto 
</t>
  </si>
  <si>
    <t xml:space="preserve">Los procesos de fomento se están ejecutando en territorio y se esta la espera de seleccionar las organizaciones solidarias a apoyar con imagen corporativa  </t>
  </si>
  <si>
    <t xml:space="preserve">se han relizado 11 campañas 
#EnEl2020 
Trámite de Acreditación 
#Planfes 
#SomosUAEOS 
#ComprasPúblicasLocales 
#Coronavirus 
#PrevenciónYAcción 
#QuédateEnCasa 
#AislamientoObligatorio 
#SoyUAEOS 
#ReporteritosSolidarios 
</t>
  </si>
  <si>
    <t xml:space="preserve">Para la vigencia 2020 la Entidad tiene la meta de dinamizar 200 emprendimientos asociativos solidarios por medio de convenios. 
En estos convenios cada organización debe establecer una estrategia de autosostenibilidad. (compras públicas, negocios inclusivos)  
</t>
  </si>
  <si>
    <t>En cuanto al proyecto de investigación, desde el convenio marco firmado con la Universidad Agustiniana la Dirección de Desarrollo ha articulado esfuerzos en el proyecto de producción de Marañón y Espirulina con recursos de regalías presentado a Min Ciencias, donde la Dirección de Desarrollo hará el aporte del proyecto emprendimiento Asociativo, para la creación de Cooperativas dentro de este proyecto. Ya estamos trabajando en la formulación del mismo</t>
  </si>
  <si>
    <t xml:space="preserve">Para la vigencia 2020 la Entidad tiene la meta de dinamizar 400 emprendimientos asociativos solidarios. 
A marzo 31 se cuenta con la identificación de los mismos y se inició a la intervención en 28 departamentos y 113 municipios, 40 de estos emprendimientos están conformados por personas víctimas de la violencia y 2 por personas Reincorporadas.  brindando la asesoría y acompañamiento técnico para el desarrollo de las organizaciones solidarias, impulsando los emprendimientos asociativos solidarios que contribuyen a la generación de ingresos, a la reducción de la pobreza, a mejorar los procesos de distribución y comercialización de los productos, A 31 de marzo se han dinamizado 100 de los 400 emprendimientos </t>
  </si>
  <si>
    <t xml:space="preserve">Para la vigencia 2020 la Entidad tiene la meta de beneficiar a 6000 personas 
A marzo 31 se dinamizando emprendimientos en 28 departamentos y 113 municipios, 40 de estos emprendimientos están conformados por personas víctimas de la violencia y 2 por personas Reincorporadas.  brindando la asesoría y acompañamiento técnico para el desarrollo de las organizaciones solidarias, impulsando los emprendimientos asociativos solidarios que contribuyen a la generación de ingresos, a la reducción de la pobreza, a mejorar los procesos de distribución y comercialización de los productos, A 31 de marzo se han beneficiado 1500 de los 6000 emprendimientos. 
</t>
  </si>
  <si>
    <t xml:space="preserve">En el evento de alcaldes y gobernadores organizado por Fedemunicipios en el mes de febrero se hizo un primer acercamiento con de 213 alcaldes del país, con quienes durante la vigencia se va a estar articulando para que incluyan en los planes de desarrollo municipales, se entregó un brouchure con información de la UAEOS y el cómo incluir la asociatividad en su plan de desarrollo </t>
  </si>
  <si>
    <t xml:space="preserve">Se ha implementado el 6% de la estrategia de sinergias interinstitucionales de la UAEOS en el primer trimestre del 2020. 
Se este adelantado convenio con Ecopetrol y la Unidad, Ecopetrol Orinoquia  
 Se está adelantando proyecto con Uniagustiniana basado en el Desarrollo de un Ecosistema Agroindustrial de productos de alto valor agregado en el departamento de Vichada. (Marañón)  
 Implementación alianza SENA para SENA EMPRENDE RURAL en Valle del Cauca. 
 Se está adelantando convenio marco con Colpensiones para fortalecer a las organizaciones solidarias en seguridad social.  
 Se está implementando la agenda victimas con la UARIV para atención a población victima  
 Se está implementando las sinergias con pastoral social para dinamización de emprendimientos de mujeres en Caquetá.
</t>
  </si>
  <si>
    <t xml:space="preserve">se realizó una capacitación en el primer trimestre del 2020 con funcionarios de la Alcaldía de Ocaña y Fundación Catatumbo recibieron sensibilización para la ruta de fortalecimiento a OAC  </t>
  </si>
  <si>
    <t xml:space="preserve">Se estructuró plan de trabajo sobre el modelo de la economía solidaria, lo anterior mediante la plataforma de Confecámaras.   </t>
  </si>
  <si>
    <t xml:space="preserve">Se ha implementado un 6% de 25% del Modelo Integrado de Gestión y Planeación en la UAEOS </t>
  </si>
  <si>
    <t xml:space="preserve">En el mes de marzo se diligenció el formulario FURAG 2019 y estamos a la espera de los resultados </t>
  </si>
  <si>
    <t xml:space="preserve">la estrategia de comunicaciones presenta en el primer trimestre del 2020 el 23% de avance </t>
  </si>
  <si>
    <t xml:space="preserve">Se elaborará el estudio técnico que permita evaluar la capacidad institucional, operativa y financiera de la Unidad Administrativa Especial de Organizaciones Solidarias el cual se reporta de manera semestral </t>
  </si>
  <si>
    <t xml:space="preserve">La UAEOS hace parte de las mesas técnicas del Pacto por la Economía Solidaria que busca desarrollar la política pública del sector solidario, se estableció que, gracias a su experiencia institucional, la UAEOS participará en las mesas técnicas que se realicen y realizará una capacitación sobre economía solidaria a la mesa interinstitucional que trabajará en estas políticas públicas </t>
  </si>
  <si>
    <t xml:space="preserve">A la fecha la UAEOS cuenta con un plan estratégico actualizado durante el primer trimestre se ha adelantado el seguimiento a las operaciones estadísticas internas y externas  </t>
  </si>
  <si>
    <t xml:space="preserve">En el diseño y actualización de los programas durante el primer trimestre se trabajó en la exploración bibliográfica de los términos relacionados con la economía solidaria en el campo educativo, en procura de establecer una definición operacional del término en el primer trimestre del 2020. 
 Programas a actualizar vigencia 2020 
 Economía Solidaria: Institucionalidad y Territorio (Servidores Públicos) 
Curso básico de economía solidaria mediado por las TIC (Comunidad) </t>
  </si>
  <si>
    <t>Se terminará la fase de intervención en los tres municipios en donde se implementará el Programa Formar Para Emprender en instituciones educativas, dos (2) en Córdoba y una (1) en el Cesar: 
En Córdoba:  
- INSTITUCIÓN EDUCATIVA JULIO C. MIRANDA “JUCEMI” municipio de San Antero 
- INSTITUCIÓN EDUCATIVA EL CASTILLO municipio de San Bernardo del viento 
En Cesar: 
- INSTITUCIÓN EDUCATIVA SAN ALBERTO MAGNO “INESAM” municipio de San Alberto .</t>
  </si>
  <si>
    <t xml:space="preserve">A la fecha la UAEOS cuenta con un plan estratégico actualizado durante el primer trimestre se ha adelantado el seguimiento a las operaciones estadísticas internas y externas </t>
  </si>
  <si>
    <t>Se reportan 6000 personas capacitadas en el curso basico de economia solidaria por entidades acreditadas en el primer trimeste del 2020</t>
  </si>
  <si>
    <t xml:space="preserve">Los procesos de fomento se están ejecutando en territorio y se esta la espera de seleccionar las experiencias significativas a documentar para iniciar el reporte en el primer semestre del 2020  </t>
  </si>
  <si>
    <t xml:space="preserve">Durante el primer trimestre de 2020 la Entidad adelantó el diligenicamiento d el aMetodologia Arco que busca identifiar los instrumentos de politica que tiene las Entidades públicas, asi mismo La UAEOS hace parte de las mesas técnicas del Pacto por la Economía Solidaria que busca desarrollar la política pública del sector solidario, se estableció que, gracias a su experiencia institucional, la UAEOS participará en las mesas técnicas que se realicen y realizará una capacitación sobre economía solidaria a la mesa interinstitucional que trabajará en estas políticas públicas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</si>
</sst>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Red]#,##0.00"/>
    <numFmt numFmtId="165" formatCode="[$-10C0A]#,##0"/>
    <numFmt numFmtId="166" formatCode="[$-10C0A]#,##0.00"/>
    <numFmt numFmtId="167" formatCode="0.0%"/>
    <numFmt numFmtId="168" formatCode="0.0"/>
  </numFmts>
  <fonts count="18" x14ac:knownFonts="1">
    <font>
      <sz val="11"/>
      <color theme="1"/>
      <name val="Calibri"/>
      <family val="2"/>
      <scheme val="minor"/>
    </font>
    <font>
      <sz val="11"/>
      <color theme="1"/>
      <name val="Calibri"/>
      <family val="2"/>
      <scheme val="minor"/>
    </font>
    <font>
      <sz val="10"/>
      <name val="Arial"/>
    </font>
    <font>
      <sz val="10"/>
      <name val="Arial"/>
      <family val="2"/>
    </font>
    <font>
      <b/>
      <sz val="10"/>
      <color indexed="9"/>
      <name val="Arial Narrow"/>
      <family val="2"/>
    </font>
    <font>
      <sz val="10"/>
      <name val="Arial Narrow"/>
      <family val="2"/>
    </font>
    <font>
      <sz val="10"/>
      <color theme="1"/>
      <name val="Arial Narrow"/>
      <family val="2"/>
    </font>
    <font>
      <b/>
      <sz val="12"/>
      <color theme="0"/>
      <name val="Arial Narrow"/>
      <family val="2"/>
    </font>
    <font>
      <b/>
      <sz val="10"/>
      <name val="Arial Narrow"/>
      <family val="2"/>
    </font>
    <font>
      <sz val="12"/>
      <color theme="1"/>
      <name val="Arial"/>
      <family val="2"/>
    </font>
    <font>
      <b/>
      <sz val="9"/>
      <color theme="0"/>
      <name val="Arial Narrow"/>
      <family val="2"/>
    </font>
    <font>
      <sz val="9"/>
      <name val="Arial"/>
      <family val="2"/>
    </font>
    <font>
      <sz val="9"/>
      <name val="Arial Narrow"/>
      <family val="2"/>
    </font>
    <font>
      <sz val="9"/>
      <color theme="1"/>
      <name val="Arial Narrow"/>
      <family val="2"/>
    </font>
    <font>
      <b/>
      <sz val="9"/>
      <name val="Arial Narrow"/>
      <family val="2"/>
    </font>
    <font>
      <sz val="8"/>
      <name val="Calibri"/>
      <family val="2"/>
      <scheme val="minor"/>
    </font>
    <font>
      <sz val="8"/>
      <color theme="1"/>
      <name val="Arial Narrow"/>
      <family val="2"/>
    </font>
    <font>
      <sz val="8"/>
      <color rgb="FF000000"/>
      <name val="Arial Narrow"/>
      <family val="2"/>
    </font>
  </fonts>
  <fills count="9">
    <fill>
      <patternFill patternType="none"/>
    </fill>
    <fill>
      <patternFill patternType="gray125"/>
    </fill>
    <fill>
      <patternFill patternType="solid">
        <fgColor rgb="FF353588"/>
        <bgColor indexed="64"/>
      </patternFill>
    </fill>
    <fill>
      <patternFill patternType="solid">
        <fgColor theme="3" tint="0.79998168889431442"/>
        <bgColor indexed="64"/>
      </patternFill>
    </fill>
    <fill>
      <patternFill patternType="solid">
        <fgColor rgb="FF92D050"/>
        <bgColor indexed="64"/>
      </patternFill>
    </fill>
    <fill>
      <patternFill patternType="solid">
        <fgColor theme="9"/>
        <bgColor indexed="64"/>
      </patternFill>
    </fill>
    <fill>
      <patternFill patternType="solid">
        <fgColor theme="4"/>
        <bgColor indexed="64"/>
      </patternFill>
    </fill>
    <fill>
      <patternFill patternType="solid">
        <fgColor theme="0"/>
        <bgColor indexed="64"/>
      </patternFill>
    </fill>
    <fill>
      <patternFill patternType="solid">
        <fgColor rgb="FF990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2" fillId="0" borderId="0"/>
    <xf numFmtId="9" fontId="3" fillId="0" borderId="0" applyFont="0" applyFill="0" applyBorder="0" applyAlignment="0" applyProtection="0"/>
    <xf numFmtId="0" fontId="3" fillId="0" borderId="0"/>
  </cellStyleXfs>
  <cellXfs count="92">
    <xf numFmtId="0" fontId="0" fillId="0" borderId="0" xfId="0"/>
    <xf numFmtId="0" fontId="2" fillId="0" borderId="0" xfId="2"/>
    <xf numFmtId="0" fontId="4" fillId="8" borderId="1" xfId="2" applyFont="1" applyFill="1" applyBorder="1" applyAlignment="1">
      <alignment horizontal="center" vertical="center"/>
    </xf>
    <xf numFmtId="0" fontId="4" fillId="8" borderId="1" xfId="2" applyFont="1" applyFill="1" applyBorder="1" applyAlignment="1">
      <alignment horizontal="center" vertical="center" wrapText="1"/>
    </xf>
    <xf numFmtId="0" fontId="5" fillId="7" borderId="1" xfId="2" applyFont="1" applyFill="1" applyBorder="1" applyAlignment="1">
      <alignment horizontal="justify" vertical="top" wrapText="1"/>
    </xf>
    <xf numFmtId="0" fontId="5" fillId="7" borderId="1" xfId="2" applyFont="1" applyFill="1" applyBorder="1" applyAlignment="1">
      <alignment horizontal="justify" vertical="center" wrapText="1"/>
    </xf>
    <xf numFmtId="0" fontId="5" fillId="7" borderId="1" xfId="2" applyFont="1" applyFill="1" applyBorder="1" applyAlignment="1">
      <alignment horizontal="center" vertical="center" wrapText="1"/>
    </xf>
    <xf numFmtId="0" fontId="5" fillId="0" borderId="1" xfId="2" applyFont="1" applyBorder="1" applyAlignment="1">
      <alignment horizontal="center" vertical="center" wrapText="1"/>
    </xf>
    <xf numFmtId="9" fontId="5" fillId="7" borderId="1" xfId="2" applyNumberFormat="1" applyFont="1" applyFill="1" applyBorder="1" applyAlignment="1">
      <alignment horizontal="center" vertical="center" wrapText="1"/>
    </xf>
    <xf numFmtId="9" fontId="5" fillId="0" borderId="1" xfId="3" applyFont="1" applyBorder="1" applyAlignment="1">
      <alignment horizontal="center" vertical="center" wrapText="1"/>
    </xf>
    <xf numFmtId="0" fontId="6" fillId="7" borderId="1" xfId="2" applyFont="1" applyFill="1" applyBorder="1" applyAlignment="1">
      <alignment horizontal="center" vertical="center" wrapText="1"/>
    </xf>
    <xf numFmtId="0" fontId="5" fillId="0" borderId="1" xfId="2" applyFont="1" applyBorder="1" applyAlignment="1">
      <alignment horizontal="justify" vertical="center" wrapText="1"/>
    </xf>
    <xf numFmtId="0" fontId="6" fillId="7" borderId="1" xfId="2" applyFont="1" applyFill="1" applyBorder="1" applyAlignment="1">
      <alignment horizontal="justify" vertical="center" wrapText="1"/>
    </xf>
    <xf numFmtId="9" fontId="6" fillId="7" borderId="1" xfId="2" applyNumberFormat="1" applyFont="1" applyFill="1" applyBorder="1" applyAlignment="1">
      <alignment horizontal="center" vertical="center" wrapText="1"/>
    </xf>
    <xf numFmtId="9" fontId="6" fillId="0" borderId="1" xfId="2" applyNumberFormat="1" applyFont="1" applyBorder="1" applyAlignment="1">
      <alignment horizontal="center" vertical="center" wrapText="1"/>
    </xf>
    <xf numFmtId="0" fontId="6" fillId="0" borderId="1" xfId="2" applyFont="1" applyBorder="1" applyAlignment="1">
      <alignment horizontal="center" vertical="center" wrapText="1"/>
    </xf>
    <xf numFmtId="3" fontId="6" fillId="7" borderId="1" xfId="2" applyNumberFormat="1" applyFont="1" applyFill="1" applyBorder="1" applyAlignment="1">
      <alignment horizontal="center" vertical="center"/>
    </xf>
    <xf numFmtId="9" fontId="6" fillId="7" borderId="1" xfId="2" applyNumberFormat="1" applyFont="1" applyFill="1" applyBorder="1" applyAlignment="1">
      <alignment horizontal="center" vertical="center"/>
    </xf>
    <xf numFmtId="168" fontId="6" fillId="7" borderId="1" xfId="2" applyNumberFormat="1" applyFont="1" applyFill="1" applyBorder="1" applyAlignment="1">
      <alignment horizontal="center" vertical="center" wrapText="1"/>
    </xf>
    <xf numFmtId="1" fontId="6" fillId="7" borderId="1" xfId="2" applyNumberFormat="1" applyFont="1" applyFill="1" applyBorder="1" applyAlignment="1">
      <alignment horizontal="center" vertical="center" wrapText="1"/>
    </xf>
    <xf numFmtId="0" fontId="6" fillId="7" borderId="1" xfId="2" applyFont="1" applyFill="1" applyBorder="1" applyAlignment="1">
      <alignment horizontal="center" vertical="center"/>
    </xf>
    <xf numFmtId="0" fontId="9" fillId="7" borderId="1" xfId="2" applyFont="1" applyFill="1" applyBorder="1" applyAlignment="1">
      <alignment horizontal="center" vertical="center"/>
    </xf>
    <xf numFmtId="3" fontId="10" fillId="2" borderId="1" xfId="2" applyNumberFormat="1" applyFont="1" applyFill="1" applyBorder="1" applyAlignment="1">
      <alignment horizontal="center" vertical="center" wrapText="1"/>
    </xf>
    <xf numFmtId="0" fontId="11" fillId="0" borderId="0" xfId="2" applyFont="1"/>
    <xf numFmtId="0" fontId="12" fillId="3" borderId="1" xfId="2" applyFont="1" applyFill="1" applyBorder="1" applyAlignment="1">
      <alignment horizontal="left" vertical="center" wrapText="1"/>
    </xf>
    <xf numFmtId="0" fontId="12" fillId="3" borderId="1" xfId="2" applyFont="1" applyFill="1" applyBorder="1" applyAlignment="1">
      <alignment horizontal="center" vertical="center" wrapText="1"/>
    </xf>
    <xf numFmtId="165" fontId="12" fillId="3" borderId="1" xfId="2" applyNumberFormat="1" applyFont="1" applyFill="1" applyBorder="1" applyAlignment="1" applyProtection="1">
      <alignment horizontal="center" vertical="center" wrapText="1"/>
      <protection locked="0"/>
    </xf>
    <xf numFmtId="0" fontId="12" fillId="4" borderId="1" xfId="2" applyFont="1" applyFill="1" applyBorder="1" applyAlignment="1">
      <alignment horizontal="center" vertical="center" wrapText="1"/>
    </xf>
    <xf numFmtId="0" fontId="12" fillId="5" borderId="1" xfId="2" applyFont="1" applyFill="1" applyBorder="1" applyAlignment="1">
      <alignment horizontal="center" vertical="center" wrapText="1"/>
    </xf>
    <xf numFmtId="9" fontId="12" fillId="3" borderId="1" xfId="2" applyNumberFormat="1" applyFont="1" applyFill="1" applyBorder="1" applyAlignment="1">
      <alignment horizontal="center" vertical="center" wrapText="1"/>
    </xf>
    <xf numFmtId="3" fontId="12" fillId="3" borderId="1" xfId="2" applyNumberFormat="1" applyFont="1" applyFill="1" applyBorder="1" applyAlignment="1">
      <alignment horizontal="center" vertical="center" wrapText="1"/>
    </xf>
    <xf numFmtId="3" fontId="12" fillId="6" borderId="1" xfId="2" applyNumberFormat="1" applyFont="1" applyFill="1" applyBorder="1" applyAlignment="1">
      <alignment horizontal="center" vertical="center" wrapText="1"/>
    </xf>
    <xf numFmtId="164" fontId="12" fillId="7" borderId="1" xfId="2" applyNumberFormat="1" applyFont="1" applyFill="1" applyBorder="1" applyAlignment="1">
      <alignment horizontal="justify" vertical="center" wrapText="1"/>
    </xf>
    <xf numFmtId="3" fontId="12" fillId="7" borderId="1" xfId="2" applyNumberFormat="1" applyFont="1" applyFill="1" applyBorder="1" applyAlignment="1">
      <alignment horizontal="center" vertical="center" wrapText="1"/>
    </xf>
    <xf numFmtId="164" fontId="12" fillId="7" borderId="1" xfId="2" applyNumberFormat="1" applyFont="1" applyFill="1" applyBorder="1" applyAlignment="1">
      <alignment horizontal="center" vertical="center" wrapText="1"/>
    </xf>
    <xf numFmtId="1" fontId="12" fillId="4" borderId="1" xfId="2" applyNumberFormat="1" applyFont="1" applyFill="1" applyBorder="1" applyAlignment="1">
      <alignment horizontal="center" vertical="center" wrapText="1"/>
    </xf>
    <xf numFmtId="1" fontId="12" fillId="7" borderId="1" xfId="2" applyNumberFormat="1" applyFont="1" applyFill="1" applyBorder="1" applyAlignment="1">
      <alignment horizontal="center" vertical="center" wrapText="1"/>
    </xf>
    <xf numFmtId="9" fontId="12" fillId="7" borderId="1" xfId="3" applyFont="1" applyFill="1" applyBorder="1" applyAlignment="1">
      <alignment horizontal="center" vertical="center" wrapText="1"/>
    </xf>
    <xf numFmtId="166" fontId="13" fillId="3" borderId="1" xfId="4" applyNumberFormat="1" applyFont="1" applyFill="1" applyBorder="1" applyAlignment="1" applyProtection="1">
      <alignment horizontal="center" vertical="center" wrapText="1"/>
      <protection locked="0"/>
    </xf>
    <xf numFmtId="1" fontId="13" fillId="3" borderId="1" xfId="4" applyNumberFormat="1" applyFont="1" applyFill="1" applyBorder="1" applyAlignment="1">
      <alignment horizontal="center" vertical="center" wrapText="1"/>
    </xf>
    <xf numFmtId="1" fontId="12" fillId="3" borderId="1" xfId="2" applyNumberFormat="1" applyFont="1" applyFill="1" applyBorder="1" applyAlignment="1">
      <alignment horizontal="center" vertical="center" wrapText="1"/>
    </xf>
    <xf numFmtId="1" fontId="13" fillId="4" borderId="1" xfId="2" applyNumberFormat="1" applyFont="1" applyFill="1" applyBorder="1" applyAlignment="1">
      <alignment horizontal="center" vertical="center" wrapText="1"/>
    </xf>
    <xf numFmtId="1" fontId="13" fillId="5" borderId="1" xfId="2" applyNumberFormat="1" applyFont="1" applyFill="1" applyBorder="1" applyAlignment="1">
      <alignment horizontal="center" vertical="center" wrapText="1"/>
    </xf>
    <xf numFmtId="1" fontId="13" fillId="3" borderId="1" xfId="2" applyNumberFormat="1" applyFont="1" applyFill="1" applyBorder="1" applyAlignment="1">
      <alignment horizontal="center" vertical="center" wrapText="1"/>
    </xf>
    <xf numFmtId="9" fontId="13" fillId="3" borderId="1" xfId="3" applyFont="1" applyFill="1" applyBorder="1" applyAlignment="1" applyProtection="1">
      <alignment horizontal="center" vertical="center" wrapText="1"/>
    </xf>
    <xf numFmtId="3" fontId="14" fillId="4" borderId="1" xfId="2" applyNumberFormat="1" applyFont="1" applyFill="1" applyBorder="1" applyAlignment="1">
      <alignment horizontal="center" vertical="center" wrapText="1"/>
    </xf>
    <xf numFmtId="3" fontId="14" fillId="7" borderId="1" xfId="2" applyNumberFormat="1" applyFont="1" applyFill="1" applyBorder="1" applyAlignment="1">
      <alignment horizontal="center" vertical="center" wrapText="1"/>
    </xf>
    <xf numFmtId="0" fontId="12" fillId="3" borderId="1" xfId="2" applyFont="1" applyFill="1" applyBorder="1" applyAlignment="1">
      <alignment vertical="center" wrapText="1"/>
    </xf>
    <xf numFmtId="0" fontId="13" fillId="3" borderId="1" xfId="2" applyFont="1" applyFill="1" applyBorder="1" applyAlignment="1">
      <alignment horizontal="center" vertical="center" wrapText="1"/>
    </xf>
    <xf numFmtId="9" fontId="13" fillId="3" borderId="1" xfId="2" applyNumberFormat="1" applyFont="1" applyFill="1" applyBorder="1" applyAlignment="1">
      <alignment horizontal="center" vertical="center" wrapText="1"/>
    </xf>
    <xf numFmtId="9" fontId="12" fillId="3" borderId="1" xfId="3" applyFont="1" applyFill="1" applyBorder="1" applyAlignment="1" applyProtection="1">
      <alignment horizontal="center" vertical="center" wrapText="1"/>
    </xf>
    <xf numFmtId="3" fontId="12" fillId="4" borderId="1" xfId="2" applyNumberFormat="1" applyFont="1" applyFill="1" applyBorder="1" applyAlignment="1">
      <alignment horizontal="center" vertical="center" wrapText="1"/>
    </xf>
    <xf numFmtId="3" fontId="12" fillId="5" borderId="1" xfId="2" applyNumberFormat="1" applyFont="1" applyFill="1" applyBorder="1" applyAlignment="1">
      <alignment horizontal="center" vertical="center" wrapText="1"/>
    </xf>
    <xf numFmtId="9" fontId="12" fillId="3" borderId="1" xfId="2" applyNumberFormat="1" applyFont="1" applyFill="1" applyBorder="1" applyAlignment="1">
      <alignment horizontal="left" vertical="center" wrapText="1"/>
    </xf>
    <xf numFmtId="9" fontId="12" fillId="3" borderId="1" xfId="3" applyFont="1" applyFill="1" applyBorder="1" applyAlignment="1" applyProtection="1">
      <alignment horizontal="center" vertical="center" wrapText="1"/>
      <protection locked="0"/>
    </xf>
    <xf numFmtId="167" fontId="13" fillId="3" borderId="1" xfId="2" applyNumberFormat="1" applyFont="1" applyFill="1" applyBorder="1" applyAlignment="1">
      <alignment horizontal="center" vertical="center" wrapText="1"/>
    </xf>
    <xf numFmtId="167" fontId="13" fillId="4" borderId="1" xfId="2" applyNumberFormat="1" applyFont="1" applyFill="1" applyBorder="1" applyAlignment="1">
      <alignment horizontal="center" vertical="center" wrapText="1"/>
    </xf>
    <xf numFmtId="167" fontId="13" fillId="7" borderId="1" xfId="2" applyNumberFormat="1" applyFont="1" applyFill="1" applyBorder="1" applyAlignment="1">
      <alignment horizontal="center" vertical="center" wrapText="1"/>
    </xf>
    <xf numFmtId="167" fontId="13" fillId="6" borderId="1" xfId="2" applyNumberFormat="1" applyFont="1" applyFill="1" applyBorder="1" applyAlignment="1">
      <alignment horizontal="center" vertical="center" wrapText="1"/>
    </xf>
    <xf numFmtId="164" fontId="12" fillId="4" borderId="1" xfId="2" applyNumberFormat="1" applyFont="1" applyFill="1" applyBorder="1" applyAlignment="1">
      <alignment horizontal="center" vertical="center" wrapText="1"/>
    </xf>
    <xf numFmtId="164" fontId="12" fillId="6" borderId="1" xfId="2" applyNumberFormat="1" applyFont="1" applyFill="1" applyBorder="1" applyAlignment="1">
      <alignment horizontal="center" vertical="center" wrapText="1"/>
    </xf>
    <xf numFmtId="3" fontId="12" fillId="3" borderId="1" xfId="2" applyNumberFormat="1" applyFont="1" applyFill="1" applyBorder="1" applyAlignment="1">
      <alignment vertical="center" wrapText="1"/>
    </xf>
    <xf numFmtId="9" fontId="12" fillId="6" borderId="1" xfId="1" applyFont="1" applyFill="1" applyBorder="1" applyAlignment="1">
      <alignment horizontal="center" vertical="center" wrapText="1"/>
    </xf>
    <xf numFmtId="3" fontId="13" fillId="6" borderId="1" xfId="2" applyNumberFormat="1" applyFont="1" applyFill="1" applyBorder="1" applyAlignment="1">
      <alignment horizontal="center" vertical="center" wrapText="1"/>
    </xf>
    <xf numFmtId="3" fontId="11" fillId="0" borderId="0" xfId="2" applyNumberFormat="1" applyFont="1"/>
    <xf numFmtId="9" fontId="12" fillId="3" borderId="1" xfId="1" applyFont="1" applyFill="1" applyBorder="1" applyAlignment="1">
      <alignment horizontal="center" vertical="center" wrapText="1"/>
    </xf>
    <xf numFmtId="0" fontId="5" fillId="0" borderId="4" xfId="2" applyFont="1" applyBorder="1" applyAlignment="1">
      <alignment horizontal="center" vertical="center" wrapText="1"/>
    </xf>
    <xf numFmtId="9" fontId="5" fillId="0" borderId="4" xfId="3" applyFont="1" applyBorder="1" applyAlignment="1">
      <alignment horizontal="center" vertical="center" wrapText="1"/>
    </xf>
    <xf numFmtId="0" fontId="6" fillId="7" borderId="4" xfId="2" applyFont="1" applyFill="1" applyBorder="1" applyAlignment="1">
      <alignment horizontal="center" vertical="center" wrapText="1"/>
    </xf>
    <xf numFmtId="0" fontId="5" fillId="7" borderId="4" xfId="2" applyFont="1" applyFill="1" applyBorder="1" applyAlignment="1">
      <alignment horizontal="center" vertical="center" wrapText="1"/>
    </xf>
    <xf numFmtId="9" fontId="6" fillId="0" borderId="4" xfId="2" applyNumberFormat="1" applyFont="1" applyBorder="1" applyAlignment="1">
      <alignment horizontal="center" vertical="center" wrapText="1"/>
    </xf>
    <xf numFmtId="0" fontId="6" fillId="0" borderId="4" xfId="2" applyFont="1" applyBorder="1" applyAlignment="1">
      <alignment horizontal="center" vertical="center" wrapText="1"/>
    </xf>
    <xf numFmtId="3" fontId="6" fillId="7" borderId="4" xfId="2" applyNumberFormat="1" applyFont="1" applyFill="1" applyBorder="1" applyAlignment="1">
      <alignment horizontal="center" vertical="center"/>
    </xf>
    <xf numFmtId="9" fontId="6" fillId="7" borderId="4" xfId="2" applyNumberFormat="1" applyFont="1" applyFill="1" applyBorder="1" applyAlignment="1">
      <alignment horizontal="center" vertical="center"/>
    </xf>
    <xf numFmtId="9" fontId="6" fillId="7" borderId="4" xfId="2" applyNumberFormat="1" applyFont="1" applyFill="1" applyBorder="1" applyAlignment="1">
      <alignment horizontal="center" vertical="center" wrapText="1"/>
    </xf>
    <xf numFmtId="1" fontId="6" fillId="7" borderId="4" xfId="2" applyNumberFormat="1" applyFont="1" applyFill="1" applyBorder="1" applyAlignment="1">
      <alignment horizontal="center" vertical="center" wrapText="1"/>
    </xf>
    <xf numFmtId="0" fontId="6" fillId="7" borderId="4" xfId="2" applyFont="1" applyFill="1" applyBorder="1" applyAlignment="1">
      <alignment horizontal="center" vertical="center"/>
    </xf>
    <xf numFmtId="0" fontId="16" fillId="7" borderId="1" xfId="0" applyFont="1" applyFill="1" applyBorder="1" applyAlignment="1">
      <alignment horizontal="center" vertical="center" wrapText="1"/>
    </xf>
    <xf numFmtId="3" fontId="5" fillId="7" borderId="1" xfId="2" applyNumberFormat="1" applyFont="1" applyFill="1" applyBorder="1" applyAlignment="1">
      <alignment horizontal="center" vertical="center" wrapText="1"/>
    </xf>
    <xf numFmtId="3" fontId="5" fillId="7" borderId="1" xfId="2" applyNumberFormat="1" applyFont="1" applyFill="1" applyBorder="1" applyAlignment="1">
      <alignment horizontal="left" vertical="center" wrapText="1"/>
    </xf>
    <xf numFmtId="0" fontId="17" fillId="7" borderId="1" xfId="0" applyFont="1" applyFill="1" applyBorder="1" applyAlignment="1">
      <alignment horizontal="center" vertical="center" wrapText="1"/>
    </xf>
    <xf numFmtId="9" fontId="5" fillId="7" borderId="1" xfId="3" applyFont="1" applyFill="1" applyBorder="1" applyAlignment="1">
      <alignment horizontal="center" vertical="center" wrapText="1"/>
    </xf>
    <xf numFmtId="3" fontId="6" fillId="7" borderId="1" xfId="2" applyNumberFormat="1" applyFont="1" applyFill="1" applyBorder="1" applyAlignment="1">
      <alignment horizontal="center" vertical="center" wrapText="1"/>
    </xf>
    <xf numFmtId="1" fontId="5" fillId="7" borderId="1" xfId="2" applyNumberFormat="1" applyFont="1" applyFill="1" applyBorder="1" applyAlignment="1">
      <alignment horizontal="center" vertical="center" wrapText="1"/>
    </xf>
    <xf numFmtId="9" fontId="6" fillId="7" borderId="1" xfId="3" applyFont="1" applyFill="1" applyBorder="1" applyAlignment="1">
      <alignment horizontal="center" vertical="center"/>
    </xf>
    <xf numFmtId="167" fontId="12" fillId="3" borderId="1" xfId="2" applyNumberFormat="1" applyFont="1" applyFill="1" applyBorder="1" applyAlignment="1">
      <alignment horizontal="center" vertical="center" wrapText="1"/>
    </xf>
    <xf numFmtId="3" fontId="10" fillId="2" borderId="1" xfId="2" applyNumberFormat="1" applyFont="1" applyFill="1" applyBorder="1" applyAlignment="1">
      <alignment horizontal="center" vertical="center" wrapText="1"/>
    </xf>
    <xf numFmtId="164" fontId="10" fillId="2" borderId="1" xfId="2" applyNumberFormat="1" applyFont="1" applyFill="1" applyBorder="1" applyAlignment="1">
      <alignment horizontal="center" vertical="center" wrapText="1"/>
    </xf>
    <xf numFmtId="0" fontId="5" fillId="7" borderId="1" xfId="2" applyFont="1" applyFill="1" applyBorder="1" applyAlignment="1">
      <alignment horizontal="justify" vertical="center" wrapText="1"/>
    </xf>
    <xf numFmtId="0" fontId="5" fillId="7" borderId="1" xfId="2" applyFont="1" applyFill="1" applyBorder="1" applyAlignment="1">
      <alignment horizontal="justify" vertical="top" wrapText="1"/>
    </xf>
    <xf numFmtId="0" fontId="5" fillId="7" borderId="2" xfId="2" applyFont="1" applyFill="1" applyBorder="1" applyAlignment="1">
      <alignment vertical="center" wrapText="1"/>
    </xf>
    <xf numFmtId="0" fontId="5" fillId="7" borderId="3" xfId="2" applyFont="1" applyFill="1" applyBorder="1" applyAlignment="1">
      <alignment vertical="center" wrapText="1"/>
    </xf>
  </cellXfs>
  <cellStyles count="5">
    <cellStyle name="Normal" xfId="0" builtinId="0"/>
    <cellStyle name="Normal 2" xfId="2" xr:uid="{A9F7D016-CD70-4339-ACEB-C59D8AB5BEA4}"/>
    <cellStyle name="Normal 2 2" xfId="4" xr:uid="{477C4B8F-3A86-44C9-96A9-FADE107E6ECF}"/>
    <cellStyle name="Porcentaje" xfId="1" builtinId="5"/>
    <cellStyle name="Porcentaje 2" xfId="3" xr:uid="{6362E45E-C232-4C8D-AC00-76BF279229B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RGE%20CHAVEZ\Desktop\Teletrabajo\Segumiento%20Matrices%20PES%20y%20P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INSTITUCIONAL "/>
      <sheetName val="MISIONAL"/>
      <sheetName val="GGA"/>
      <sheetName val="GGF"/>
      <sheetName val="GGH"/>
      <sheetName val="OAJ"/>
      <sheetName val="OCI"/>
      <sheetName val="GCyP "/>
      <sheetName val="GEel"/>
      <sheetName val="GPyE"/>
      <sheetName val="GTICS "/>
      <sheetName val="TOTAL ACTIVIDADES"/>
      <sheetName val="TOTAL"/>
      <sheetName val="PLAN SECTORIAL"/>
      <sheetName val="PLAN ESTRATEGICO"/>
      <sheetName val="Hoja1"/>
    </sheetNames>
    <sheetDataSet>
      <sheetData sheetId="0" refreshError="1"/>
      <sheetData sheetId="1">
        <row r="6">
          <cell r="T6"/>
          <cell r="X6"/>
          <cell r="AB6"/>
          <cell r="AF6"/>
          <cell r="AJ6"/>
          <cell r="AN6"/>
          <cell r="AR6"/>
          <cell r="AV6"/>
          <cell r="AZ6"/>
        </row>
        <row r="7">
          <cell r="H7"/>
          <cell r="L7"/>
          <cell r="P7"/>
          <cell r="T7"/>
          <cell r="X7"/>
          <cell r="AB7"/>
          <cell r="AF7"/>
          <cell r="AJ7"/>
          <cell r="AN7"/>
          <cell r="AR7"/>
          <cell r="AV7"/>
          <cell r="AZ7"/>
        </row>
        <row r="11">
          <cell r="T11"/>
          <cell r="X11"/>
          <cell r="AB11"/>
          <cell r="AF11"/>
          <cell r="AJ11"/>
          <cell r="AN11"/>
          <cell r="AR11"/>
          <cell r="AV11"/>
          <cell r="AZ11"/>
        </row>
        <row r="12">
          <cell r="T12"/>
          <cell r="X12"/>
          <cell r="AB12"/>
          <cell r="AF12"/>
          <cell r="AJ12"/>
          <cell r="AN12"/>
          <cell r="AR12"/>
          <cell r="AV12"/>
          <cell r="AZ12"/>
        </row>
        <row r="14">
          <cell r="T14"/>
          <cell r="X14"/>
          <cell r="AB14"/>
          <cell r="AF14"/>
          <cell r="AJ14"/>
          <cell r="AN14"/>
          <cell r="AR14"/>
          <cell r="AV14"/>
          <cell r="AZ14"/>
        </row>
        <row r="15">
          <cell r="H15"/>
          <cell r="L15"/>
          <cell r="P15"/>
          <cell r="T15"/>
          <cell r="X15"/>
          <cell r="AB15"/>
          <cell r="AF15"/>
          <cell r="AJ15"/>
          <cell r="AN15"/>
          <cell r="AR15"/>
          <cell r="AV15"/>
          <cell r="AZ15"/>
        </row>
        <row r="17">
          <cell r="T17"/>
          <cell r="X17"/>
          <cell r="AB17"/>
          <cell r="AF17"/>
          <cell r="AJ17"/>
          <cell r="AN17"/>
          <cell r="AR17"/>
          <cell r="AV17"/>
          <cell r="AZ17"/>
        </row>
        <row r="18">
          <cell r="T18"/>
          <cell r="X18"/>
          <cell r="AB18"/>
          <cell r="AF18"/>
          <cell r="AJ18"/>
          <cell r="AN18"/>
          <cell r="AR18"/>
          <cell r="AV18"/>
          <cell r="AZ18"/>
        </row>
        <row r="19">
          <cell r="T19"/>
          <cell r="X19"/>
          <cell r="AB19"/>
          <cell r="AF19"/>
          <cell r="AJ19"/>
          <cell r="AN19"/>
          <cell r="AR19"/>
          <cell r="AV19"/>
          <cell r="AZ19"/>
        </row>
        <row r="21">
          <cell r="T21"/>
          <cell r="X21"/>
          <cell r="AB21"/>
          <cell r="AF21"/>
          <cell r="AJ21"/>
          <cell r="AN21"/>
          <cell r="AR21"/>
          <cell r="AV21"/>
          <cell r="AZ21"/>
        </row>
        <row r="22">
          <cell r="T22"/>
          <cell r="X22"/>
          <cell r="AB22"/>
          <cell r="AF22"/>
          <cell r="AJ22"/>
          <cell r="AN22"/>
          <cell r="AR22"/>
          <cell r="AV22"/>
          <cell r="AZ22"/>
        </row>
        <row r="24">
          <cell r="T24"/>
          <cell r="X24"/>
          <cell r="AB24"/>
          <cell r="AF24"/>
          <cell r="AJ24"/>
          <cell r="AN24"/>
          <cell r="AR24"/>
          <cell r="AV24"/>
          <cell r="AZ24"/>
        </row>
        <row r="27">
          <cell r="T27"/>
          <cell r="X27"/>
          <cell r="AB27"/>
          <cell r="AF27"/>
          <cell r="AJ27"/>
          <cell r="AN27"/>
          <cell r="AR27"/>
          <cell r="AV27"/>
          <cell r="AZ27"/>
        </row>
      </sheetData>
      <sheetData sheetId="2" refreshError="1"/>
      <sheetData sheetId="3" refreshError="1"/>
      <sheetData sheetId="4" refreshError="1"/>
      <sheetData sheetId="5">
        <row r="16">
          <cell r="H16"/>
          <cell r="L16"/>
          <cell r="P16"/>
          <cell r="T16"/>
          <cell r="X16"/>
          <cell r="AB16"/>
          <cell r="AF16"/>
          <cell r="AJ16"/>
          <cell r="AN16"/>
          <cell r="AR16"/>
          <cell r="AV16"/>
          <cell r="AZ16"/>
        </row>
      </sheetData>
      <sheetData sheetId="6" refreshError="1"/>
      <sheetData sheetId="7">
        <row r="8">
          <cell r="T8"/>
          <cell r="X8"/>
          <cell r="AB8"/>
          <cell r="AF8"/>
          <cell r="AJ8"/>
          <cell r="AN8"/>
          <cell r="AR8"/>
          <cell r="AV8"/>
          <cell r="AZ8"/>
        </row>
        <row r="11">
          <cell r="T11"/>
          <cell r="X11"/>
          <cell r="AB11"/>
          <cell r="AF11"/>
          <cell r="AJ11"/>
          <cell r="AN11"/>
          <cell r="AR11"/>
          <cell r="AV11"/>
          <cell r="AZ11"/>
        </row>
        <row r="19">
          <cell r="T19">
            <v>0</v>
          </cell>
          <cell r="X19">
            <v>0</v>
          </cell>
          <cell r="AB19">
            <v>0</v>
          </cell>
          <cell r="AF19">
            <v>0</v>
          </cell>
          <cell r="AJ19">
            <v>0</v>
          </cell>
          <cell r="AN19">
            <v>0</v>
          </cell>
          <cell r="AR19">
            <v>0</v>
          </cell>
          <cell r="AV19">
            <v>0</v>
          </cell>
          <cell r="AZ19">
            <v>0</v>
          </cell>
        </row>
      </sheetData>
      <sheetData sheetId="8">
        <row r="5">
          <cell r="H5">
            <v>0</v>
          </cell>
          <cell r="T5"/>
          <cell r="X5"/>
          <cell r="AB5"/>
          <cell r="AF5"/>
          <cell r="AJ5"/>
          <cell r="AN5"/>
          <cell r="AR5"/>
          <cell r="AV5"/>
          <cell r="AZ5"/>
        </row>
        <row r="7">
          <cell r="T7"/>
          <cell r="X7"/>
          <cell r="AB7"/>
          <cell r="AF7"/>
          <cell r="AJ7"/>
          <cell r="AN7"/>
          <cell r="AR7"/>
          <cell r="AV7"/>
          <cell r="AZ7"/>
        </row>
        <row r="12">
          <cell r="T12"/>
          <cell r="X12"/>
          <cell r="AB12"/>
          <cell r="AF12"/>
          <cell r="AJ12"/>
          <cell r="AN12"/>
          <cell r="AR12"/>
          <cell r="AV12"/>
          <cell r="AZ12"/>
        </row>
      </sheetData>
      <sheetData sheetId="9" refreshError="1"/>
      <sheetData sheetId="10" refreshError="1"/>
      <sheetData sheetId="11" refreshError="1"/>
      <sheetData sheetId="12">
        <row r="13">
          <cell r="C13">
            <v>0.11412299516908214</v>
          </cell>
        </row>
      </sheetData>
      <sheetData sheetId="13">
        <row r="3">
          <cell r="P3">
            <v>0</v>
          </cell>
          <cell r="Q3">
            <v>0</v>
          </cell>
          <cell r="R3">
            <v>0</v>
          </cell>
          <cell r="S3">
            <v>0</v>
          </cell>
        </row>
        <row r="4">
          <cell r="Q4">
            <v>0</v>
          </cell>
          <cell r="R4">
            <v>0</v>
          </cell>
          <cell r="S4">
            <v>0</v>
          </cell>
        </row>
        <row r="6">
          <cell r="Q6">
            <v>0</v>
          </cell>
          <cell r="R6">
            <v>0</v>
          </cell>
          <cell r="S6">
            <v>0</v>
          </cell>
        </row>
        <row r="7">
          <cell r="Q7">
            <v>0</v>
          </cell>
          <cell r="R7">
            <v>0</v>
          </cell>
          <cell r="S7">
            <v>0</v>
          </cell>
        </row>
        <row r="9">
          <cell r="Q9">
            <v>0</v>
          </cell>
          <cell r="R9">
            <v>0</v>
          </cell>
          <cell r="S9">
            <v>0</v>
          </cell>
        </row>
        <row r="10">
          <cell r="Q10"/>
          <cell r="R10"/>
          <cell r="S10"/>
        </row>
      </sheetData>
      <sheetData sheetId="14" refreshError="1"/>
      <sheetData sheetId="1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E8B58-10A7-4170-B5B1-112C7A2939C2}">
  <dimension ref="A1:V11"/>
  <sheetViews>
    <sheetView tabSelected="1" topLeftCell="A6" workbookViewId="0">
      <selection activeCell="AA10" sqref="AA10"/>
    </sheetView>
  </sheetViews>
  <sheetFormatPr baseColWidth="10" defaultRowHeight="12" x14ac:dyDescent="0.2"/>
  <cols>
    <col min="1" max="1" width="31" style="23" customWidth="1"/>
    <col min="2" max="6" width="11.42578125" style="23"/>
    <col min="7" max="13" width="11.42578125" style="23" hidden="1" customWidth="1"/>
    <col min="14" max="15" width="11.42578125" style="23"/>
    <col min="16" max="16" width="11.42578125" style="64"/>
    <col min="17" max="19" width="0" style="23" hidden="1" customWidth="1"/>
    <col min="20" max="20" width="11.42578125" style="23"/>
    <col min="21" max="21" width="0" style="23" hidden="1" customWidth="1"/>
    <col min="22" max="22" width="56.85546875" style="23" customWidth="1"/>
    <col min="23" max="16384" width="11.42578125" style="23"/>
  </cols>
  <sheetData>
    <row r="1" spans="1:22" ht="16.5" customHeight="1" x14ac:dyDescent="0.2">
      <c r="A1" s="87" t="s">
        <v>0</v>
      </c>
      <c r="B1" s="86" t="s">
        <v>1</v>
      </c>
      <c r="C1" s="86" t="s">
        <v>2</v>
      </c>
      <c r="D1" s="86" t="s">
        <v>3</v>
      </c>
      <c r="E1" s="87" t="s">
        <v>4</v>
      </c>
      <c r="F1" s="86" t="s">
        <v>5</v>
      </c>
      <c r="G1" s="86" t="s">
        <v>6</v>
      </c>
      <c r="H1" s="86" t="s">
        <v>7</v>
      </c>
      <c r="I1" s="86" t="s">
        <v>8</v>
      </c>
      <c r="J1" s="22"/>
      <c r="K1" s="86" t="s">
        <v>9</v>
      </c>
      <c r="L1" s="86" t="s">
        <v>10</v>
      </c>
      <c r="M1" s="86"/>
      <c r="N1" s="86" t="s">
        <v>11</v>
      </c>
      <c r="O1" s="86" t="s">
        <v>12</v>
      </c>
      <c r="P1" s="86" t="s">
        <v>13</v>
      </c>
      <c r="Q1" s="86" t="s">
        <v>14</v>
      </c>
      <c r="R1" s="86" t="s">
        <v>15</v>
      </c>
      <c r="S1" s="86" t="s">
        <v>16</v>
      </c>
      <c r="T1" s="86" t="s">
        <v>17</v>
      </c>
      <c r="U1" s="86" t="s">
        <v>16</v>
      </c>
      <c r="V1" s="86" t="s">
        <v>89</v>
      </c>
    </row>
    <row r="2" spans="1:22" ht="13.5" x14ac:dyDescent="0.2">
      <c r="A2" s="87"/>
      <c r="B2" s="86"/>
      <c r="C2" s="86"/>
      <c r="D2" s="86"/>
      <c r="E2" s="87"/>
      <c r="F2" s="86"/>
      <c r="G2" s="86"/>
      <c r="H2" s="86"/>
      <c r="I2" s="86"/>
      <c r="J2" s="22"/>
      <c r="K2" s="86"/>
      <c r="L2" s="22" t="s">
        <v>18</v>
      </c>
      <c r="M2" s="22" t="s">
        <v>19</v>
      </c>
      <c r="N2" s="86"/>
      <c r="O2" s="86"/>
      <c r="P2" s="86"/>
      <c r="Q2" s="86"/>
      <c r="R2" s="86"/>
      <c r="S2" s="86"/>
      <c r="T2" s="86"/>
      <c r="U2" s="86"/>
      <c r="V2" s="86"/>
    </row>
    <row r="3" spans="1:22" ht="135" x14ac:dyDescent="0.2">
      <c r="A3" s="24" t="s">
        <v>20</v>
      </c>
      <c r="B3" s="25" t="s">
        <v>21</v>
      </c>
      <c r="C3" s="25" t="s">
        <v>22</v>
      </c>
      <c r="D3" s="26">
        <v>1179</v>
      </c>
      <c r="E3" s="26">
        <v>1600</v>
      </c>
      <c r="F3" s="25">
        <v>400</v>
      </c>
      <c r="G3" s="25">
        <v>0</v>
      </c>
      <c r="H3" s="25">
        <v>200</v>
      </c>
      <c r="I3" s="27">
        <v>400</v>
      </c>
      <c r="J3" s="28">
        <v>300</v>
      </c>
      <c r="K3" s="25">
        <v>200</v>
      </c>
      <c r="L3" s="25">
        <v>100</v>
      </c>
      <c r="M3" s="29">
        <v>1</v>
      </c>
      <c r="N3" s="30">
        <f>J3+L3</f>
        <v>400</v>
      </c>
      <c r="O3" s="30">
        <v>400</v>
      </c>
      <c r="P3" s="31">
        <v>100</v>
      </c>
      <c r="Q3" s="31">
        <f>[1]MISIONAL!T12+[1]MISIONAL!X12+[1]MISIONAL!AB12</f>
        <v>0</v>
      </c>
      <c r="R3" s="31">
        <f>[1]MISIONAL!AF12+[1]MISIONAL!AJ12+[1]MISIONAL!AN12</f>
        <v>0</v>
      </c>
      <c r="S3" s="31">
        <f>[1]MISIONAL!AR12+[1]MISIONAL!AV12+[1]MISIONAL!AZ12</f>
        <v>0</v>
      </c>
      <c r="T3" s="30">
        <f>P3+Q3+R3+S3</f>
        <v>100</v>
      </c>
      <c r="U3" s="30"/>
      <c r="V3" s="61" t="s">
        <v>115</v>
      </c>
    </row>
    <row r="4" spans="1:22" ht="135" x14ac:dyDescent="0.2">
      <c r="A4" s="32" t="s">
        <v>23</v>
      </c>
      <c r="B4" s="33" t="s">
        <v>24</v>
      </c>
      <c r="C4" s="33" t="s">
        <v>25</v>
      </c>
      <c r="D4" s="34">
        <v>8011</v>
      </c>
      <c r="E4" s="34">
        <v>0</v>
      </c>
      <c r="F4" s="33">
        <v>6000</v>
      </c>
      <c r="G4" s="33">
        <v>0</v>
      </c>
      <c r="H4" s="33">
        <v>3000</v>
      </c>
      <c r="I4" s="35">
        <v>4500</v>
      </c>
      <c r="J4" s="36"/>
      <c r="K4" s="33">
        <v>3000</v>
      </c>
      <c r="L4" s="33">
        <v>1624</v>
      </c>
      <c r="M4" s="37">
        <v>1</v>
      </c>
      <c r="N4" s="33">
        <f>I4+L4</f>
        <v>6124</v>
      </c>
      <c r="O4" s="33">
        <v>6000</v>
      </c>
      <c r="P4" s="31">
        <v>1500</v>
      </c>
      <c r="Q4" s="31">
        <f>[1]MISIONAL!T14+[1]MISIONAL!X14+[1]MISIONAL!AB14</f>
        <v>0</v>
      </c>
      <c r="R4" s="31">
        <f>[1]MISIONAL!AF14+[1]MISIONAL!AJ14+[1]MISIONAL!AN14</f>
        <v>0</v>
      </c>
      <c r="S4" s="31">
        <f>[1]MISIONAL!AR14+[1]MISIONAL!AV14+[1]MISIONAL!AZ14</f>
        <v>0</v>
      </c>
      <c r="T4" s="30">
        <f t="shared" ref="T4:T11" si="0">P4+Q4+R4+S4</f>
        <v>1500</v>
      </c>
      <c r="U4" s="33"/>
      <c r="V4" s="61" t="s">
        <v>116</v>
      </c>
    </row>
    <row r="5" spans="1:22" ht="121.5" x14ac:dyDescent="0.2">
      <c r="A5" s="24" t="s">
        <v>26</v>
      </c>
      <c r="B5" s="25" t="s">
        <v>21</v>
      </c>
      <c r="C5" s="38" t="s">
        <v>25</v>
      </c>
      <c r="D5" s="39">
        <v>8</v>
      </c>
      <c r="E5" s="40">
        <v>20</v>
      </c>
      <c r="F5" s="40">
        <v>10</v>
      </c>
      <c r="G5" s="40">
        <v>0</v>
      </c>
      <c r="H5" s="40">
        <v>5</v>
      </c>
      <c r="I5" s="41">
        <v>22</v>
      </c>
      <c r="J5" s="42">
        <v>10</v>
      </c>
      <c r="K5" s="43">
        <v>5</v>
      </c>
      <c r="L5" s="43">
        <v>3</v>
      </c>
      <c r="M5" s="44">
        <v>1</v>
      </c>
      <c r="N5" s="43">
        <f>J5+L5</f>
        <v>13</v>
      </c>
      <c r="O5" s="40">
        <v>10</v>
      </c>
      <c r="P5" s="31">
        <f>[1]MISIONAL!H15+[1]MISIONAL!L15+[1]MISIONAL!P15</f>
        <v>0</v>
      </c>
      <c r="Q5" s="31">
        <f>[1]MISIONAL!T15+[1]MISIONAL!X15+[1]MISIONAL!AB15</f>
        <v>0</v>
      </c>
      <c r="R5" s="31">
        <f>[1]MISIONAL!AF15+[1]MISIONAL!AJ15+[1]MISIONAL!AN15</f>
        <v>0</v>
      </c>
      <c r="S5" s="31">
        <f>[1]MISIONAL!AR15+[1]MISIONAL!AV15+[1]MISIONAL!AZ15</f>
        <v>0</v>
      </c>
      <c r="T5" s="30">
        <f t="shared" si="0"/>
        <v>0</v>
      </c>
      <c r="U5" s="43"/>
      <c r="V5" s="61" t="s">
        <v>90</v>
      </c>
    </row>
    <row r="6" spans="1:22" ht="94.5" x14ac:dyDescent="0.2">
      <c r="A6" s="32" t="s">
        <v>27</v>
      </c>
      <c r="B6" s="33" t="s">
        <v>21</v>
      </c>
      <c r="C6" s="33" t="s">
        <v>28</v>
      </c>
      <c r="D6" s="34">
        <v>3</v>
      </c>
      <c r="E6" s="34">
        <v>8</v>
      </c>
      <c r="F6" s="33">
        <v>2</v>
      </c>
      <c r="G6" s="33">
        <v>0</v>
      </c>
      <c r="H6" s="33">
        <v>0</v>
      </c>
      <c r="I6" s="45" t="s">
        <v>29</v>
      </c>
      <c r="J6" s="46"/>
      <c r="K6" s="33">
        <v>2</v>
      </c>
      <c r="L6" s="33">
        <v>2</v>
      </c>
      <c r="M6" s="37">
        <v>1</v>
      </c>
      <c r="N6" s="33">
        <f>L6</f>
        <v>2</v>
      </c>
      <c r="O6" s="33">
        <v>2</v>
      </c>
      <c r="P6" s="62">
        <v>0.18</v>
      </c>
      <c r="Q6" s="31">
        <f>(([1]GEel!T5+[1]GEel!X5+[1]GEel!AB5)+([1]GEel!T7+[1]GEel!X7+[1]GEel!AB7))/2</f>
        <v>0</v>
      </c>
      <c r="R6" s="31">
        <f>(([1]GEel!AF5+[1]GEel!AJ5+[1]GEel!AN5)+([1]GEel!AF7+[1]GEel!AJ7+[1]GEel!AN7))/2</f>
        <v>0</v>
      </c>
      <c r="S6" s="31">
        <f>(([1]GEel!AR5+[1]GEel!AV5+[1]GEel!AZ5)+([1]GEel!AR7+[1]GEel!AV7+[1]GEel!AZ7))/2</f>
        <v>0</v>
      </c>
      <c r="T6" s="65">
        <f t="shared" si="0"/>
        <v>0.18</v>
      </c>
      <c r="U6" s="33"/>
      <c r="V6" s="61" t="s">
        <v>127</v>
      </c>
    </row>
    <row r="7" spans="1:22" ht="148.5" x14ac:dyDescent="0.2">
      <c r="A7" s="47" t="s">
        <v>30</v>
      </c>
      <c r="B7" s="48" t="s">
        <v>21</v>
      </c>
      <c r="C7" s="49" t="s">
        <v>28</v>
      </c>
      <c r="D7" s="43">
        <v>4</v>
      </c>
      <c r="E7" s="40">
        <v>12</v>
      </c>
      <c r="F7" s="40">
        <v>3</v>
      </c>
      <c r="G7" s="40">
        <v>0</v>
      </c>
      <c r="H7" s="40">
        <v>0</v>
      </c>
      <c r="I7" s="35">
        <v>3</v>
      </c>
      <c r="J7" s="36"/>
      <c r="K7" s="40">
        <v>3</v>
      </c>
      <c r="L7" s="40">
        <v>3</v>
      </c>
      <c r="M7" s="50">
        <v>1</v>
      </c>
      <c r="N7" s="40">
        <f>L7</f>
        <v>3</v>
      </c>
      <c r="O7" s="40">
        <v>3</v>
      </c>
      <c r="P7" s="31">
        <f>[1]MISIONAL!H7+[1]MISIONAL!L7+[1]MISIONAL!P7</f>
        <v>0</v>
      </c>
      <c r="Q7" s="31">
        <f>[1]MISIONAL!T7+[1]MISIONAL!X7+[1]MISIONAL!AB7</f>
        <v>0</v>
      </c>
      <c r="R7" s="31">
        <f>[1]MISIONAL!AF7+[1]MISIONAL!AJ7+[1]MISIONAL!AN7</f>
        <v>0</v>
      </c>
      <c r="S7" s="31">
        <f>[1]MISIONAL!AR7+[1]MISIONAL!AV7+[1]MISIONAL!AZ7</f>
        <v>0</v>
      </c>
      <c r="T7" s="30">
        <f t="shared" si="0"/>
        <v>0</v>
      </c>
      <c r="U7" s="40"/>
      <c r="V7" s="61" t="s">
        <v>128</v>
      </c>
    </row>
    <row r="8" spans="1:22" ht="27" x14ac:dyDescent="0.2">
      <c r="A8" s="32" t="s">
        <v>31</v>
      </c>
      <c r="B8" s="33" t="s">
        <v>24</v>
      </c>
      <c r="C8" s="33" t="s">
        <v>25</v>
      </c>
      <c r="D8" s="34">
        <v>22000</v>
      </c>
      <c r="E8" s="34">
        <v>88000</v>
      </c>
      <c r="F8" s="33">
        <v>22000</v>
      </c>
      <c r="G8" s="33">
        <v>0</v>
      </c>
      <c r="H8" s="33">
        <v>10000</v>
      </c>
      <c r="I8" s="51">
        <v>19260</v>
      </c>
      <c r="J8" s="52">
        <v>11110</v>
      </c>
      <c r="K8" s="33">
        <v>12000</v>
      </c>
      <c r="L8" s="33"/>
      <c r="M8" s="33"/>
      <c r="N8" s="33">
        <v>22911</v>
      </c>
      <c r="O8" s="33">
        <v>22000</v>
      </c>
      <c r="P8" s="31">
        <v>0</v>
      </c>
      <c r="Q8" s="31"/>
      <c r="R8" s="31"/>
      <c r="S8" s="31"/>
      <c r="T8" s="30">
        <v>6000</v>
      </c>
      <c r="U8" s="33"/>
      <c r="V8" s="61" t="s">
        <v>130</v>
      </c>
    </row>
    <row r="9" spans="1:22" ht="68.25" customHeight="1" x14ac:dyDescent="0.2">
      <c r="A9" s="53" t="s">
        <v>32</v>
      </c>
      <c r="B9" s="48" t="s">
        <v>33</v>
      </c>
      <c r="C9" s="49" t="s">
        <v>34</v>
      </c>
      <c r="D9" s="49">
        <v>0</v>
      </c>
      <c r="E9" s="54">
        <v>1</v>
      </c>
      <c r="F9" s="29">
        <v>0.25</v>
      </c>
      <c r="G9" s="29">
        <v>0</v>
      </c>
      <c r="H9" s="55">
        <v>0.125</v>
      </c>
      <c r="I9" s="56">
        <v>0.125</v>
      </c>
      <c r="J9" s="57"/>
      <c r="K9" s="55">
        <v>0.125</v>
      </c>
      <c r="L9" s="55">
        <v>0.125</v>
      </c>
      <c r="M9" s="55">
        <v>1</v>
      </c>
      <c r="N9" s="55">
        <f>I9+K9</f>
        <v>0.25</v>
      </c>
      <c r="O9" s="85">
        <v>0.25</v>
      </c>
      <c r="P9" s="63">
        <f>([1]OAJ!H16+[1]OAJ!L16+[1]OAJ!P16)/4</f>
        <v>0</v>
      </c>
      <c r="Q9" s="58">
        <f>([1]OAJ!T16+[1]OAJ!X16+[1]OAJ!AB16)/4</f>
        <v>0</v>
      </c>
      <c r="R9" s="58">
        <f>([1]OAJ!AF16+[1]OAJ!AJ16+[1]OAJ!AN16)/4</f>
        <v>0</v>
      </c>
      <c r="S9" s="58">
        <f>([1]OAJ!AR16+[1]OAJ!AV16+[1]OAJ!AZ16)/4</f>
        <v>0</v>
      </c>
      <c r="T9" s="30">
        <f t="shared" si="0"/>
        <v>0</v>
      </c>
      <c r="U9" s="55"/>
      <c r="V9" s="61" t="s">
        <v>125</v>
      </c>
    </row>
    <row r="10" spans="1:22" ht="68.25" customHeight="1" x14ac:dyDescent="0.2">
      <c r="A10" s="32" t="s">
        <v>35</v>
      </c>
      <c r="B10" s="33" t="s">
        <v>24</v>
      </c>
      <c r="C10" s="33" t="s">
        <v>34</v>
      </c>
      <c r="D10" s="34">
        <v>0</v>
      </c>
      <c r="E10" s="34">
        <v>100</v>
      </c>
      <c r="F10" s="33">
        <v>25</v>
      </c>
      <c r="G10" s="33">
        <v>0</v>
      </c>
      <c r="H10" s="34">
        <v>12.5</v>
      </c>
      <c r="I10" s="59">
        <v>12.5</v>
      </c>
      <c r="J10" s="34"/>
      <c r="K10" s="34">
        <v>12.5</v>
      </c>
      <c r="L10" s="57">
        <v>0.125</v>
      </c>
      <c r="M10" s="37">
        <v>1</v>
      </c>
      <c r="N10" s="34">
        <f>I10+K10</f>
        <v>25</v>
      </c>
      <c r="O10" s="34">
        <v>25</v>
      </c>
      <c r="P10" s="31">
        <v>0</v>
      </c>
      <c r="Q10" s="60"/>
      <c r="R10" s="60"/>
      <c r="S10" s="60"/>
      <c r="T10" s="30">
        <f t="shared" si="0"/>
        <v>0</v>
      </c>
      <c r="U10" s="34"/>
      <c r="V10" s="61" t="s">
        <v>129</v>
      </c>
    </row>
    <row r="11" spans="1:22" ht="68.25" customHeight="1" x14ac:dyDescent="0.2">
      <c r="A11" s="32" t="s">
        <v>36</v>
      </c>
      <c r="B11" s="33" t="s">
        <v>33</v>
      </c>
      <c r="C11" s="33" t="s">
        <v>37</v>
      </c>
      <c r="D11" s="34">
        <v>84.2</v>
      </c>
      <c r="E11" s="34">
        <v>85</v>
      </c>
      <c r="F11" s="33">
        <v>81</v>
      </c>
      <c r="G11" s="33">
        <v>0</v>
      </c>
      <c r="H11" s="33">
        <v>81</v>
      </c>
      <c r="I11" s="51" t="s">
        <v>29</v>
      </c>
      <c r="J11" s="33"/>
      <c r="K11" s="33">
        <v>81</v>
      </c>
      <c r="L11" s="33"/>
      <c r="M11" s="33"/>
      <c r="N11" s="33" t="s">
        <v>38</v>
      </c>
      <c r="O11" s="33">
        <v>84</v>
      </c>
      <c r="P11" s="31">
        <v>0</v>
      </c>
      <c r="Q11" s="31"/>
      <c r="R11" s="31"/>
      <c r="S11" s="31"/>
      <c r="T11" s="30">
        <f t="shared" si="0"/>
        <v>0</v>
      </c>
      <c r="U11" s="33"/>
      <c r="V11" s="61" t="s">
        <v>91</v>
      </c>
    </row>
  </sheetData>
  <mergeCells count="20">
    <mergeCell ref="N1:N2"/>
    <mergeCell ref="A1:A2"/>
    <mergeCell ref="B1:B2"/>
    <mergeCell ref="C1:C2"/>
    <mergeCell ref="D1:D2"/>
    <mergeCell ref="E1:E2"/>
    <mergeCell ref="F1:F2"/>
    <mergeCell ref="G1:G2"/>
    <mergeCell ref="H1:H2"/>
    <mergeCell ref="I1:I2"/>
    <mergeCell ref="K1:K2"/>
    <mergeCell ref="L1:M1"/>
    <mergeCell ref="U1:U2"/>
    <mergeCell ref="V1:V2"/>
    <mergeCell ref="O1:O2"/>
    <mergeCell ref="P1:P2"/>
    <mergeCell ref="Q1:Q2"/>
    <mergeCell ref="R1:R2"/>
    <mergeCell ref="S1:S2"/>
    <mergeCell ref="T1:T2"/>
  </mergeCells>
  <pageMargins left="0.7" right="0.7" top="0.75" bottom="0.75" header="0.3" footer="0.3"/>
  <pageSetup orientation="portrait" verticalDpi="0" r:id="rId1"/>
  <ignoredErrors>
    <ignoredError sqref="N4"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CE195-5328-4422-996E-D1FAF2BC9136}">
  <dimension ref="A1:P25"/>
  <sheetViews>
    <sheetView topLeftCell="A19" workbookViewId="0">
      <selection activeCell="S22" sqref="S22"/>
    </sheetView>
  </sheetViews>
  <sheetFormatPr baseColWidth="10" defaultColWidth="43.28515625" defaultRowHeight="12.75" x14ac:dyDescent="0.2"/>
  <cols>
    <col min="1" max="1" width="32.7109375" style="1" customWidth="1"/>
    <col min="2" max="2" width="19.7109375" style="1" customWidth="1"/>
    <col min="3" max="5" width="15.5703125" style="1" hidden="1" customWidth="1"/>
    <col min="6" max="8" width="15.5703125" style="1" customWidth="1"/>
    <col min="9" max="10" width="15.5703125" style="1" hidden="1" customWidth="1"/>
    <col min="11" max="11" width="15.5703125" style="1" customWidth="1"/>
    <col min="12" max="15" width="15.5703125" style="1" hidden="1" customWidth="1"/>
    <col min="16" max="16" width="45" style="1" customWidth="1"/>
    <col min="17" max="86" width="15.5703125" style="1" customWidth="1"/>
    <col min="87" max="16384" width="43.28515625" style="1"/>
  </cols>
  <sheetData>
    <row r="1" spans="1:16" x14ac:dyDescent="0.2">
      <c r="A1" s="2" t="s">
        <v>39</v>
      </c>
      <c r="B1" s="2" t="s">
        <v>40</v>
      </c>
      <c r="C1" s="2" t="s">
        <v>41</v>
      </c>
      <c r="D1" s="2" t="s">
        <v>42</v>
      </c>
      <c r="E1" s="3" t="s">
        <v>43</v>
      </c>
      <c r="F1" s="3" t="s">
        <v>44</v>
      </c>
      <c r="G1" s="2">
        <v>2019</v>
      </c>
      <c r="H1" s="2">
        <v>2020</v>
      </c>
      <c r="I1" s="2">
        <v>2021</v>
      </c>
      <c r="J1" s="2">
        <v>2022</v>
      </c>
      <c r="K1" s="2" t="s">
        <v>13</v>
      </c>
      <c r="L1" s="2" t="s">
        <v>14</v>
      </c>
      <c r="M1" s="2" t="s">
        <v>15</v>
      </c>
      <c r="N1" s="2" t="s">
        <v>16</v>
      </c>
      <c r="O1" s="2" t="s">
        <v>45</v>
      </c>
      <c r="P1" s="2" t="s">
        <v>92</v>
      </c>
    </row>
    <row r="2" spans="1:16" ht="127.5" x14ac:dyDescent="0.2">
      <c r="A2" s="4" t="s">
        <v>46</v>
      </c>
      <c r="B2" s="5" t="s">
        <v>47</v>
      </c>
      <c r="C2" s="6" t="s">
        <v>21</v>
      </c>
      <c r="D2" s="6" t="s">
        <v>28</v>
      </c>
      <c r="E2" s="7">
        <v>3</v>
      </c>
      <c r="F2" s="7">
        <f>G2+H2+I2+J2</f>
        <v>8</v>
      </c>
      <c r="G2" s="7">
        <v>2</v>
      </c>
      <c r="H2" s="7">
        <v>2</v>
      </c>
      <c r="I2" s="7">
        <v>2</v>
      </c>
      <c r="J2" s="66">
        <v>2</v>
      </c>
      <c r="K2" s="77" t="s">
        <v>93</v>
      </c>
      <c r="L2" s="78">
        <f>'[1]PLAN SECTORIAL'!Q6</f>
        <v>0</v>
      </c>
      <c r="M2" s="78">
        <f>'[1]PLAN SECTORIAL'!R6</f>
        <v>0</v>
      </c>
      <c r="N2" s="78">
        <f>'[1]PLAN SECTORIAL'!S6</f>
        <v>0</v>
      </c>
      <c r="O2" s="78" t="e">
        <f>K2+L2+M2+N2</f>
        <v>#VALUE!</v>
      </c>
      <c r="P2" s="79" t="s">
        <v>127</v>
      </c>
    </row>
    <row r="3" spans="1:16" ht="76.5" x14ac:dyDescent="0.2">
      <c r="A3" s="4" t="s">
        <v>48</v>
      </c>
      <c r="B3" s="5" t="s">
        <v>49</v>
      </c>
      <c r="C3" s="6" t="s">
        <v>21</v>
      </c>
      <c r="D3" s="6" t="s">
        <v>28</v>
      </c>
      <c r="E3" s="6" t="s">
        <v>50</v>
      </c>
      <c r="F3" s="8">
        <v>1</v>
      </c>
      <c r="G3" s="7">
        <v>0</v>
      </c>
      <c r="H3" s="9">
        <v>0.25</v>
      </c>
      <c r="I3" s="9">
        <v>0.5</v>
      </c>
      <c r="J3" s="67">
        <v>1</v>
      </c>
      <c r="K3" s="80" t="s">
        <v>94</v>
      </c>
      <c r="L3" s="81">
        <f>[1]GEel!T12+[1]GEel!X12+[1]GEel!AB12</f>
        <v>0</v>
      </c>
      <c r="M3" s="81">
        <f>[1]GEel!AF12+[1]GEel!AJ12+[1]GEel!AN12</f>
        <v>0</v>
      </c>
      <c r="N3" s="81">
        <f>[1]GEel!AR12+[1]GEel!AV12+[1]GEel!AZ12</f>
        <v>0</v>
      </c>
      <c r="O3" s="78" t="e">
        <f t="shared" ref="O3:O25" si="0">K3+L3+M3+N3</f>
        <v>#VALUE!</v>
      </c>
      <c r="P3" s="79" t="s">
        <v>108</v>
      </c>
    </row>
    <row r="4" spans="1:16" ht="51" x14ac:dyDescent="0.2">
      <c r="A4" s="88" t="s">
        <v>51</v>
      </c>
      <c r="B4" s="5" t="s">
        <v>52</v>
      </c>
      <c r="C4" s="6" t="s">
        <v>24</v>
      </c>
      <c r="D4" s="6" t="s">
        <v>25</v>
      </c>
      <c r="E4" s="7" t="s">
        <v>50</v>
      </c>
      <c r="F4" s="6">
        <f>G4+H4+I4+J4</f>
        <v>32</v>
      </c>
      <c r="G4" s="7">
        <v>8</v>
      </c>
      <c r="H4" s="7">
        <v>8</v>
      </c>
      <c r="I4" s="7">
        <v>8</v>
      </c>
      <c r="J4" s="66">
        <v>8</v>
      </c>
      <c r="K4" s="80" t="s">
        <v>95</v>
      </c>
      <c r="L4" s="6">
        <f>[1]MISIONAL!T6+[1]MISIONAL!X6+[1]MISIONAL!AB6</f>
        <v>0</v>
      </c>
      <c r="M4" s="6">
        <f>[1]MISIONAL!AF6+[1]MISIONAL!AJ6+[1]MISIONAL!AN6</f>
        <v>0</v>
      </c>
      <c r="N4" s="6">
        <f>[1]MISIONAL!AR6+[1]MISIONAL!AV6+[1]MISIONAL!AZ6</f>
        <v>0</v>
      </c>
      <c r="O4" s="78" t="e">
        <f t="shared" si="0"/>
        <v>#VALUE!</v>
      </c>
      <c r="P4" s="79" t="s">
        <v>109</v>
      </c>
    </row>
    <row r="5" spans="1:16" ht="165.75" x14ac:dyDescent="0.2">
      <c r="A5" s="88"/>
      <c r="B5" s="5" t="s">
        <v>30</v>
      </c>
      <c r="C5" s="6" t="s">
        <v>21</v>
      </c>
      <c r="D5" s="6" t="s">
        <v>28</v>
      </c>
      <c r="E5" s="6">
        <v>4</v>
      </c>
      <c r="F5" s="7">
        <f t="shared" ref="F5" si="1">SUM(G5:K5)</f>
        <v>18</v>
      </c>
      <c r="G5" s="7">
        <v>3</v>
      </c>
      <c r="H5" s="7">
        <v>5</v>
      </c>
      <c r="I5" s="7">
        <v>5</v>
      </c>
      <c r="J5" s="68">
        <v>5</v>
      </c>
      <c r="K5" s="80" t="s">
        <v>95</v>
      </c>
      <c r="L5" s="82">
        <f>'[1]PLAN SECTORIAL'!Q7</f>
        <v>0</v>
      </c>
      <c r="M5" s="82">
        <f>'[1]PLAN SECTORIAL'!R7</f>
        <v>0</v>
      </c>
      <c r="N5" s="82">
        <f>'[1]PLAN SECTORIAL'!S7</f>
        <v>0</v>
      </c>
      <c r="O5" s="78" t="e">
        <f t="shared" si="0"/>
        <v>#VALUE!</v>
      </c>
      <c r="P5" s="79" t="s">
        <v>110</v>
      </c>
    </row>
    <row r="6" spans="1:16" ht="51" x14ac:dyDescent="0.2">
      <c r="A6" s="4" t="s">
        <v>53</v>
      </c>
      <c r="B6" s="11" t="s">
        <v>54</v>
      </c>
      <c r="C6" s="7" t="s">
        <v>24</v>
      </c>
      <c r="D6" s="7" t="s">
        <v>25</v>
      </c>
      <c r="E6" s="6">
        <v>24</v>
      </c>
      <c r="F6" s="7">
        <v>200</v>
      </c>
      <c r="G6" s="7">
        <v>50</v>
      </c>
      <c r="H6" s="7">
        <v>50</v>
      </c>
      <c r="I6" s="10">
        <v>50</v>
      </c>
      <c r="J6" s="69">
        <v>50</v>
      </c>
      <c r="K6" s="80" t="s">
        <v>95</v>
      </c>
      <c r="L6" s="83">
        <f>'[1]GCyP '!T19+'[1]GCyP '!X19+'[1]GCyP '!AB19</f>
        <v>0</v>
      </c>
      <c r="M6" s="83">
        <f>'[1]GCyP '!AF19+'[1]GCyP '!AJ19+'[1]GCyP '!AN19</f>
        <v>0</v>
      </c>
      <c r="N6" s="83">
        <f>'[1]GCyP '!AR19+'[1]GCyP '!AV19+'[1]GCyP '!AZ19</f>
        <v>0</v>
      </c>
      <c r="O6" s="78" t="e">
        <f t="shared" si="0"/>
        <v>#VALUE!</v>
      </c>
      <c r="P6" s="79" t="s">
        <v>131</v>
      </c>
    </row>
    <row r="7" spans="1:16" ht="51" x14ac:dyDescent="0.2">
      <c r="A7" s="4" t="s">
        <v>55</v>
      </c>
      <c r="B7" s="11" t="s">
        <v>56</v>
      </c>
      <c r="C7" s="7" t="s">
        <v>21</v>
      </c>
      <c r="D7" s="7" t="s">
        <v>28</v>
      </c>
      <c r="E7" s="7" t="s">
        <v>50</v>
      </c>
      <c r="F7" s="7">
        <v>40</v>
      </c>
      <c r="G7" s="7">
        <v>10</v>
      </c>
      <c r="H7" s="7">
        <v>10</v>
      </c>
      <c r="I7" s="10">
        <v>10</v>
      </c>
      <c r="J7" s="69">
        <v>10</v>
      </c>
      <c r="K7" s="80" t="s">
        <v>95</v>
      </c>
      <c r="L7" s="83">
        <f>'[1]GCyP '!T8+'[1]GCyP '!X8+'[1]GCyP '!AB8</f>
        <v>0</v>
      </c>
      <c r="M7" s="83">
        <f>'[1]GCyP '!AF8+'[1]GCyP '!AJ8+'[1]GCyP '!AN8</f>
        <v>0</v>
      </c>
      <c r="N7" s="83">
        <f>'[1]GCyP '!AR8+'[1]GCyP '!AV8+'[1]GCyP '!AZ8</f>
        <v>0</v>
      </c>
      <c r="O7" s="78" t="e">
        <f t="shared" si="0"/>
        <v>#VALUE!</v>
      </c>
      <c r="P7" s="79" t="s">
        <v>111</v>
      </c>
    </row>
    <row r="8" spans="1:16" ht="165.75" x14ac:dyDescent="0.2">
      <c r="A8" s="11" t="s">
        <v>57</v>
      </c>
      <c r="B8" s="11" t="s">
        <v>58</v>
      </c>
      <c r="C8" s="7" t="s">
        <v>21</v>
      </c>
      <c r="D8" s="7" t="s">
        <v>22</v>
      </c>
      <c r="E8" s="7">
        <v>12</v>
      </c>
      <c r="F8" s="7">
        <v>84</v>
      </c>
      <c r="G8" s="7">
        <v>21</v>
      </c>
      <c r="H8" s="7">
        <v>21</v>
      </c>
      <c r="I8" s="10">
        <v>21</v>
      </c>
      <c r="J8" s="69">
        <v>21</v>
      </c>
      <c r="K8" s="80" t="s">
        <v>96</v>
      </c>
      <c r="L8" s="83">
        <f>'[1]GCyP '!T11+'[1]GCyP '!X11+'[1]GCyP '!AB11</f>
        <v>0</v>
      </c>
      <c r="M8" s="83">
        <f>'[1]GCyP '!AF11+'[1]GCyP '!AJ11+'[1]GCyP '!AN11</f>
        <v>0</v>
      </c>
      <c r="N8" s="83">
        <f>'[1]GCyP '!AR11+'[1]GCyP '!AV11+'[1]GCyP '!AZ11</f>
        <v>0</v>
      </c>
      <c r="O8" s="78" t="e">
        <f t="shared" si="0"/>
        <v>#VALUE!</v>
      </c>
      <c r="P8" s="79" t="s">
        <v>112</v>
      </c>
    </row>
    <row r="9" spans="1:16" ht="76.5" x14ac:dyDescent="0.2">
      <c r="A9" s="4" t="s">
        <v>59</v>
      </c>
      <c r="B9" s="12" t="s">
        <v>60</v>
      </c>
      <c r="C9" s="10" t="s">
        <v>21</v>
      </c>
      <c r="D9" s="10" t="s">
        <v>28</v>
      </c>
      <c r="E9" s="13">
        <v>0.5</v>
      </c>
      <c r="F9" s="14">
        <v>0.8</v>
      </c>
      <c r="G9" s="14">
        <v>0.8</v>
      </c>
      <c r="H9" s="14">
        <v>0.8</v>
      </c>
      <c r="I9" s="14">
        <v>0.8</v>
      </c>
      <c r="J9" s="70">
        <v>0.8</v>
      </c>
      <c r="K9" s="77" t="s">
        <v>97</v>
      </c>
      <c r="L9" s="6">
        <f>[1]MISIONAL!T11+[1]MISIONAL!X11+[1]MISIONAL!AB11</f>
        <v>0</v>
      </c>
      <c r="M9" s="6">
        <f>[1]MISIONAL!AF11+[1]MISIONAL!AJ11+[1]MISIONAL!AN11</f>
        <v>0</v>
      </c>
      <c r="N9" s="6">
        <f>[1]MISIONAL!AR11+[1]MISIONAL!AV11+[1]MISIONAL!AZ11</f>
        <v>0</v>
      </c>
      <c r="O9" s="78" t="e">
        <f t="shared" si="0"/>
        <v>#VALUE!</v>
      </c>
      <c r="P9" s="79" t="s">
        <v>113</v>
      </c>
    </row>
    <row r="10" spans="1:16" ht="102" x14ac:dyDescent="0.2">
      <c r="A10" s="4" t="s">
        <v>61</v>
      </c>
      <c r="B10" s="12" t="s">
        <v>62</v>
      </c>
      <c r="C10" s="10" t="s">
        <v>21</v>
      </c>
      <c r="D10" s="10" t="s">
        <v>28</v>
      </c>
      <c r="E10" s="10">
        <v>2</v>
      </c>
      <c r="F10" s="15">
        <f>SUM(G10:K10)</f>
        <v>4</v>
      </c>
      <c r="G10" s="15">
        <v>1</v>
      </c>
      <c r="H10" s="15">
        <v>1</v>
      </c>
      <c r="I10" s="15">
        <v>1</v>
      </c>
      <c r="J10" s="71">
        <v>1</v>
      </c>
      <c r="K10" s="80" t="s">
        <v>95</v>
      </c>
      <c r="L10" s="10" t="s">
        <v>38</v>
      </c>
      <c r="M10" s="10" t="s">
        <v>38</v>
      </c>
      <c r="N10" s="10" t="s">
        <v>38</v>
      </c>
      <c r="O10" s="78"/>
      <c r="P10" s="79" t="s">
        <v>114</v>
      </c>
    </row>
    <row r="11" spans="1:16" ht="165.75" x14ac:dyDescent="0.2">
      <c r="A11" s="89" t="s">
        <v>63</v>
      </c>
      <c r="B11" s="12" t="s">
        <v>20</v>
      </c>
      <c r="C11" s="10" t="s">
        <v>21</v>
      </c>
      <c r="D11" s="10" t="s">
        <v>22</v>
      </c>
      <c r="E11" s="10">
        <v>306</v>
      </c>
      <c r="F11" s="10">
        <v>1600</v>
      </c>
      <c r="G11" s="10">
        <v>400</v>
      </c>
      <c r="H11" s="10">
        <v>400</v>
      </c>
      <c r="I11" s="10">
        <v>400</v>
      </c>
      <c r="J11" s="68">
        <v>400</v>
      </c>
      <c r="K11" s="80" t="s">
        <v>98</v>
      </c>
      <c r="L11" s="82">
        <f>'[1]PLAN SECTORIAL'!Q3</f>
        <v>0</v>
      </c>
      <c r="M11" s="82">
        <f>'[1]PLAN SECTORIAL'!R3</f>
        <v>0</v>
      </c>
      <c r="N11" s="82">
        <f>'[1]PLAN SECTORIAL'!S3</f>
        <v>0</v>
      </c>
      <c r="O11" s="78" t="e">
        <f t="shared" si="0"/>
        <v>#VALUE!</v>
      </c>
      <c r="P11" s="79" t="s">
        <v>115</v>
      </c>
    </row>
    <row r="12" spans="1:16" ht="165.75" x14ac:dyDescent="0.2">
      <c r="A12" s="89"/>
      <c r="B12" s="12" t="s">
        <v>64</v>
      </c>
      <c r="C12" s="10" t="s">
        <v>24</v>
      </c>
      <c r="D12" s="10" t="s">
        <v>25</v>
      </c>
      <c r="E12" s="10">
        <v>8011</v>
      </c>
      <c r="F12" s="16">
        <f>SUM(G12:K12)</f>
        <v>24000</v>
      </c>
      <c r="G12" s="16">
        <f>G11*15</f>
        <v>6000</v>
      </c>
      <c r="H12" s="16">
        <f t="shared" ref="H12:J12" si="2">H11*15</f>
        <v>6000</v>
      </c>
      <c r="I12" s="16">
        <f t="shared" si="2"/>
        <v>6000</v>
      </c>
      <c r="J12" s="72">
        <f t="shared" si="2"/>
        <v>6000</v>
      </c>
      <c r="K12" s="80" t="s">
        <v>99</v>
      </c>
      <c r="L12" s="82">
        <f>'[1]PLAN SECTORIAL'!Q4</f>
        <v>0</v>
      </c>
      <c r="M12" s="82">
        <f>'[1]PLAN SECTORIAL'!R4</f>
        <v>0</v>
      </c>
      <c r="N12" s="82">
        <f>'[1]PLAN SECTORIAL'!S4</f>
        <v>0</v>
      </c>
      <c r="O12" s="78" t="e">
        <f t="shared" si="0"/>
        <v>#VALUE!</v>
      </c>
      <c r="P12" s="79" t="s">
        <v>116</v>
      </c>
    </row>
    <row r="13" spans="1:16" ht="89.25" x14ac:dyDescent="0.2">
      <c r="A13" s="4" t="s">
        <v>65</v>
      </c>
      <c r="B13" s="12" t="s">
        <v>66</v>
      </c>
      <c r="C13" s="10" t="s">
        <v>21</v>
      </c>
      <c r="D13" s="10" t="s">
        <v>28</v>
      </c>
      <c r="E13" s="7" t="s">
        <v>50</v>
      </c>
      <c r="F13" s="17">
        <v>1</v>
      </c>
      <c r="G13" s="17">
        <v>0.5</v>
      </c>
      <c r="H13" s="16"/>
      <c r="I13" s="16"/>
      <c r="J13" s="73">
        <v>0.5</v>
      </c>
      <c r="K13" s="80" t="s">
        <v>100</v>
      </c>
      <c r="L13" s="6">
        <f>[1]MISIONAL!T17+[1]MISIONAL!X17+[1]MISIONAL!AB17</f>
        <v>0</v>
      </c>
      <c r="M13" s="6">
        <f>[1]MISIONAL!AF17+[1]MISIONAL!AJ17+[1]MISIONAL!AN17</f>
        <v>0</v>
      </c>
      <c r="N13" s="6">
        <f>[1]MISIONAL!AR17+[1]MISIONAL!AV17+[1]MISIONAL!AZ17</f>
        <v>0</v>
      </c>
      <c r="O13" s="78" t="e">
        <f t="shared" si="0"/>
        <v>#VALUE!</v>
      </c>
      <c r="P13" s="79" t="s">
        <v>117</v>
      </c>
    </row>
    <row r="14" spans="1:16" ht="76.5" x14ac:dyDescent="0.2">
      <c r="A14" s="4" t="s">
        <v>67</v>
      </c>
      <c r="B14" s="12" t="s">
        <v>68</v>
      </c>
      <c r="C14" s="10" t="s">
        <v>21</v>
      </c>
      <c r="D14" s="10" t="s">
        <v>28</v>
      </c>
      <c r="E14" s="7" t="s">
        <v>50</v>
      </c>
      <c r="F14" s="10">
        <v>5</v>
      </c>
      <c r="G14" s="10">
        <v>5</v>
      </c>
      <c r="H14" s="10">
        <v>5</v>
      </c>
      <c r="I14" s="10">
        <v>5</v>
      </c>
      <c r="J14" s="68">
        <v>5</v>
      </c>
      <c r="K14" s="80" t="s">
        <v>95</v>
      </c>
      <c r="L14" s="6">
        <f>[1]MISIONAL!T18+[1]MISIONAL!X18+[1]MISIONAL!AB18</f>
        <v>0</v>
      </c>
      <c r="M14" s="6">
        <f>[1]MISIONAL!AF18+[1]MISIONAL!AJ18+[1]MISIONAL!AN18</f>
        <v>0</v>
      </c>
      <c r="N14" s="6">
        <f>[1]MISIONAL!AR18+[1]MISIONAL!AV18+[1]MISIONAL!AZ18</f>
        <v>0</v>
      </c>
      <c r="O14" s="78" t="e">
        <f t="shared" si="0"/>
        <v>#VALUE!</v>
      </c>
      <c r="P14" s="79" t="s">
        <v>109</v>
      </c>
    </row>
    <row r="15" spans="1:16" ht="76.5" x14ac:dyDescent="0.2">
      <c r="A15" s="4" t="s">
        <v>69</v>
      </c>
      <c r="B15" s="12" t="s">
        <v>70</v>
      </c>
      <c r="C15" s="10" t="s">
        <v>21</v>
      </c>
      <c r="D15" s="10" t="s">
        <v>28</v>
      </c>
      <c r="E15" s="7" t="s">
        <v>50</v>
      </c>
      <c r="F15" s="13">
        <v>1</v>
      </c>
      <c r="G15" s="13">
        <v>0.25</v>
      </c>
      <c r="H15" s="13">
        <v>0.25</v>
      </c>
      <c r="I15" s="13">
        <v>0.25</v>
      </c>
      <c r="J15" s="74">
        <v>0.25</v>
      </c>
      <c r="K15" s="80" t="s">
        <v>95</v>
      </c>
      <c r="L15" s="6">
        <f>[1]MISIONAL!T19+[1]MISIONAL!X19+[1]MISIONAL!AB19</f>
        <v>0</v>
      </c>
      <c r="M15" s="6">
        <f>[1]MISIONAL!AF19+[1]MISIONAL!AJ19+[1]MISIONAL!AN19</f>
        <v>0</v>
      </c>
      <c r="N15" s="6">
        <f>[1]MISIONAL!AR19+[1]MISIONAL!AV19+[1]MISIONAL!AZ19</f>
        <v>0</v>
      </c>
      <c r="O15" s="78" t="e">
        <f t="shared" si="0"/>
        <v>#VALUE!</v>
      </c>
      <c r="P15" s="79" t="s">
        <v>109</v>
      </c>
    </row>
    <row r="16" spans="1:16" ht="204" x14ac:dyDescent="0.2">
      <c r="A16" s="4" t="s">
        <v>71</v>
      </c>
      <c r="B16" s="12" t="s">
        <v>72</v>
      </c>
      <c r="C16" s="10" t="s">
        <v>21</v>
      </c>
      <c r="D16" s="10" t="s">
        <v>25</v>
      </c>
      <c r="E16" s="7" t="s">
        <v>50</v>
      </c>
      <c r="F16" s="13">
        <v>1</v>
      </c>
      <c r="G16" s="13">
        <v>0.25</v>
      </c>
      <c r="H16" s="13">
        <v>0.25</v>
      </c>
      <c r="I16" s="13">
        <v>0.25</v>
      </c>
      <c r="J16" s="74">
        <v>0.25</v>
      </c>
      <c r="K16" s="80" t="s">
        <v>101</v>
      </c>
      <c r="L16" s="6">
        <f>[1]MISIONAL!T21+[1]MISIONAL!X21+[1]MISIONAL!AB21</f>
        <v>0</v>
      </c>
      <c r="M16" s="6">
        <f>[1]MISIONAL!AF21+[1]MISIONAL!AJ21+[1]MISIONAL!AN21</f>
        <v>0</v>
      </c>
      <c r="N16" s="6">
        <f>[1]MISIONAL!AR21+[1]MISIONAL!AV21+[1]MISIONAL!AZ21</f>
        <v>0</v>
      </c>
      <c r="O16" s="78" t="e">
        <f t="shared" si="0"/>
        <v>#VALUE!</v>
      </c>
      <c r="P16" s="79" t="s">
        <v>118</v>
      </c>
    </row>
    <row r="17" spans="1:16" ht="89.25" x14ac:dyDescent="0.2">
      <c r="A17" s="4" t="s">
        <v>73</v>
      </c>
      <c r="B17" s="12" t="s">
        <v>74</v>
      </c>
      <c r="C17" s="10" t="s">
        <v>24</v>
      </c>
      <c r="D17" s="10" t="s">
        <v>25</v>
      </c>
      <c r="E17" s="7" t="s">
        <v>50</v>
      </c>
      <c r="F17" s="10">
        <f>SUM(G17:K17)</f>
        <v>8</v>
      </c>
      <c r="G17" s="10">
        <v>2</v>
      </c>
      <c r="H17" s="10">
        <v>2</v>
      </c>
      <c r="I17" s="10">
        <v>2</v>
      </c>
      <c r="J17" s="68">
        <v>2</v>
      </c>
      <c r="K17" s="80" t="s">
        <v>102</v>
      </c>
      <c r="L17" s="6">
        <f>[1]MISIONAL!T22+[1]MISIONAL!X22+[1]MISIONAL!AB22</f>
        <v>0</v>
      </c>
      <c r="M17" s="6">
        <f>[1]MISIONAL!AF22+[1]MISIONAL!AJ22+[1]MISIONAL!AN22</f>
        <v>0</v>
      </c>
      <c r="N17" s="6">
        <f>[1]MISIONAL!AR22+[1]MISIONAL!AV22+[1]MISIONAL!AZ22</f>
        <v>0</v>
      </c>
      <c r="O17" s="78" t="e">
        <f t="shared" si="0"/>
        <v>#VALUE!</v>
      </c>
      <c r="P17" s="79" t="s">
        <v>119</v>
      </c>
    </row>
    <row r="18" spans="1:16" ht="102" x14ac:dyDescent="0.2">
      <c r="A18" s="4" t="s">
        <v>75</v>
      </c>
      <c r="B18" s="12" t="s">
        <v>76</v>
      </c>
      <c r="C18" s="10" t="s">
        <v>21</v>
      </c>
      <c r="D18" s="10" t="s">
        <v>28</v>
      </c>
      <c r="E18" s="10">
        <v>4</v>
      </c>
      <c r="F18" s="10">
        <v>4</v>
      </c>
      <c r="G18" s="10">
        <v>4</v>
      </c>
      <c r="H18" s="10">
        <v>4</v>
      </c>
      <c r="I18" s="10">
        <v>4</v>
      </c>
      <c r="J18" s="68">
        <v>4</v>
      </c>
      <c r="K18" s="80" t="s">
        <v>103</v>
      </c>
      <c r="L18" s="6">
        <f>[1]MISIONAL!T24+[1]MISIONAL!X24+[1]MISIONAL!AB24</f>
        <v>0</v>
      </c>
      <c r="M18" s="6">
        <f>[1]MISIONAL!AF24+[1]MISIONAL!AJ24+[1]MISIONAL!AN24</f>
        <v>0</v>
      </c>
      <c r="N18" s="6">
        <f>[1]MISIONAL!AR24+[1]MISIONAL!AV24+[1]MISIONAL!AZ24</f>
        <v>0</v>
      </c>
      <c r="O18" s="78" t="e">
        <f t="shared" si="0"/>
        <v>#VALUE!</v>
      </c>
      <c r="P18" s="79" t="s">
        <v>120</v>
      </c>
    </row>
    <row r="19" spans="1:16" ht="30" customHeight="1" x14ac:dyDescent="0.2">
      <c r="A19" s="90" t="s">
        <v>77</v>
      </c>
      <c r="B19" s="12" t="s">
        <v>78</v>
      </c>
      <c r="C19" s="10" t="s">
        <v>79</v>
      </c>
      <c r="D19" s="10" t="s">
        <v>28</v>
      </c>
      <c r="E19" s="13">
        <v>1</v>
      </c>
      <c r="F19" s="13">
        <v>1</v>
      </c>
      <c r="G19" s="13">
        <v>0.25</v>
      </c>
      <c r="H19" s="13">
        <v>0.25</v>
      </c>
      <c r="I19" s="13">
        <v>0.25</v>
      </c>
      <c r="J19" s="74">
        <v>0.25</v>
      </c>
      <c r="K19" s="77" t="s">
        <v>104</v>
      </c>
      <c r="L19" s="6" t="s">
        <v>38</v>
      </c>
      <c r="M19" s="6" t="s">
        <v>38</v>
      </c>
      <c r="N19" s="6" t="s">
        <v>38</v>
      </c>
      <c r="O19" s="78"/>
      <c r="P19" s="79" t="s">
        <v>121</v>
      </c>
    </row>
    <row r="20" spans="1:16" ht="25.5" x14ac:dyDescent="0.2">
      <c r="A20" s="91"/>
      <c r="B20" s="5" t="s">
        <v>36</v>
      </c>
      <c r="C20" s="6" t="s">
        <v>79</v>
      </c>
      <c r="D20" s="10" t="s">
        <v>28</v>
      </c>
      <c r="E20" s="18">
        <v>84.2</v>
      </c>
      <c r="F20" s="13">
        <v>0.9</v>
      </c>
      <c r="G20" s="19"/>
      <c r="H20" s="19">
        <v>85</v>
      </c>
      <c r="I20" s="19">
        <v>87</v>
      </c>
      <c r="J20" s="75">
        <v>89</v>
      </c>
      <c r="K20" s="80" t="s">
        <v>95</v>
      </c>
      <c r="L20" s="19" t="s">
        <v>38</v>
      </c>
      <c r="M20" s="19" t="s">
        <v>38</v>
      </c>
      <c r="N20" s="19" t="s">
        <v>38</v>
      </c>
      <c r="O20" s="78"/>
      <c r="P20" s="79" t="s">
        <v>122</v>
      </c>
    </row>
    <row r="21" spans="1:16" ht="51" x14ac:dyDescent="0.2">
      <c r="A21" s="4" t="s">
        <v>80</v>
      </c>
      <c r="B21" s="12" t="s">
        <v>81</v>
      </c>
      <c r="C21" s="6" t="s">
        <v>21</v>
      </c>
      <c r="D21" s="6" t="s">
        <v>28</v>
      </c>
      <c r="E21" s="10">
        <v>1</v>
      </c>
      <c r="F21" s="10">
        <v>4</v>
      </c>
      <c r="G21" s="10">
        <v>1</v>
      </c>
      <c r="H21" s="10">
        <v>1</v>
      </c>
      <c r="I21" s="10">
        <v>1</v>
      </c>
      <c r="J21" s="76">
        <v>1</v>
      </c>
      <c r="K21" s="80" t="s">
        <v>105</v>
      </c>
      <c r="L21" s="84">
        <v>0</v>
      </c>
      <c r="M21" s="84">
        <v>0</v>
      </c>
      <c r="N21" s="84">
        <v>0</v>
      </c>
      <c r="O21" s="78" t="e">
        <f t="shared" si="0"/>
        <v>#VALUE!</v>
      </c>
      <c r="P21" s="79" t="s">
        <v>123</v>
      </c>
    </row>
    <row r="22" spans="1:16" ht="76.5" x14ac:dyDescent="0.2">
      <c r="A22" s="4" t="s">
        <v>82</v>
      </c>
      <c r="B22" s="12" t="s">
        <v>83</v>
      </c>
      <c r="C22" s="6" t="s">
        <v>21</v>
      </c>
      <c r="D22" s="6" t="s">
        <v>28</v>
      </c>
      <c r="E22" s="7" t="s">
        <v>50</v>
      </c>
      <c r="F22" s="10">
        <v>1</v>
      </c>
      <c r="G22" s="21"/>
      <c r="H22" s="10">
        <v>1</v>
      </c>
      <c r="I22" s="10"/>
      <c r="J22" s="76"/>
      <c r="K22" s="80" t="s">
        <v>106</v>
      </c>
      <c r="L22" s="20" t="s">
        <v>38</v>
      </c>
      <c r="M22" s="20" t="s">
        <v>38</v>
      </c>
      <c r="N22" s="20" t="s">
        <v>38</v>
      </c>
      <c r="O22" s="78"/>
      <c r="P22" s="79" t="s">
        <v>124</v>
      </c>
    </row>
    <row r="23" spans="1:16" ht="127.5" x14ac:dyDescent="0.2">
      <c r="A23" s="4" t="s">
        <v>84</v>
      </c>
      <c r="B23" s="12" t="s">
        <v>85</v>
      </c>
      <c r="C23" s="6" t="s">
        <v>79</v>
      </c>
      <c r="D23" s="6" t="s">
        <v>28</v>
      </c>
      <c r="E23" s="7" t="s">
        <v>50</v>
      </c>
      <c r="F23" s="13">
        <v>1</v>
      </c>
      <c r="G23" s="13">
        <v>0.5</v>
      </c>
      <c r="H23" s="13">
        <v>0.5</v>
      </c>
      <c r="I23" s="10"/>
      <c r="J23" s="76"/>
      <c r="K23" s="80" t="s">
        <v>107</v>
      </c>
      <c r="L23" s="20">
        <f>[1]MISIONAL!T27+[1]MISIONAL!X27+[1]MISIONAL!AB27</f>
        <v>0</v>
      </c>
      <c r="M23" s="20">
        <f>[1]MISIONAL!AF27+[1]MISIONAL!AJ27+[1]MISIONAL!AN27</f>
        <v>0</v>
      </c>
      <c r="N23" s="20">
        <f>[1]MISIONAL!AR27+[1]MISIONAL!AV27+[1]MISIONAL!AZ27</f>
        <v>0</v>
      </c>
      <c r="O23" s="78" t="e">
        <f t="shared" si="0"/>
        <v>#VALUE!</v>
      </c>
      <c r="P23" s="79" t="s">
        <v>132</v>
      </c>
    </row>
    <row r="24" spans="1:16" ht="114.75" x14ac:dyDescent="0.2">
      <c r="A24" s="4" t="s">
        <v>86</v>
      </c>
      <c r="B24" s="12" t="s">
        <v>32</v>
      </c>
      <c r="C24" s="10" t="s">
        <v>33</v>
      </c>
      <c r="D24" s="10" t="s">
        <v>34</v>
      </c>
      <c r="E24" s="13">
        <v>1</v>
      </c>
      <c r="F24" s="13">
        <v>1</v>
      </c>
      <c r="G24" s="13">
        <v>0.25</v>
      </c>
      <c r="H24" s="13">
        <v>0.25</v>
      </c>
      <c r="I24" s="13">
        <v>0.25</v>
      </c>
      <c r="J24" s="74">
        <v>0.25</v>
      </c>
      <c r="K24" s="80" t="s">
        <v>95</v>
      </c>
      <c r="L24" s="13">
        <f>'[1]PLAN SECTORIAL'!Q9</f>
        <v>0</v>
      </c>
      <c r="M24" s="13">
        <f>'[1]PLAN SECTORIAL'!R9</f>
        <v>0</v>
      </c>
      <c r="N24" s="13">
        <f>'[1]PLAN SECTORIAL'!S9</f>
        <v>0</v>
      </c>
      <c r="O24" s="78" t="e">
        <f t="shared" si="0"/>
        <v>#VALUE!</v>
      </c>
      <c r="P24" s="79" t="s">
        <v>125</v>
      </c>
    </row>
    <row r="25" spans="1:16" ht="63.75" x14ac:dyDescent="0.2">
      <c r="A25" s="4" t="s">
        <v>87</v>
      </c>
      <c r="B25" s="12" t="s">
        <v>88</v>
      </c>
      <c r="C25" s="10" t="s">
        <v>33</v>
      </c>
      <c r="D25" s="10" t="s">
        <v>34</v>
      </c>
      <c r="E25" s="13">
        <v>1</v>
      </c>
      <c r="F25" s="13">
        <v>1</v>
      </c>
      <c r="G25" s="13">
        <v>0.25</v>
      </c>
      <c r="H25" s="13">
        <v>0.25</v>
      </c>
      <c r="I25" s="13">
        <v>0.25</v>
      </c>
      <c r="J25" s="74">
        <v>0.25</v>
      </c>
      <c r="K25" s="80" t="s">
        <v>95</v>
      </c>
      <c r="L25" s="13">
        <f>'[1]PLAN SECTORIAL'!Q10</f>
        <v>0</v>
      </c>
      <c r="M25" s="13">
        <f>'[1]PLAN SECTORIAL'!R10</f>
        <v>0</v>
      </c>
      <c r="N25" s="13">
        <f>'[1]PLAN SECTORIAL'!S10</f>
        <v>0</v>
      </c>
      <c r="O25" s="78" t="e">
        <f t="shared" si="0"/>
        <v>#VALUE!</v>
      </c>
      <c r="P25" s="79" t="s">
        <v>126</v>
      </c>
    </row>
  </sheetData>
  <mergeCells count="3">
    <mergeCell ref="A4:A5"/>
    <mergeCell ref="A11:A12"/>
    <mergeCell ref="A19:A20"/>
  </mergeCells>
  <phoneticPr fontId="15" type="noConversion"/>
  <pageMargins left="0.7" right="0.7" top="0.75" bottom="0.75" header="0.3" footer="0.3"/>
  <pageSetup orientation="portrait"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SECTORIAL</vt:lpstr>
      <vt:lpstr>PLAN ESTRATEGICO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CHAVEZ</dc:creator>
  <cp:lastModifiedBy>Cesar Alfonso Vanegas Gonzalez</cp:lastModifiedBy>
  <dcterms:created xsi:type="dcterms:W3CDTF">2020-04-16T16:02:15Z</dcterms:created>
  <dcterms:modified xsi:type="dcterms:W3CDTF">2020-05-26T15:09:50Z</dcterms:modified>
</cp:coreProperties>
</file>